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23148" yWindow="-108" windowWidth="23256" windowHeight="12576" tabRatio="600" firstSheet="0" activeTab="0" autoFilterDateGrouping="1"/>
  </bookViews>
  <sheets>
    <sheet xmlns:r="http://schemas.openxmlformats.org/officeDocument/2006/relationships" name="data_set" sheetId="1" state="visible" r:id="rId1"/>
    <sheet xmlns:r="http://schemas.openxmlformats.org/officeDocument/2006/relationships" name="var_list" sheetId="2" state="visible" r:id="rId2"/>
    <sheet xmlns:r="http://schemas.openxmlformats.org/officeDocument/2006/relationships" name="country_info" sheetId="3" state="visible" r:id="rId3"/>
    <sheet xmlns:r="http://schemas.openxmlformats.org/officeDocument/2006/relationships" name="legend" sheetId="4" state="visible" r:id="rId4"/>
    <sheet xmlns:r="http://schemas.openxmlformats.org/officeDocument/2006/relationships" name="Calculations" sheetId="5" state="visible" r:id="rId5"/>
  </sheets>
  <definedNames>
    <definedName name="_xlnm._FilterDatabase" localSheetId="0" hidden="1">'data_set'!$A$1:$CX$1685</definedName>
    <definedName name="_xlnm._FilterDatabase" localSheetId="2" hidden="1">'country_info'!$A$1:$M$124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"/>
    <numFmt numFmtId="165" formatCode="0.0000"/>
    <numFmt numFmtId="166" formatCode="&quot;$&quot;#,##0.00"/>
    <numFmt numFmtId="167" formatCode="&quot;$&quot;#,##0"/>
    <numFmt numFmtId="168" formatCode="&quot;$&quot;#,##0_);[Red]\(&quot;$&quot;#,##0\)"/>
  </numFmts>
  <fonts count="10">
    <font>
      <name val="Calibri"/>
      <family val="2"/>
      <color theme="1"/>
      <sz val="11"/>
      <scheme val="minor"/>
    </font>
    <font>
      <name val="Tahoma"/>
      <charset val="238"/>
      <family val="2"/>
      <color indexed="81"/>
      <sz val="9"/>
    </font>
    <font>
      <name val="Tahoma"/>
      <charset val="238"/>
      <family val="2"/>
      <b val="1"/>
      <color indexed="81"/>
      <sz val="9"/>
    </font>
    <font>
      <name val="Calibri"/>
      <family val="2"/>
      <sz val="11"/>
      <scheme val="minor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b val="1"/>
      <sz val="11"/>
      <scheme val="minor"/>
    </font>
    <font>
      <name val="Calibri"/>
      <charset val="238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0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3CA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C00000"/>
        <bgColor indexed="64"/>
      </patternFill>
    </fill>
  </fills>
  <borders count="5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dotted">
        <color auto="1"/>
      </left>
      <right/>
      <top style="dashed">
        <color indexed="64"/>
      </top>
      <bottom/>
      <diagonal/>
    </border>
    <border>
      <left/>
      <right style="dotted">
        <color auto="1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otted">
        <color auto="1"/>
      </left>
      <right/>
      <top/>
      <bottom style="dashed">
        <color indexed="64"/>
      </bottom>
      <diagonal/>
    </border>
    <border>
      <left/>
      <right style="dotted">
        <color auto="1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indexed="64"/>
      </right>
      <top/>
      <bottom style="dashed">
        <color auto="1"/>
      </bottom>
      <diagonal/>
    </border>
    <border>
      <left style="dotted">
        <color auto="1"/>
      </left>
      <right/>
      <top/>
      <bottom style="dashed">
        <color auto="1"/>
      </bottom>
      <diagonal/>
    </border>
    <border>
      <left/>
      <right style="dotted">
        <color auto="1"/>
      </right>
      <top/>
      <bottom style="dashed">
        <color auto="1"/>
      </bottom>
      <diagonal/>
    </border>
    <border>
      <left style="thin">
        <color indexed="64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indexed="64"/>
      </right>
      <top/>
      <bottom style="dashed">
        <color auto="1"/>
      </bottom>
      <diagonal/>
    </border>
    <border>
      <left style="dotted">
        <color auto="1"/>
      </left>
      <right/>
      <top/>
      <bottom style="dashed">
        <color auto="1"/>
      </bottom>
      <diagonal/>
    </border>
    <border>
      <left/>
      <right style="dotted">
        <color auto="1"/>
      </right>
      <top/>
      <bottom style="dashed">
        <color auto="1"/>
      </bottom>
      <diagonal/>
    </border>
    <border>
      <left style="thin">
        <color indexed="64"/>
      </left>
      <right/>
      <top/>
      <bottom style="dashed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indexed="64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/>
      <top style="dashed">
        <color auto="1"/>
      </top>
      <bottom style="dashed">
        <color auto="1"/>
      </bottom>
      <diagonal/>
    </border>
    <border>
      <left/>
      <right style="dott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indexed="64"/>
      </right>
      <top/>
      <bottom style="dashed">
        <color auto="1"/>
      </bottom>
      <diagonal/>
    </border>
    <border>
      <left style="dotted">
        <color auto="1"/>
      </left>
      <right/>
      <top/>
      <bottom style="dashed">
        <color auto="1"/>
      </bottom>
      <diagonal/>
    </border>
    <border>
      <left/>
      <right style="dotted">
        <color auto="1"/>
      </right>
      <top/>
      <bottom style="dashed">
        <color auto="1"/>
      </bottom>
      <diagonal/>
    </border>
    <border>
      <left style="thin">
        <color indexed="64"/>
      </left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8" fillId="0" borderId="0"/>
    <xf numFmtId="44" fontId="8" fillId="0" borderId="0"/>
  </cellStyleXfs>
  <cellXfs count="235">
    <xf numFmtId="0" fontId="0" fillId="0" borderId="0" pivotButton="0" quotePrefix="0" xfId="0"/>
    <xf numFmtId="0" fontId="0" fillId="2" borderId="0" pivotButton="0" quotePrefix="0" xfId="0"/>
    <xf numFmtId="0" fontId="0" fillId="6" borderId="0" pivotButton="0" quotePrefix="0" xfId="0"/>
    <xf numFmtId="0" fontId="0" fillId="8" borderId="0" pivotButton="0" quotePrefix="0" xfId="0"/>
    <xf numFmtId="0" fontId="3" fillId="7" borderId="0" pivotButton="0" quotePrefix="0" xfId="0"/>
    <xf numFmtId="1" fontId="0" fillId="5" borderId="2" pivotButton="0" quotePrefix="0" xfId="0"/>
    <xf numFmtId="1" fontId="0" fillId="5" borderId="0" pivotButton="0" quotePrefix="0" xfId="0"/>
    <xf numFmtId="2" fontId="0" fillId="0" borderId="0" applyAlignment="1" pivotButton="0" quotePrefix="0" xfId="0">
      <alignment horizontal="center"/>
    </xf>
    <xf numFmtId="1" fontId="0" fillId="0" borderId="2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0" applyAlignment="1" pivotButton="0" quotePrefix="0" xfId="0">
      <alignment horizontal="center"/>
    </xf>
    <xf numFmtId="0" fontId="0" fillId="6" borderId="2" pivotButton="0" quotePrefix="0" xfId="0"/>
    <xf numFmtId="2" fontId="0" fillId="0" borderId="2" applyAlignment="1" pivotButton="0" quotePrefix="0" xfId="0">
      <alignment horizontal="center"/>
    </xf>
    <xf numFmtId="0" fontId="0" fillId="6" borderId="3" pivotButton="0" quotePrefix="0" xfId="0"/>
    <xf numFmtId="2" fontId="0" fillId="0" borderId="3" applyAlignment="1" pivotButton="0" quotePrefix="0" xfId="0">
      <alignment horizontal="center"/>
    </xf>
    <xf numFmtId="0" fontId="0" fillId="8" borderId="3" pivotButton="0" quotePrefix="0" xfId="0"/>
    <xf numFmtId="0" fontId="0" fillId="0" borderId="3" pivotButton="0" quotePrefix="0" xfId="0"/>
    <xf numFmtId="0" fontId="3" fillId="7" borderId="3" pivotButton="0" quotePrefix="0" xfId="0"/>
    <xf numFmtId="1" fontId="0" fillId="5" borderId="1" pivotButton="0" quotePrefix="0" xfId="0"/>
    <xf numFmtId="1" fontId="0" fillId="0" borderId="1" applyAlignment="1" pivotButton="0" quotePrefix="0" xfId="0">
      <alignment horizontal="center"/>
    </xf>
    <xf numFmtId="0" fontId="0" fillId="6" borderId="1" pivotButton="0" quotePrefix="0" xfId="0"/>
    <xf numFmtId="2" fontId="0" fillId="0" borderId="1" applyAlignment="1" pivotButton="0" quotePrefix="0" xfId="0">
      <alignment horizontal="center"/>
    </xf>
    <xf numFmtId="0" fontId="0" fillId="8" borderId="1" pivotButton="0" quotePrefix="0" xfId="0"/>
    <xf numFmtId="0" fontId="0" fillId="0" borderId="1" pivotButton="0" quotePrefix="0" xfId="0"/>
    <xf numFmtId="0" fontId="3" fillId="7" borderId="1" pivotButton="0" quotePrefix="0" xfId="0"/>
    <xf numFmtId="0" fontId="0" fillId="2" borderId="1" pivotButton="0" quotePrefix="0" xfId="0"/>
    <xf numFmtId="1" fontId="0" fillId="9" borderId="2" pivotButton="0" quotePrefix="0" xfId="0"/>
    <xf numFmtId="1" fontId="0" fillId="9" borderId="0" pivotButton="0" quotePrefix="0" xfId="0"/>
    <xf numFmtId="1" fontId="0" fillId="0" borderId="3" applyAlignment="1" pivotButton="0" quotePrefix="0" xfId="0">
      <alignment horizontal="center"/>
    </xf>
    <xf numFmtId="1" fontId="0" fillId="9" borderId="3" pivotButton="0" quotePrefix="0" xfId="0"/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0" fillId="0" borderId="4" pivotButton="0" quotePrefix="0" xfId="0"/>
    <xf numFmtId="0" fontId="0" fillId="5" borderId="5" pivotButton="0" quotePrefix="0" xfId="0"/>
    <xf numFmtId="0" fontId="4" fillId="5" borderId="7" pivotButton="0" quotePrefix="0" xfId="0"/>
    <xf numFmtId="0" fontId="0" fillId="10" borderId="1" pivotButton="0" quotePrefix="0" xfId="0"/>
    <xf numFmtId="0" fontId="0" fillId="8" borderId="4" pivotButton="0" quotePrefix="0" xfId="0"/>
    <xf numFmtId="164" fontId="0" fillId="0" borderId="0" pivotButton="0" quotePrefix="0" xfId="0"/>
    <xf numFmtId="164" fontId="0" fillId="0" borderId="3" pivotButton="0" quotePrefix="0" xfId="0"/>
    <xf numFmtId="0" fontId="0" fillId="8" borderId="2" pivotButton="0" quotePrefix="0" xfId="0"/>
    <xf numFmtId="0" fontId="0" fillId="0" borderId="2" pivotButton="0" quotePrefix="0" xfId="0"/>
    <xf numFmtId="164" fontId="0" fillId="0" borderId="3" applyAlignment="1" pivotButton="0" quotePrefix="0" xfId="0">
      <alignment horizontal="center"/>
    </xf>
    <xf numFmtId="0" fontId="3" fillId="11" borderId="0" pivotButton="0" quotePrefix="0" xfId="0"/>
    <xf numFmtId="0" fontId="3" fillId="11" borderId="1" pivotButton="0" quotePrefix="0" xfId="0"/>
    <xf numFmtId="0" fontId="0" fillId="3" borderId="1" applyAlignment="1" pivotButton="0" quotePrefix="0" xfId="0">
      <alignment horizontal="center"/>
    </xf>
    <xf numFmtId="0" fontId="4" fillId="5" borderId="6" pivotButton="0" quotePrefix="0" xfId="0"/>
    <xf numFmtId="0" fontId="4" fillId="5" borderId="5" pivotButton="0" quotePrefix="0" xfId="0"/>
    <xf numFmtId="0" fontId="5" fillId="7" borderId="0" pivotButton="0" quotePrefix="0" xfId="0"/>
    <xf numFmtId="0" fontId="5" fillId="7" borderId="3" pivotButton="0" quotePrefix="0" xfId="0"/>
    <xf numFmtId="0" fontId="0" fillId="0" borderId="8" pivotButton="0" quotePrefix="0" xfId="0"/>
    <xf numFmtId="0" fontId="0" fillId="0" borderId="9" pivotButton="0" quotePrefix="0" xfId="0"/>
    <xf numFmtId="2" fontId="0" fillId="4" borderId="8" applyAlignment="1" pivotButton="0" quotePrefix="0" xfId="0">
      <alignment horizontal="center"/>
    </xf>
    <xf numFmtId="2" fontId="0" fillId="0" borderId="10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64" fontId="0" fillId="0" borderId="8" applyAlignment="1" pivotButton="0" quotePrefix="0" xfId="0">
      <alignment horizontal="center"/>
    </xf>
    <xf numFmtId="1" fontId="0" fillId="0" borderId="10" applyAlignment="1" pivotButton="0" quotePrefix="0" xfId="0">
      <alignment horizontal="center"/>
    </xf>
    <xf numFmtId="1" fontId="0" fillId="0" borderId="8" applyAlignment="1" pivotButton="0" quotePrefix="0" xfId="0">
      <alignment horizontal="center"/>
    </xf>
    <xf numFmtId="1" fontId="0" fillId="0" borderId="11" applyAlignment="1" pivotButton="0" quotePrefix="0" xfId="0">
      <alignment horizontal="center"/>
    </xf>
    <xf numFmtId="1" fontId="0" fillId="0" borderId="9" applyAlignment="1" pivotButton="0" quotePrefix="0" xfId="0">
      <alignment horizontal="center"/>
    </xf>
    <xf numFmtId="2" fontId="0" fillId="0" borderId="9" applyAlignment="1" pivotButton="0" quotePrefix="0" xfId="0">
      <alignment horizontal="center"/>
    </xf>
    <xf numFmtId="164" fontId="0" fillId="0" borderId="11" applyAlignment="1" pivotButton="0" quotePrefix="0" xfId="0">
      <alignment horizontal="center"/>
    </xf>
    <xf numFmtId="0" fontId="0" fillId="0" borderId="10" pivotButton="0" quotePrefix="0" xfId="0"/>
    <xf numFmtId="0" fontId="0" fillId="0" borderId="11" pivotButton="0" quotePrefix="0" xfId="0"/>
    <xf numFmtId="164" fontId="0" fillId="0" borderId="11" pivotButton="0" quotePrefix="0" xfId="0"/>
    <xf numFmtId="0" fontId="0" fillId="0" borderId="12" pivotButton="0" quotePrefix="0" xfId="0"/>
    <xf numFmtId="164" fontId="0" fillId="0" borderId="8" pivotButton="0" quotePrefix="0" xfId="0"/>
    <xf numFmtId="0" fontId="0" fillId="0" borderId="0" applyAlignment="1" pivotButton="0" quotePrefix="0" xfId="0">
      <alignment horizontal="right"/>
    </xf>
    <xf numFmtId="49" fontId="0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0" fontId="0" fillId="12" borderId="0" pivotButton="0" quotePrefix="0" xfId="0"/>
    <xf numFmtId="0" fontId="4" fillId="9" borderId="0" pivotButton="0" quotePrefix="0" xfId="0"/>
    <xf numFmtId="0" fontId="4" fillId="5" borderId="0" pivotButton="0" quotePrefix="0" xfId="0"/>
    <xf numFmtId="0" fontId="4" fillId="0" borderId="0" pivotButton="0" quotePrefix="0" xfId="0"/>
    <xf numFmtId="49" fontId="0" fillId="0" borderId="0" pivotButton="0" quotePrefix="0" xfId="0"/>
    <xf numFmtId="49" fontId="0" fillId="12" borderId="0" pivotButton="0" quotePrefix="0" xfId="0"/>
    <xf numFmtId="0" fontId="0" fillId="13" borderId="1" pivotButton="0" quotePrefix="0" xfId="0"/>
    <xf numFmtId="0" fontId="0" fillId="13" borderId="9" pivotButton="0" quotePrefix="0" xfId="0"/>
    <xf numFmtId="0" fontId="0" fillId="0" borderId="13" pivotButton="0" quotePrefix="0" xfId="0"/>
    <xf numFmtId="2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14" borderId="1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11" borderId="0" pivotButton="0" quotePrefix="0" xfId="0"/>
    <xf numFmtId="0" fontId="0" fillId="11" borderId="14" pivotButton="0" quotePrefix="0" xfId="0"/>
    <xf numFmtId="0" fontId="0" fillId="0" borderId="17" pivotButton="0" quotePrefix="0" xfId="0"/>
    <xf numFmtId="0" fontId="0" fillId="11" borderId="16" pivotButton="0" quotePrefix="0" xfId="0"/>
    <xf numFmtId="1" fontId="0" fillId="0" borderId="16" pivotButton="0" quotePrefix="0" xfId="0"/>
    <xf numFmtId="0" fontId="6" fillId="0" borderId="0" pivotButton="0" quotePrefix="0" xfId="0"/>
    <xf numFmtId="0" fontId="4" fillId="15" borderId="0" pivotButton="0" quotePrefix="0" xfId="0"/>
    <xf numFmtId="0" fontId="4" fillId="16" borderId="0" pivotButton="0" quotePrefix="0" xfId="0"/>
    <xf numFmtId="0" fontId="4" fillId="17" borderId="0" pivotButton="0" quotePrefix="0" xfId="0"/>
    <xf numFmtId="2" fontId="0" fillId="0" borderId="1" pivotButton="0" quotePrefix="0" xfId="0"/>
    <xf numFmtId="0" fontId="0" fillId="0" borderId="18" pivotButton="0" quotePrefix="0" xfId="0"/>
    <xf numFmtId="0" fontId="0" fillId="0" borderId="19" pivotButton="0" quotePrefix="0" xfId="0"/>
    <xf numFmtId="2" fontId="0" fillId="4" borderId="18" applyAlignment="1" pivotButton="0" quotePrefix="0" xfId="0">
      <alignment horizontal="center"/>
    </xf>
    <xf numFmtId="2" fontId="0" fillId="0" borderId="20" applyAlignment="1" pivotButton="0" quotePrefix="0" xfId="0">
      <alignment horizontal="center"/>
    </xf>
    <xf numFmtId="2" fontId="0" fillId="0" borderId="18" applyAlignment="1" pivotButton="0" quotePrefix="0" xfId="0">
      <alignment horizontal="center"/>
    </xf>
    <xf numFmtId="2" fontId="0" fillId="0" borderId="21" applyAlignment="1" pivotButton="0" quotePrefix="0" xfId="0">
      <alignment horizontal="center"/>
    </xf>
    <xf numFmtId="0" fontId="0" fillId="4" borderId="18" applyAlignment="1" pivotButton="0" quotePrefix="0" xfId="0">
      <alignment horizontal="center"/>
    </xf>
    <xf numFmtId="164" fontId="0" fillId="0" borderId="18" applyAlignment="1" pivotButton="0" quotePrefix="0" xfId="0">
      <alignment horizontal="center"/>
    </xf>
    <xf numFmtId="1" fontId="0" fillId="0" borderId="20" applyAlignment="1" pivotButton="0" quotePrefix="0" xfId="0">
      <alignment horizontal="center"/>
    </xf>
    <xf numFmtId="1" fontId="0" fillId="0" borderId="18" applyAlignment="1" pivotButton="0" quotePrefix="0" xfId="0">
      <alignment horizontal="center"/>
    </xf>
    <xf numFmtId="1" fontId="0" fillId="0" borderId="21" applyAlignment="1" pivotButton="0" quotePrefix="0" xfId="0">
      <alignment horizontal="center"/>
    </xf>
    <xf numFmtId="1" fontId="0" fillId="0" borderId="19" applyAlignment="1" pivotButton="0" quotePrefix="0" xfId="0">
      <alignment horizontal="center"/>
    </xf>
    <xf numFmtId="2" fontId="0" fillId="0" borderId="19" applyAlignment="1" pivotButton="0" quotePrefix="0" xfId="0">
      <alignment horizontal="center"/>
    </xf>
    <xf numFmtId="164" fontId="0" fillId="0" borderId="21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164" fontId="0" fillId="0" borderId="21" pivotButton="0" quotePrefix="0" xfId="0"/>
    <xf numFmtId="0" fontId="0" fillId="0" borderId="22" pivotButton="0" quotePrefix="0" xfId="0"/>
    <xf numFmtId="164" fontId="0" fillId="0" borderId="18" pivotButton="0" quotePrefix="0" xfId="0"/>
    <xf numFmtId="2" fontId="0" fillId="0" borderId="19" pivotButton="0" quotePrefix="0" xfId="0"/>
    <xf numFmtId="0" fontId="0" fillId="0" borderId="23" pivotButton="0" quotePrefix="0" xfId="0"/>
    <xf numFmtId="0" fontId="0" fillId="0" borderId="24" pivotButton="0" quotePrefix="0" xfId="0"/>
    <xf numFmtId="2" fontId="0" fillId="4" borderId="23" applyAlignment="1" pivotButton="0" quotePrefix="0" xfId="0">
      <alignment horizontal="center"/>
    </xf>
    <xf numFmtId="2" fontId="0" fillId="0" borderId="25" applyAlignment="1" pivotButton="0" quotePrefix="0" xfId="0">
      <alignment horizontal="center"/>
    </xf>
    <xf numFmtId="2" fontId="0" fillId="0" borderId="23" applyAlignment="1" pivotButton="0" quotePrefix="0" xfId="0">
      <alignment horizontal="center"/>
    </xf>
    <xf numFmtId="2" fontId="0" fillId="0" borderId="26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164" fontId="0" fillId="0" borderId="23" applyAlignment="1" pivotButton="0" quotePrefix="0" xfId="0">
      <alignment horizontal="center"/>
    </xf>
    <xf numFmtId="1" fontId="0" fillId="0" borderId="25" applyAlignment="1" pivotButton="0" quotePrefix="0" xfId="0">
      <alignment horizontal="center"/>
    </xf>
    <xf numFmtId="1" fontId="0" fillId="0" borderId="23" applyAlignment="1" pivotButton="0" quotePrefix="0" xfId="0">
      <alignment horizontal="center"/>
    </xf>
    <xf numFmtId="1" fontId="0" fillId="0" borderId="26" applyAlignment="1" pivotButton="0" quotePrefix="0" xfId="0">
      <alignment horizontal="center"/>
    </xf>
    <xf numFmtId="1" fontId="0" fillId="0" borderId="24" applyAlignment="1" pivotButton="0" quotePrefix="0" xfId="0">
      <alignment horizontal="center"/>
    </xf>
    <xf numFmtId="2" fontId="0" fillId="0" borderId="24" applyAlignment="1" pivotButton="0" quotePrefix="0" xfId="0">
      <alignment horizontal="center"/>
    </xf>
    <xf numFmtId="164" fontId="0" fillId="0" borderId="26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164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2" fontId="0" fillId="4" borderId="28" applyAlignment="1" pivotButton="0" quotePrefix="0" xfId="0">
      <alignment horizontal="center"/>
    </xf>
    <xf numFmtId="2" fontId="0" fillId="0" borderId="30" applyAlignment="1" pivotButton="0" quotePrefix="0" xfId="0">
      <alignment horizontal="center"/>
    </xf>
    <xf numFmtId="2" fontId="0" fillId="0" borderId="28" applyAlignment="1" pivotButton="0" quotePrefix="0" xfId="0">
      <alignment horizontal="center"/>
    </xf>
    <xf numFmtId="2" fontId="0" fillId="0" borderId="31" applyAlignment="1" pivotButton="0" quotePrefix="0" xfId="0">
      <alignment horizontal="center"/>
    </xf>
    <xf numFmtId="0" fontId="0" fillId="4" borderId="28" applyAlignment="1" pivotButton="0" quotePrefix="0" xfId="0">
      <alignment horizontal="center"/>
    </xf>
    <xf numFmtId="164" fontId="0" fillId="0" borderId="28" applyAlignment="1" pivotButton="0" quotePrefix="0" xfId="0">
      <alignment horizontal="center"/>
    </xf>
    <xf numFmtId="1" fontId="0" fillId="0" borderId="30" applyAlignment="1" pivotButton="0" quotePrefix="0" xfId="0">
      <alignment horizontal="center"/>
    </xf>
    <xf numFmtId="1" fontId="0" fillId="0" borderId="28" applyAlignment="1" pivotButton="0" quotePrefix="0" xfId="0">
      <alignment horizontal="center"/>
    </xf>
    <xf numFmtId="1" fontId="0" fillId="0" borderId="31" applyAlignment="1" pivotButton="0" quotePrefix="0" xfId="0">
      <alignment horizontal="center"/>
    </xf>
    <xf numFmtId="1" fontId="0" fillId="0" borderId="29" applyAlignment="1" pivotButton="0" quotePrefix="0" xfId="0">
      <alignment horizontal="center"/>
    </xf>
    <xf numFmtId="2" fontId="0" fillId="0" borderId="29" applyAlignment="1" pivotButton="0" quotePrefix="0" xfId="0">
      <alignment horizontal="center"/>
    </xf>
    <xf numFmtId="164" fontId="0" fillId="0" borderId="31" applyAlignment="1" pivotButton="0" quotePrefix="0" xfId="0">
      <alignment horizontal="center"/>
    </xf>
    <xf numFmtId="0" fontId="0" fillId="0" borderId="30" pivotButton="0" quotePrefix="0" xfId="0"/>
    <xf numFmtId="0" fontId="0" fillId="0" borderId="31" pivotButton="0" quotePrefix="0" xfId="0"/>
    <xf numFmtId="164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2" fontId="0" fillId="4" borderId="33" applyAlignment="1" pivotButton="0" quotePrefix="0" xfId="0">
      <alignment horizontal="center"/>
    </xf>
    <xf numFmtId="2" fontId="0" fillId="0" borderId="35" applyAlignment="1" pivotButton="0" quotePrefix="0" xfId="0">
      <alignment horizontal="center"/>
    </xf>
    <xf numFmtId="2" fontId="0" fillId="0" borderId="33" applyAlignment="1" pivotButton="0" quotePrefix="0" xfId="0">
      <alignment horizontal="center"/>
    </xf>
    <xf numFmtId="2" fontId="0" fillId="0" borderId="36" applyAlignment="1" pivotButton="0" quotePrefix="0" xfId="0">
      <alignment horizontal="center"/>
    </xf>
    <xf numFmtId="0" fontId="0" fillId="4" borderId="33" applyAlignment="1" pivotButton="0" quotePrefix="0" xfId="0">
      <alignment horizontal="center"/>
    </xf>
    <xf numFmtId="164" fontId="0" fillId="0" borderId="33" applyAlignment="1" pivotButton="0" quotePrefix="0" xfId="0">
      <alignment horizontal="center"/>
    </xf>
    <xf numFmtId="1" fontId="0" fillId="0" borderId="35" applyAlignment="1" pivotButton="0" quotePrefix="0" xfId="0">
      <alignment horizontal="center"/>
    </xf>
    <xf numFmtId="1" fontId="0" fillId="0" borderId="33" applyAlignment="1" pivotButton="0" quotePrefix="0" xfId="0">
      <alignment horizontal="center"/>
    </xf>
    <xf numFmtId="1" fontId="0" fillId="0" borderId="36" applyAlignment="1" pivotButton="0" quotePrefix="0" xfId="0">
      <alignment horizontal="center"/>
    </xf>
    <xf numFmtId="1" fontId="0" fillId="0" borderId="34" applyAlignment="1" pivotButton="0" quotePrefix="0" xfId="0">
      <alignment horizontal="center"/>
    </xf>
    <xf numFmtId="2" fontId="0" fillId="0" borderId="34" applyAlignment="1" pivotButton="0" quotePrefix="0" xfId="0">
      <alignment horizontal="center"/>
    </xf>
    <xf numFmtId="164" fontId="0" fillId="0" borderId="36" applyAlignment="1" pivotButton="0" quotePrefix="0" xfId="0">
      <alignment horizontal="center"/>
    </xf>
    <xf numFmtId="0" fontId="0" fillId="0" borderId="35" pivotButton="0" quotePrefix="0" xfId="0"/>
    <xf numFmtId="0" fontId="0" fillId="0" borderId="36" pivotButton="0" quotePrefix="0" xfId="0"/>
    <xf numFmtId="164" fontId="0" fillId="0" borderId="36" pivotButton="0" quotePrefix="0" xfId="0"/>
    <xf numFmtId="2" fontId="0" fillId="0" borderId="34" pivotButton="0" quotePrefix="0" xfId="0"/>
    <xf numFmtId="0" fontId="0" fillId="0" borderId="37" pivotButton="0" quotePrefix="0" xfId="0"/>
    <xf numFmtId="0" fontId="4" fillId="17" borderId="38" pivotButton="0" quotePrefix="0" xfId="0"/>
    <xf numFmtId="0" fontId="0" fillId="0" borderId="38" pivotButton="0" quotePrefix="0" xfId="0"/>
    <xf numFmtId="0" fontId="0" fillId="3" borderId="38" applyAlignment="1" pivotButton="0" quotePrefix="0" xfId="0">
      <alignment horizontal="left"/>
    </xf>
    <xf numFmtId="1" fontId="0" fillId="5" borderId="38" pivotButton="0" quotePrefix="0" xfId="0"/>
    <xf numFmtId="0" fontId="0" fillId="6" borderId="38" pivotButton="0" quotePrefix="0" xfId="0"/>
    <xf numFmtId="0" fontId="3" fillId="7" borderId="38" pivotButton="0" quotePrefix="0" xfId="0"/>
    <xf numFmtId="0" fontId="3" fillId="11" borderId="38" pivotButton="0" quotePrefix="0" xfId="0"/>
    <xf numFmtId="0" fontId="4" fillId="12" borderId="2" pivotButton="0" quotePrefix="0" xfId="0"/>
    <xf numFmtId="0" fontId="4" fillId="18" borderId="0" pivotButton="0" quotePrefix="0" xfId="0"/>
    <xf numFmtId="0" fontId="6" fillId="6" borderId="1" pivotButton="0" quotePrefix="0" xfId="0"/>
    <xf numFmtId="0" fontId="0" fillId="3" borderId="0" applyAlignment="1" pivotButton="0" quotePrefix="0" xfId="0">
      <alignment horizontal="left"/>
    </xf>
    <xf numFmtId="1" fontId="0" fillId="9" borderId="38" pivotButton="0" quotePrefix="0" xfId="0"/>
    <xf numFmtId="0" fontId="0" fillId="8" borderId="38" pivotButton="0" quotePrefix="0" xfId="0"/>
    <xf numFmtId="0" fontId="7" fillId="19" borderId="4" pivotButton="0" quotePrefix="0" xfId="0"/>
    <xf numFmtId="0" fontId="7" fillId="19" borderId="0" pivotButton="0" quotePrefix="0" xfId="0"/>
    <xf numFmtId="0" fontId="7" fillId="19" borderId="38" pivotButton="0" quotePrefix="0" xfId="0"/>
    <xf numFmtId="164" fontId="0" fillId="0" borderId="33" pivotButton="0" quotePrefix="0" xfId="0"/>
    <xf numFmtId="0" fontId="0" fillId="0" borderId="39" pivotButton="0" quotePrefix="0" xfId="0"/>
    <xf numFmtId="0" fontId="0" fillId="0" borderId="40" pivotButton="0" quotePrefix="0" xfId="0"/>
    <xf numFmtId="2" fontId="0" fillId="4" borderId="39" applyAlignment="1" pivotButton="0" quotePrefix="0" xfId="0">
      <alignment horizontal="center"/>
    </xf>
    <xf numFmtId="2" fontId="0" fillId="0" borderId="41" applyAlignment="1" pivotButton="0" quotePrefix="0" xfId="0">
      <alignment horizontal="center"/>
    </xf>
    <xf numFmtId="2" fontId="0" fillId="0" borderId="39" applyAlignment="1" pivotButton="0" quotePrefix="0" xfId="0">
      <alignment horizontal="center"/>
    </xf>
    <xf numFmtId="2" fontId="0" fillId="0" borderId="42" applyAlignment="1" pivotButton="0" quotePrefix="0" xfId="0">
      <alignment horizontal="center"/>
    </xf>
    <xf numFmtId="0" fontId="0" fillId="4" borderId="39" applyAlignment="1" pivotButton="0" quotePrefix="0" xfId="0">
      <alignment horizontal="center"/>
    </xf>
    <xf numFmtId="164" fontId="0" fillId="0" borderId="39" applyAlignment="1" pivotButton="0" quotePrefix="0" xfId="0">
      <alignment horizontal="center"/>
    </xf>
    <xf numFmtId="1" fontId="0" fillId="0" borderId="41" applyAlignment="1" pivotButton="0" quotePrefix="0" xfId="0">
      <alignment horizontal="center"/>
    </xf>
    <xf numFmtId="1" fontId="0" fillId="0" borderId="39" applyAlignment="1" pivotButton="0" quotePrefix="0" xfId="0">
      <alignment horizontal="center"/>
    </xf>
    <xf numFmtId="1" fontId="0" fillId="0" borderId="42" applyAlignment="1" pivotButton="0" quotePrefix="0" xfId="0">
      <alignment horizontal="center"/>
    </xf>
    <xf numFmtId="1" fontId="0" fillId="0" borderId="40" applyAlignment="1" pivotButton="0" quotePrefix="0" xfId="0">
      <alignment horizontal="center"/>
    </xf>
    <xf numFmtId="2" fontId="0" fillId="0" borderId="40" applyAlignment="1" pivotButton="0" quotePrefix="0" xfId="0">
      <alignment horizontal="center"/>
    </xf>
    <xf numFmtId="164" fontId="0" fillId="0" borderId="42" applyAlignment="1" pivotButton="0" quotePrefix="0" xfId="0">
      <alignment horizontal="center"/>
    </xf>
    <xf numFmtId="0" fontId="0" fillId="0" borderId="41" pivotButton="0" quotePrefix="0" xfId="0"/>
    <xf numFmtId="0" fontId="0" fillId="0" borderId="42" pivotButton="0" quotePrefix="0" xfId="0"/>
    <xf numFmtId="164" fontId="0" fillId="0" borderId="42" pivotButton="0" quotePrefix="0" xfId="0"/>
    <xf numFmtId="0" fontId="0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2" fontId="0" fillId="4" borderId="44" applyAlignment="1" pivotButton="0" quotePrefix="0" xfId="0">
      <alignment horizontal="center"/>
    </xf>
    <xf numFmtId="2" fontId="0" fillId="0" borderId="46" applyAlignment="1" pivotButton="0" quotePrefix="0" xfId="0">
      <alignment horizontal="center"/>
    </xf>
    <xf numFmtId="2" fontId="0" fillId="0" borderId="44" applyAlignment="1" pivotButton="0" quotePrefix="0" xfId="0">
      <alignment horizontal="center"/>
    </xf>
    <xf numFmtId="2" fontId="0" fillId="0" borderId="47" applyAlignment="1" pivotButton="0" quotePrefix="0" xfId="0">
      <alignment horizontal="center"/>
    </xf>
    <xf numFmtId="0" fontId="0" fillId="4" borderId="44" applyAlignment="1" pivotButton="0" quotePrefix="0" xfId="0">
      <alignment horizontal="center"/>
    </xf>
    <xf numFmtId="164" fontId="0" fillId="0" borderId="44" applyAlignment="1" pivotButton="0" quotePrefix="0" xfId="0">
      <alignment horizontal="center"/>
    </xf>
    <xf numFmtId="1" fontId="0" fillId="0" borderId="46" applyAlignment="1" pivotButton="0" quotePrefix="0" xfId="0">
      <alignment horizontal="center"/>
    </xf>
    <xf numFmtId="1" fontId="0" fillId="0" borderId="44" applyAlignment="1" pivotButton="0" quotePrefix="0" xfId="0">
      <alignment horizontal="center"/>
    </xf>
    <xf numFmtId="1" fontId="0" fillId="0" borderId="47" applyAlignment="1" pivotButton="0" quotePrefix="0" xfId="0">
      <alignment horizontal="center"/>
    </xf>
    <xf numFmtId="1" fontId="0" fillId="0" borderId="45" applyAlignment="1" pivotButton="0" quotePrefix="0" xfId="0">
      <alignment horizontal="center"/>
    </xf>
    <xf numFmtId="2" fontId="0" fillId="0" borderId="45" applyAlignment="1" pivotButton="0" quotePrefix="0" xfId="0">
      <alignment horizontal="center"/>
    </xf>
    <xf numFmtId="164" fontId="0" fillId="0" borderId="47" applyAlignment="1" pivotButton="0" quotePrefix="0" xfId="0">
      <alignment horizontal="center"/>
    </xf>
    <xf numFmtId="0" fontId="0" fillId="0" borderId="46" pivotButton="0" quotePrefix="0" xfId="0"/>
    <xf numFmtId="0" fontId="0" fillId="0" borderId="47" pivotButton="0" quotePrefix="0" xfId="0"/>
    <xf numFmtId="164" fontId="0" fillId="0" borderId="47" pivotButton="0" quotePrefix="0" xfId="0"/>
    <xf numFmtId="0" fontId="0" fillId="0" borderId="48" pivotButton="0" quotePrefix="0" xfId="0"/>
    <xf numFmtId="0" fontId="0" fillId="0" borderId="0" pivotButton="0" quotePrefix="0" xfId="0"/>
    <xf numFmtId="0" fontId="9" fillId="0" borderId="49" applyAlignment="1" pivotButton="0" quotePrefix="0" xfId="0">
      <alignment horizontal="center" vertical="top"/>
    </xf>
    <xf numFmtId="0" fontId="9" fillId="0" borderId="50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1"/>
    <xf numFmtId="168" fontId="0" fillId="0" borderId="0" pivotButton="0" quotePrefix="0" xfId="0"/>
    <xf numFmtId="0" fontId="0" fillId="0" borderId="0" pivotButton="0" quotePrefix="0" xfId="0"/>
    <xf numFmtId="167" fontId="0" fillId="0" borderId="0" pivotButton="0" quotePrefix="0" xfId="1"/>
    <xf numFmtId="166" fontId="0" fillId="0" borderId="0" pivotButton="0" quotePrefix="0" xfId="0"/>
    <xf numFmtId="168" fontId="0" fillId="0" borderId="0" pivotButton="0" quotePrefix="0" xfId="0"/>
  </cellXfs>
  <cellStyles count="2">
    <cellStyle name="Normal" xfId="0" builtinId="0"/>
    <cellStyle name="Currency" xfId="1" builtinId="4"/>
  </cellStyles>
  <dxfs count="34"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Petr Čala</author>
  </authors>
  <commentList>
    <comment ref="D1" authorId="0" shapeId="0">
      <text>
        <t>Petr Čala:
Main effect, private returns to schooling</t>
      </text>
    </comment>
    <comment ref="E1" authorId="0" shapeId="0">
      <text>
        <t>Petr Čala:
Standard error</t>
      </text>
    </comment>
    <comment ref="N1" authorId="0" shapeId="0">
      <text>
        <t>Petr Čala:
Estimate is a short run type</t>
      </text>
    </comment>
    <comment ref="O1" authorId="0" shapeId="0">
      <text>
        <t>Petr Čala:
Estimate is a long run type</t>
      </text>
    </comment>
    <comment ref="P1" authorId="0" shapeId="0">
      <text>
        <t>Petr Čala:
Estimate can be aggregated on the level of a city</t>
      </text>
    </comment>
    <comment ref="Q1" authorId="0" shapeId="0">
      <text>
        <t>Petr Čala:
Estimate can be aggregated on the level of a small region</t>
      </text>
    </comment>
    <comment ref="R1" authorId="0" shapeId="0">
      <text>
        <t>Petr Čala:
Estimate can be aggregated on the level of a large region of countries</t>
      </text>
    </comment>
    <comment ref="S1" authorId="0" shapeId="0">
      <text>
        <t>Petr Čala:
Estimate can be aggregated on the level of a country</t>
      </text>
    </comment>
    <comment ref="T1" authorId="0" shapeId="0">
      <text>
        <t>Petr Čala:
Estimate can be aggregated on the level of a body of mass larger than a country</t>
      </text>
    </comment>
    <comment ref="U1" authorId="0" shapeId="0">
      <text>
        <t>Petr Čala:
Number of observations used in the estimation (put to log later)</t>
      </text>
    </comment>
    <comment ref="V1" authorId="0" shapeId="0">
      <text>
        <t>Petr Čala:
Number of regressands in the regression</t>
      </text>
    </comment>
    <comment ref="W1" authorId="0" shapeId="0">
      <text>
        <t>Petr Čala:
The number of Degrees of Freedom computed as "n_obs - regressands - 1" for a regression and "n_obs - 1" for means</t>
      </text>
    </comment>
    <comment ref="X1" authorId="0" shapeId="0">
      <text>
        <t>Petr Čala:
Number of estimates per this study</t>
      </text>
    </comment>
    <comment ref="Y1" authorId="0" shapeId="0">
      <text>
        <t>Petr Čala:
Mean years of schooling</t>
      </text>
    </comment>
    <comment ref="Z1" authorId="0" shapeId="0">
      <text>
        <t>Petr Čala:
Mean years of experience</t>
      </text>
    </comment>
    <comment ref="AA1" authorId="0" shapeId="0">
      <text>
        <t>Petr Čala:
The study reports the number of years directly (using years of schooling)</t>
      </text>
    </comment>
    <comment ref="AB1" authorId="0" shapeId="0">
      <text>
        <t>Petr Čala:
The study instead uses levels of schooling (primary, sec, …) in the mincer regression</t>
      </text>
    </comment>
    <comment ref="AC1" authorId="0" shapeId="0">
      <text>
        <t>Petr Čala:
Wage is defined as mean annual earnings per worker</t>
      </text>
    </comment>
    <comment ref="AD1" authorId="0" shapeId="0">
      <text>
        <t>Petr Čala:
Wage is defined as log hourly</t>
      </text>
    </comment>
    <comment ref="AE1" authorId="0" shapeId="0">
      <text>
        <t xml:space="preserve">Petr Čala:
Daily or weekly wage
</t>
      </text>
    </comment>
    <comment ref="AF1" authorId="0" shapeId="0">
      <text>
        <t>Petr Čala:
Placeholder for the wage dummy</t>
      </text>
    </comment>
    <comment ref="AG1" authorId="0" shapeId="0">
      <text>
        <t>Petr Čala:
Data are input micro data</t>
      </text>
    </comment>
    <comment ref="AH1" authorId="0" shapeId="0">
      <text>
        <t>Petr Čala:
Data come from a survey (household or employers, maybe split later)</t>
      </text>
    </comment>
    <comment ref="AI1" authorId="0" shapeId="0">
      <text>
        <t>Petr Čala:
Data come from a national register</t>
      </text>
    </comment>
    <comment ref="AJ1" authorId="0" shapeId="0">
      <text>
        <t>Petr Čala:
Data type = cross-section -&gt; snapshot of the population in a given year</t>
      </text>
    </comment>
    <comment ref="AK1" authorId="0" shapeId="0">
      <text>
        <t>Petr Čala:
Data type = panel -&gt; various countries, groups observed over their life</t>
      </text>
    </comment>
    <comment ref="AL1" authorId="0" shapeId="0">
      <text>
        <t>Petr Čala:
Average original year, DELETE LATER</t>
      </text>
    </comment>
    <comment ref="AM1" authorId="0" shapeId="0">
      <text>
        <t>Petr Čala:
Logarithm of the year the data sample was taken from - if more years, use average</t>
      </text>
    </comment>
    <comment ref="AN1" authorId="0" shapeId="0">
      <text>
        <t>Petr Čala:
Percentage of subjects with no education - country aggregated</t>
      </text>
    </comment>
    <comment ref="AO1" authorId="0" shapeId="0">
      <text>
        <t>Petr Čala:
Percentage of subjects with primary education - country aggregated</t>
      </text>
    </comment>
    <comment ref="AP1" authorId="0" shapeId="0">
      <text>
        <t>Petr Čala:
Percentage of subjects with secondary education</t>
      </text>
    </comment>
    <comment ref="AQ1" authorId="0" shapeId="0">
      <text>
        <t>Petr Čala:
Percentage of subjects with higher education</t>
      </text>
    </comment>
    <comment ref="AR1" authorId="0" shapeId="0">
      <text>
        <t>Petr Čala:
Public school</t>
      </text>
    </comment>
    <comment ref="AT1" authorId="0" shapeId="0">
      <text>
        <t>Petr Čala:
Percentage of workers from sample, that are wage earners</t>
      </text>
    </comment>
    <comment ref="AU1" authorId="0" shapeId="0">
      <text>
        <t>Petr Čala:
Percentage of workers from sample, that are self employed</t>
      </text>
    </comment>
    <comment ref="AX1" authorId="0" shapeId="0">
      <text>
        <t>Petr Čala:
Percentage of workers from sample, that work in the private sector</t>
      </text>
    </comment>
    <comment ref="AY1" authorId="0" shapeId="0">
      <text>
        <t>Petr Čala:
Percentage of workers from sample, that work in the public sector</t>
      </text>
    </comment>
    <comment ref="AZ1" authorId="0" shapeId="0">
      <text>
        <t>Petr Čala:
Caucasion (european ancestry) ethnicity</t>
      </text>
    </comment>
    <comment ref="BA1" authorId="0" shapeId="0">
      <text>
        <t>Petr Čala:
Other ethnicity</t>
      </text>
    </comment>
    <comment ref="BB1" authorId="0" shapeId="0">
      <text>
        <t>Petr Čala:
Rural sector</t>
      </text>
    </comment>
    <comment ref="BC1" authorId="0" shapeId="0">
      <text>
        <t>Petr Čala:
Urban sector</t>
      </text>
    </comment>
    <comment ref="BE1" authorId="0" shapeId="0">
      <text>
        <t>Petr Čala:
Region - possibly dummify this</t>
      </text>
    </comment>
    <comment ref="BO1" authorId="0" shapeId="0">
      <text>
        <t>Petr Čala:
Logarithm of median monthly expenditure in that country around year 2000</t>
      </text>
    </comment>
    <comment ref="BP1" authorId="0" shapeId="0">
      <text>
        <t>Petr Čala:
Logarithm of the minimal monthly wage in that country around year 2000</t>
      </text>
    </comment>
    <comment ref="BQ1" authorId="0" shapeId="0">
      <text>
        <t>Petr Čala:
Mean age of subjects</t>
      </text>
    </comment>
    <comment ref="BS1" authorId="0" shapeId="0">
      <text>
        <t>Petr Čala:
Double hurdle model</t>
      </text>
    </comment>
    <comment ref="BT1" authorId="0" shapeId="0">
      <text>
        <t xml:space="preserve">Petr Čala:
Cohort years to average out the individual effect (ability)
If not enough obs, merge with FE
</t>
      </text>
    </comment>
    <comment ref="BU1" authorId="0" shapeId="0">
      <text>
        <t xml:space="preserve">Petr Čala:
Fixed or random effects
</t>
      </text>
    </comment>
    <comment ref="BW1" authorId="0" shapeId="0">
      <text>
        <t>Petr Čala:
Heckman regression model</t>
      </text>
    </comment>
    <comment ref="BZ1" authorId="0" shapeId="0">
      <text>
        <t>Petr Čala:
Ability is measured directly by IQ or other measure</t>
      </text>
    </comment>
    <comment ref="CA1" authorId="0" shapeId="0">
      <text>
        <t>Petr Čala:
Innate ability is not measured in the equation, but a proxy is used to control for ability or ability bias</t>
      </text>
    </comment>
    <comment ref="CB1" authorId="0" shapeId="0">
      <text>
        <t>Petr Čala:
Ability or ability bias is not controlled for</t>
      </text>
    </comment>
    <comment ref="CC1" authorId="0" shapeId="0">
      <text>
        <t>Petr Čala:
ability bias is not mentioned anywhere in the study</t>
      </text>
    </comment>
    <comment ref="CD1" authorId="0" shapeId="0">
      <text>
        <t>Petr Čala:
The study uses parents' education as an instrument for the estimate</t>
      </text>
    </comment>
    <comment ref="CE1" authorId="0" shapeId="0">
      <text>
        <t>Petr Čala:
Distance to school or school per area</t>
      </text>
    </comment>
    <comment ref="CF1" authorId="0" shapeId="0">
      <text>
        <t>Petr Čala:
The instrument is a spouse education</t>
      </text>
    </comment>
    <comment ref="CG1" authorId="0" shapeId="0">
      <text>
        <t>Petr Čala:
The instrument is a marital status, i.e. whether the individual is married (dummy)</t>
      </text>
    </comment>
    <comment ref="CH1" authorId="0" shapeId="0">
      <text>
        <t>Petr Čala:
The study uses another instrument</t>
      </text>
    </comment>
    <comment ref="CI1" authorId="0" shapeId="0">
      <text>
        <t>Petr Čala:
Age is controlled for in the Mincer equation</t>
      </text>
    </comment>
    <comment ref="CJ1" authorId="0" shapeId="0">
      <text>
        <t>Petr Čala:
Squared age is controlled for in the Mincer equation</t>
      </text>
    </comment>
    <comment ref="CK1" authorId="0" shapeId="0">
      <text>
        <t>Petr Čala:
Experience control in the Mincer equation</t>
      </text>
    </comment>
    <comment ref="CL1" authorId="0" shapeId="0">
      <text>
        <t>Petr Čala:
Experience squared control</t>
      </text>
    </comment>
    <comment ref="CM1" authorId="0" shapeId="0">
      <text>
        <t>Petr Čala:
Ethnicity control in the Mincer equation</t>
      </text>
    </comment>
    <comment ref="CN1" authorId="0" shapeId="0">
      <text>
        <t>Petr Čala:
Health control in the Mincer equation</t>
      </text>
    </comment>
    <comment ref="CO1" authorId="0" shapeId="0">
      <text>
        <t>Petr Čala:
Gender control in the Mincer equation</t>
      </text>
    </comment>
    <comment ref="CP1" authorId="0" shapeId="0">
      <text>
        <t>Petr Čala:
Occupation control in the Mincer equation</t>
      </text>
    </comment>
    <comment ref="CQ1" authorId="0" shapeId="0">
      <text>
        <t>Petr Čala:
Firm characteristics control in the Mincer equation</t>
      </text>
    </comment>
    <comment ref="CR1" authorId="0" shapeId="0">
      <text>
        <t xml:space="preserve">Petr Čala:
Urban/rural control
</t>
      </text>
    </comment>
    <comment ref="CS1" authorId="0" shapeId="0">
      <text>
        <t>Petr Čala:
Macroeconomic variables control in the Mincer equation, such as sector of activity</t>
      </text>
    </comment>
    <comment ref="CT1" authorId="0" shapeId="0">
      <text>
        <t>Petr Čala:
Impact factor, via tools</t>
      </text>
    </comment>
    <comment ref="CU1" authorId="0" shapeId="0">
      <text>
        <t>Petr Čala:
Log number of citations in google scholar</t>
      </text>
    </comment>
    <comment ref="CV1" authorId="0" shapeId="0">
      <text>
        <t>Petr Čala:
1 if published in journal, 0 if working/discussion paper</t>
      </text>
    </comment>
    <comment ref="CX1" authorId="0" shapeId="0">
      <text>
        <t>Petr Čala:
The year the study was published minus the minimum publication year of the sample</t>
      </text>
    </comment>
    <comment ref="CY1" authorId="0" shapeId="0">
      <text>
        <t>Petr Čala:
placeholder columns, for which data will be added during code preprocessing</t>
      </text>
    </comment>
    <comment ref="D2" authorId="0" shapeId="0">
      <text>
        <t>Petr Čala:
Calculated as a percentage returns to additional year of schooling from regressions, where the attained degree is used as a dependent variable, not years of schooling</t>
      </text>
    </comment>
    <comment ref="F6" authorId="0" shapeId="0">
      <text>
        <t>Petr Čala:
T statistic is obtained from table A2, giving the  precision of the estimated coefficient. From this, standard error is inferred, so that the precision (t-stat) remains the same, giving a valid error term to the main percentage effect</t>
      </text>
    </comment>
    <comment ref="V69" authorId="0" shapeId="0">
      <text>
        <t>Petr Čala:
Base set listed, then dummies, and interaction terms</t>
      </text>
    </comment>
    <comment ref="D81" authorId="0" shapeId="0">
      <text>
        <t>Petr Čala:
Calculated as "(exp(0.600) - exp(-0.195))/13", where the first is the return coefficient for university, the second for the basic education, and 13 is the number if years between the two, giving a return for a year of education in general</t>
      </text>
    </comment>
    <comment ref="F81" authorId="0" shapeId="0">
      <text>
        <t>Petr Čala:
Delta of the t ratio of the two statistics</t>
      </text>
    </comment>
    <comment ref="Y84" authorId="0" shapeId="0">
      <text>
        <t>Petr Čala:
Self calculated based on table A.1</t>
      </text>
    </comment>
    <comment ref="D137" authorId="0" shapeId="0">
      <text>
        <t>Petr Čala:
Calculated as
(exp(prim_ols)-1)/years prim</t>
      </text>
    </comment>
    <comment ref="D138" authorId="0" shapeId="0">
      <text>
        <t>Petr Čala:
Calculated as
(exp(sec_ols) - exp(prim_ols))/(years_sec - years_prim)</t>
      </text>
    </comment>
    <comment ref="F138" authorId="0" shapeId="0">
      <text>
        <t>Petr Čala:
SQRT(t_sec^2+t_prim^2)</t>
      </text>
    </comment>
    <comment ref="AO211" authorId="0" shapeId="0">
      <text>
        <t>Petr Čala:
Estimate</t>
      </text>
    </comment>
    <comment ref="AO227" authorId="0" shapeId="0">
      <text>
        <t>Petr Čala:
Estimate</t>
      </text>
    </comment>
    <comment ref="AO231" authorId="0" shapeId="0">
      <text>
        <t>Petr Čala:
Estimate</t>
      </text>
    </comment>
    <comment ref="AO347" authorId="0" shapeId="0">
      <text>
        <t>Petr Čala:
Roughly estimated - only clue is that 56 percent have education primary or less</t>
      </text>
    </comment>
    <comment ref="AR398" authorId="0" shapeId="0">
      <text>
        <t>Petr Čala:
Guesstimate based on the text</t>
      </text>
    </comment>
    <comment ref="Z803" authorId="0" shapeId="0">
      <text>
        <t>Petr Čala:
Apprenticeship study</t>
      </text>
    </comment>
  </commentList>
</comments>
</file>

<file path=xl/comments/comment2.xml><?xml version="1.0" encoding="utf-8"?>
<comments xmlns="http://schemas.openxmlformats.org/spreadsheetml/2006/main">
  <authors>
    <author>Petr Čala</author>
  </authors>
  <commentList>
    <comment ref="C1" authorId="0" shapeId="0">
      <text>
        <t>Petr Čala:
Later write validity checks for data values etc.</t>
      </text>
    </comment>
    <comment ref="D1" authorId="0" shapeId="0">
      <text>
        <t>Petr Čala:
Variables grouping - e.g. dummy is one group</t>
      </text>
    </comment>
    <comment ref="E1" authorId="0" shapeId="0">
      <text>
        <t>Petr Čala:
If TRUE, print out this variables' summary statistics.</t>
      </text>
    </comment>
    <comment ref="F1" authorId="0" shapeId="0">
      <text>
        <t>Petr Čala:
If TRUE, print out the summary statistics for the main effect subsetted to this variables specific values. These are given in the 3 columns to the right</t>
      </text>
    </comment>
    <comment ref="G1" authorId="0" shapeId="0">
      <text>
        <t>Petr Čala:
Print out the summary statistics for PCC only for those estimates, where this variable is equal to the given value - can NOT be used in conjunction with GTLT</t>
      </text>
    </comment>
    <comment ref="H1" authorId="0" shapeId="0">
      <text>
        <t>Petr Čala:
Print out two summary statistics for PCC - one for those estimates when this variable is above and one below given value. Can NOT be used in conjunction with EQUAL.
MED = Median</t>
      </text>
    </comment>
    <comment ref="I1" authorId="0" shapeId="0">
      <text>
        <t>Petr Čala:
If TRUE, include this variable in the BMA estimation</t>
      </text>
    </comment>
    <comment ref="I25" authorId="0" shapeId="0">
      <text>
        <t>Petr Čala:
maybe remove later</t>
      </text>
    </comment>
    <comment ref="A104" authorId="0" shapeId="0">
      <text>
        <t>Petr Čala:
placeholder columns, for which data will be added during code preprocessing</t>
      </text>
    </comment>
  </commentList>
</comments>
</file>

<file path=xl/comments/comment3.xml><?xml version="1.0" encoding="utf-8"?>
<comments xmlns="http://schemas.openxmlformats.org/spreadsheetml/2006/main">
  <authors>
    <author>Petr Čala</author>
  </authors>
  <commentList>
    <comment ref="L1" authorId="0" shapeId="0">
      <text>
        <t xml:space="preserve">Petr Čala:
Median household expenditure per year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DD1685"/>
  <sheetViews>
    <sheetView tabSelected="1" workbookViewId="0">
      <pane xSplit="4" ySplit="1" topLeftCell="BD2" activePane="bottomRight" state="frozen"/>
      <selection activeCell="D526" sqref="D526"/>
      <selection pane="topRight" activeCell="D526" sqref="D526"/>
      <selection pane="bottomLeft" activeCell="D526" sqref="D526"/>
      <selection pane="bottomRight" activeCell="BO4" sqref="BO4"/>
    </sheetView>
  </sheetViews>
  <sheetFormatPr baseColWidth="8" defaultRowHeight="15"/>
  <cols>
    <col width="4.7109375" customWidth="1" style="231" min="1" max="1"/>
    <col width="4" customWidth="1" style="231" min="2" max="2"/>
    <col width="15" customWidth="1" style="25" min="3" max="3"/>
    <col width="8.7109375" customWidth="1" style="32" min="4" max="4"/>
    <col width="8.7109375" customWidth="1" style="7" min="5" max="8"/>
    <col width="8.7109375" customWidth="1" style="32" min="9" max="9"/>
    <col width="8.7109375" customWidth="1" style="9" min="10" max="15"/>
    <col width="8.7109375" customWidth="1" style="8" min="16" max="16"/>
    <col width="8.7109375" customWidth="1" style="9" min="17" max="20"/>
    <col width="9.28515625" bestFit="1" customWidth="1" style="8" min="21" max="21"/>
    <col width="8.7109375" customWidth="1" style="9" min="22" max="22"/>
    <col width="9.28515625" bestFit="1" customWidth="1" style="9" min="23" max="23"/>
    <col width="8.7109375" customWidth="1" style="9" min="24" max="24"/>
    <col width="8.7109375" customWidth="1" style="7" min="25" max="26"/>
    <col width="8.7109375" customWidth="1" style="9" min="27" max="37"/>
    <col width="8.7109375" customWidth="1" style="23" min="38" max="38"/>
    <col width="8.7109375" customWidth="1" style="7" min="39" max="39"/>
    <col width="8.7109375" customWidth="1" style="33" min="40" max="42"/>
    <col width="8.7109375" customWidth="1" style="43" min="43" max="43"/>
    <col width="8.7109375" customWidth="1" style="33" min="44" max="44"/>
    <col width="8.7109375" customWidth="1" style="43" min="45" max="45"/>
    <col width="8.7109375" customWidth="1" style="42" min="46" max="46"/>
    <col width="8.7109375" customWidth="1" style="18" min="47" max="47"/>
    <col width="8.7109375" customWidth="1" style="231" min="48" max="48"/>
    <col width="8.7109375" customWidth="1" style="39" min="49" max="49"/>
    <col width="8.7109375" customWidth="1" style="231" min="50" max="50"/>
    <col width="8.7109375" customWidth="1" style="39" min="51" max="51"/>
    <col width="8.7109375" customWidth="1" style="231" min="52" max="68"/>
    <col width="8.7109375" customWidth="1" style="25" min="69" max="69"/>
    <col width="8.7109375" customWidth="1" style="231" min="70" max="77"/>
    <col width="8.5703125" customWidth="1" style="231" min="78" max="78"/>
    <col width="8.7109375" customWidth="1" style="231" min="79" max="102"/>
    <col width="9.140625" customWidth="1" style="34" min="103" max="103"/>
    <col width="9.140625" customWidth="1" style="231" min="104" max="107"/>
  </cols>
  <sheetData>
    <row r="1">
      <c r="A1" s="1" t="inlineStr">
        <is>
          <t>obs_n</t>
        </is>
      </c>
      <c r="B1" s="1" t="inlineStr">
        <is>
          <t>study_id</t>
        </is>
      </c>
      <c r="C1" s="27" t="inlineStr">
        <is>
          <t>study_name</t>
        </is>
      </c>
      <c r="D1" s="10" t="inlineStr">
        <is>
          <t>effect_orig</t>
        </is>
      </c>
      <c r="E1" s="28" t="inlineStr">
        <is>
          <t>se_orig</t>
        </is>
      </c>
      <c r="F1" s="29" t="inlineStr">
        <is>
          <t>t_stat</t>
        </is>
      </c>
      <c r="G1" s="29" t="inlineStr">
        <is>
          <t>95_lower_orig</t>
        </is>
      </c>
      <c r="H1" s="31" t="inlineStr">
        <is>
          <t>95_upper_orig</t>
        </is>
      </c>
      <c r="I1" s="10" t="inlineStr">
        <is>
          <t>pcc</t>
        </is>
      </c>
      <c r="J1" s="29" t="inlineStr">
        <is>
          <t>se_pcc</t>
        </is>
      </c>
      <c r="K1" s="29" t="inlineStr">
        <is>
          <t>se_precision</t>
        </is>
      </c>
      <c r="L1" s="29" t="inlineStr">
        <is>
          <t>95_lower</t>
        </is>
      </c>
      <c r="M1" s="29" t="inlineStr">
        <is>
          <t>95_upper</t>
        </is>
      </c>
      <c r="N1" s="5" t="inlineStr">
        <is>
          <t>est_short_run</t>
        </is>
      </c>
      <c r="O1" s="6" t="inlineStr">
        <is>
          <t>est_long_run</t>
        </is>
      </c>
      <c r="P1" s="5" t="inlineStr">
        <is>
          <t>est_agg_city</t>
        </is>
      </c>
      <c r="Q1" s="6" t="inlineStr">
        <is>
          <t>est_agg_subregion</t>
        </is>
      </c>
      <c r="R1" s="6" t="inlineStr">
        <is>
          <t>est_agg_region</t>
        </is>
      </c>
      <c r="S1" s="6" t="inlineStr">
        <is>
          <t>est_agg_country</t>
        </is>
      </c>
      <c r="T1" s="6" t="inlineStr">
        <is>
          <t>est_agg_continent</t>
        </is>
      </c>
      <c r="U1" s="5" t="inlineStr">
        <is>
          <t>n_obs</t>
        </is>
      </c>
      <c r="V1" s="6" t="inlineStr">
        <is>
          <t>regressands</t>
        </is>
      </c>
      <c r="W1" s="6" t="inlineStr">
        <is>
          <t>reg_df</t>
        </is>
      </c>
      <c r="X1" s="6" t="inlineStr">
        <is>
          <t>study_size</t>
        </is>
      </c>
      <c r="Y1" s="2" t="inlineStr">
        <is>
          <t>years_of_schooling</t>
        </is>
      </c>
      <c r="Z1" s="2" t="inlineStr">
        <is>
          <t>years_of_experience</t>
        </is>
      </c>
      <c r="AA1" s="2" t="inlineStr">
        <is>
          <t>schooling_years</t>
        </is>
      </c>
      <c r="AB1" s="2" t="inlineStr">
        <is>
          <t>schooling_levels</t>
        </is>
      </c>
      <c r="AC1" s="2" t="inlineStr">
        <is>
          <t>wage_mean_annual_earnings</t>
        </is>
      </c>
      <c r="AD1" s="2" t="inlineStr">
        <is>
          <t>wage_log_hourly</t>
        </is>
      </c>
      <c r="AE1" s="2" t="inlineStr">
        <is>
          <t>wage_log_daily</t>
        </is>
      </c>
      <c r="AF1" s="2" t="inlineStr">
        <is>
          <t>wage_log_monthly</t>
        </is>
      </c>
      <c r="AG1" s="13" t="inlineStr">
        <is>
          <t>data_type_micro</t>
        </is>
      </c>
      <c r="AH1" s="2" t="inlineStr">
        <is>
          <t>data_type_survey</t>
        </is>
      </c>
      <c r="AI1" s="15" t="inlineStr">
        <is>
          <t>data_type_national_register</t>
        </is>
      </c>
      <c r="AJ1" s="2" t="inlineStr">
        <is>
          <t>data_cross_section</t>
        </is>
      </c>
      <c r="AK1" s="15" t="inlineStr">
        <is>
          <t>data_panel</t>
        </is>
      </c>
      <c r="AL1" s="22" t="inlineStr">
        <is>
          <t>TEMP_data_avgyear</t>
        </is>
      </c>
      <c r="AM1" s="181" t="inlineStr">
        <is>
          <t>data_avgyear</t>
        </is>
      </c>
      <c r="AN1" s="3" t="inlineStr">
        <is>
          <t>no_ed</t>
        </is>
      </c>
      <c r="AO1" s="38" t="inlineStr">
        <is>
          <t>prim_ed</t>
        </is>
      </c>
      <c r="AP1" s="3" t="inlineStr">
        <is>
          <t>sec_ed</t>
        </is>
      </c>
      <c r="AQ1" s="17" t="inlineStr">
        <is>
          <t>higher_ed</t>
        </is>
      </c>
      <c r="AR1" s="3" t="inlineStr">
        <is>
          <t>school_public</t>
        </is>
      </c>
      <c r="AS1" s="17" t="inlineStr">
        <is>
          <t>school_private</t>
        </is>
      </c>
      <c r="AT1" s="41" t="inlineStr">
        <is>
          <t>wage_earners</t>
        </is>
      </c>
      <c r="AU1" s="17" t="inlineStr">
        <is>
          <t>self_employed</t>
        </is>
      </c>
      <c r="AV1" s="3" t="inlineStr">
        <is>
          <t>gender_male</t>
        </is>
      </c>
      <c r="AW1" s="17" t="inlineStr">
        <is>
          <t>gender_female</t>
        </is>
      </c>
      <c r="AX1" s="3" t="inlineStr">
        <is>
          <t>private_sector</t>
        </is>
      </c>
      <c r="AY1" s="17" t="inlineStr">
        <is>
          <t>public_sector</t>
        </is>
      </c>
      <c r="AZ1" s="3" t="inlineStr">
        <is>
          <t>ethnicity_caucasian</t>
        </is>
      </c>
      <c r="BA1" s="17" t="inlineStr">
        <is>
          <t>ethnicity_other</t>
        </is>
      </c>
      <c r="BB1" s="3" t="inlineStr">
        <is>
          <t>sector_rural</t>
        </is>
      </c>
      <c r="BC1" s="17" t="inlineStr">
        <is>
          <t>sector_urban</t>
        </is>
      </c>
      <c r="BD1" s="17" t="inlineStr">
        <is>
          <t>country</t>
        </is>
      </c>
      <c r="BE1" s="3" t="inlineStr">
        <is>
          <t>region_advanced_economies</t>
        </is>
      </c>
      <c r="BF1" s="3" t="inlineStr">
        <is>
          <t>region_east_asia_and_pacific</t>
        </is>
      </c>
      <c r="BG1" s="3" t="inlineStr">
        <is>
          <t>region_europe_and_central_asia</t>
        </is>
      </c>
      <c r="BH1" s="3" t="inlineStr">
        <is>
          <t>region_latin_america_and_caribbean</t>
        </is>
      </c>
      <c r="BI1" s="3" t="inlineStr">
        <is>
          <t>region_middle_east_and_north_africa</t>
        </is>
      </c>
      <c r="BJ1" s="3" t="inlineStr">
        <is>
          <t>region_south_asia</t>
        </is>
      </c>
      <c r="BK1" s="17" t="inlineStr">
        <is>
          <t>region_sub_saharan_africa</t>
        </is>
      </c>
      <c r="BL1" s="3" t="inlineStr">
        <is>
          <t>income_high</t>
        </is>
      </c>
      <c r="BM1" s="3" t="inlineStr">
        <is>
          <t>income_middle</t>
        </is>
      </c>
      <c r="BN1" s="17" t="inlineStr">
        <is>
          <t>income_low</t>
        </is>
      </c>
      <c r="BO1" s="3" t="inlineStr">
        <is>
          <t>med_exp</t>
        </is>
      </c>
      <c r="BP1" s="3" t="inlineStr">
        <is>
          <t>min_wage</t>
        </is>
      </c>
      <c r="BQ1" s="24" t="inlineStr">
        <is>
          <t>mean_age</t>
        </is>
      </c>
      <c r="BR1" s="4" t="inlineStr">
        <is>
          <t>method_ols</t>
        </is>
      </c>
      <c r="BS1" s="4" t="inlineStr">
        <is>
          <t>method_hurdle</t>
        </is>
      </c>
      <c r="BT1" s="4" t="inlineStr">
        <is>
          <t>method_cohort</t>
        </is>
      </c>
      <c r="BU1" s="4" t="inlineStr">
        <is>
          <t>method_fe</t>
        </is>
      </c>
      <c r="BV1" s="4" t="inlineStr">
        <is>
          <t>method_2sls</t>
        </is>
      </c>
      <c r="BW1" s="4" t="inlineStr">
        <is>
          <t>method_heckman</t>
        </is>
      </c>
      <c r="BX1" s="4" t="inlineStr">
        <is>
          <t>method_probit</t>
        </is>
      </c>
      <c r="BY1" s="19" t="inlineStr">
        <is>
          <t>method_IV</t>
        </is>
      </c>
      <c r="BZ1" s="49" t="inlineStr">
        <is>
          <t>ability_direct</t>
        </is>
      </c>
      <c r="CA1" s="49" t="inlineStr">
        <is>
          <t>ability_proxy</t>
        </is>
      </c>
      <c r="CB1" s="49" t="inlineStr">
        <is>
          <t>ability_uncontrolled</t>
        </is>
      </c>
      <c r="CC1" s="50" t="inlineStr">
        <is>
          <t>ability_unmentioned</t>
        </is>
      </c>
      <c r="CD1" s="4" t="inlineStr">
        <is>
          <t>instr_parents_ed</t>
        </is>
      </c>
      <c r="CE1" s="4" t="inlineStr">
        <is>
          <t>instr_distance_to_school</t>
        </is>
      </c>
      <c r="CF1" s="4" t="inlineStr">
        <is>
          <t>instr_spouse_ed</t>
        </is>
      </c>
      <c r="CG1" s="4" t="inlineStr">
        <is>
          <t>instr_marital_status</t>
        </is>
      </c>
      <c r="CH1" s="19" t="inlineStr">
        <is>
          <t>instr_other</t>
        </is>
      </c>
      <c r="CI1" s="4" t="inlineStr">
        <is>
          <t>age_control</t>
        </is>
      </c>
      <c r="CJ1" s="4" t="inlineStr">
        <is>
          <t>age_sq_control</t>
        </is>
      </c>
      <c r="CK1" s="4" t="inlineStr">
        <is>
          <t>exp_control</t>
        </is>
      </c>
      <c r="CL1" s="4" t="inlineStr">
        <is>
          <t>exp_sq_control</t>
        </is>
      </c>
      <c r="CM1" s="4" t="inlineStr">
        <is>
          <t>ethnicity_control</t>
        </is>
      </c>
      <c r="CN1" s="4" t="inlineStr">
        <is>
          <t>health_control</t>
        </is>
      </c>
      <c r="CO1" s="4" t="inlineStr">
        <is>
          <t>gender_control</t>
        </is>
      </c>
      <c r="CP1" s="4" t="inlineStr">
        <is>
          <t>occupation_control</t>
        </is>
      </c>
      <c r="CQ1" s="4" t="inlineStr">
        <is>
          <t>firm_char_control</t>
        </is>
      </c>
      <c r="CR1" s="4" t="inlineStr">
        <is>
          <t>area_control</t>
        </is>
      </c>
      <c r="CS1" s="19" t="inlineStr">
        <is>
          <t>macro_var_control</t>
        </is>
      </c>
      <c r="CT1" s="44" t="inlineStr">
        <is>
          <t>impact_factor</t>
        </is>
      </c>
      <c r="CU1" s="44" t="inlineStr">
        <is>
          <t>citations</t>
        </is>
      </c>
      <c r="CV1" s="44" t="inlineStr">
        <is>
          <t>published</t>
        </is>
      </c>
      <c r="CW1" s="44" t="inlineStr">
        <is>
          <t>unpublished</t>
        </is>
      </c>
      <c r="CX1" s="44" t="inlineStr">
        <is>
          <t>pub_year</t>
        </is>
      </c>
      <c r="CY1" s="185" t="inlineStr">
        <is>
          <t>pcc_w</t>
        </is>
      </c>
      <c r="CZ1" s="186" t="inlineStr">
        <is>
          <t>se_pcc_w</t>
        </is>
      </c>
      <c r="DA1" s="186" t="inlineStr">
        <is>
          <t>se_precision_w</t>
        </is>
      </c>
      <c r="DB1" s="186" t="inlineStr">
        <is>
          <t>t_w</t>
        </is>
      </c>
      <c r="DC1" s="186" t="inlineStr">
        <is>
          <t>significant_w</t>
        </is>
      </c>
    </row>
    <row r="2" ht="14.45" customHeight="1" s="231">
      <c r="A2" t="n">
        <v>1</v>
      </c>
      <c r="B2" t="n">
        <v>1</v>
      </c>
      <c r="C2" s="25" t="inlineStr">
        <is>
          <t>Leigh (2008)</t>
        </is>
      </c>
      <c r="D2" s="12" t="n">
        <v>11</v>
      </c>
      <c r="E2" s="14">
        <f>D2/F2</f>
        <v/>
      </c>
      <c r="F2" s="7">
        <f>303/23</f>
        <v/>
      </c>
      <c r="G2" s="7">
        <f>D2-E2</f>
        <v/>
      </c>
      <c r="H2" s="16">
        <f>D2+E2</f>
        <v/>
      </c>
      <c r="I2" s="11">
        <f>IFERROR(F2/SQRT(F2^2+W2), "X")</f>
        <v/>
      </c>
      <c r="J2" s="33">
        <f>IFERROR(SQRT((1-I2^2)/W2), "X")</f>
        <v/>
      </c>
      <c r="K2" s="33">
        <f>IFERROR(1/J2, "X")</f>
        <v/>
      </c>
      <c r="L2" s="33">
        <f>IFERROR(I2-J2, "X")</f>
        <v/>
      </c>
      <c r="M2" s="33">
        <f>IFERROR(I2+J2, "X")</f>
        <v/>
      </c>
      <c r="N2" s="8" t="n">
        <v>1</v>
      </c>
      <c r="O2" s="9" t="n">
        <v>0</v>
      </c>
      <c r="P2" s="8" t="n">
        <v>0</v>
      </c>
      <c r="Q2" s="9" t="n">
        <v>0</v>
      </c>
      <c r="R2" s="9" t="n">
        <v>0</v>
      </c>
      <c r="S2" s="9" t="n">
        <v>1</v>
      </c>
      <c r="T2" s="9" t="n">
        <v>0</v>
      </c>
      <c r="U2" s="8" t="n">
        <v>11414</v>
      </c>
      <c r="V2" s="9" t="n">
        <v>4</v>
      </c>
      <c r="W2" s="9">
        <f>U2-V2-1</f>
        <v/>
      </c>
      <c r="X2" s="9">
        <f>COUNTIF(B:B,B2)</f>
        <v/>
      </c>
      <c r="Y2" s="7" t="n">
        <v>15</v>
      </c>
      <c r="Z2" s="7">
        <f>BQ2-Y2-6</f>
        <v/>
      </c>
      <c r="AA2" s="9" t="n">
        <v>0</v>
      </c>
      <c r="AB2" s="9" t="n">
        <v>1</v>
      </c>
      <c r="AC2" s="9" t="n">
        <v>0</v>
      </c>
      <c r="AD2" s="9" t="n">
        <v>1</v>
      </c>
      <c r="AE2" s="9" t="n">
        <v>0</v>
      </c>
      <c r="AF2" s="9" t="n">
        <v>0</v>
      </c>
      <c r="AG2" s="8" t="n">
        <v>0</v>
      </c>
      <c r="AH2" s="9" t="n">
        <v>1</v>
      </c>
      <c r="AI2" s="30" t="n">
        <v>0</v>
      </c>
      <c r="AJ2" s="9" t="n">
        <v>1</v>
      </c>
      <c r="AK2" s="30" t="n">
        <v>0</v>
      </c>
      <c r="AL2" s="21" t="n">
        <v>2003</v>
      </c>
      <c r="AM2" s="23">
        <f>LN(AL2)</f>
        <v/>
      </c>
      <c r="AN2" s="33" t="n">
        <v>0</v>
      </c>
      <c r="AO2" s="33" t="n">
        <v>0</v>
      </c>
      <c r="AP2" s="33" t="n">
        <v>0</v>
      </c>
      <c r="AQ2" s="43" t="n">
        <v>1</v>
      </c>
      <c r="AR2" s="33" t="inlineStr">
        <is>
          <t>.</t>
        </is>
      </c>
      <c r="AS2" s="43" t="inlineStr">
        <is>
          <t>.</t>
        </is>
      </c>
      <c r="AT2" s="42" t="inlineStr">
        <is>
          <t>.</t>
        </is>
      </c>
      <c r="AU2" s="18" t="inlineStr">
        <is>
          <t>.</t>
        </is>
      </c>
      <c r="AV2" s="33" t="inlineStr">
        <is>
          <t>.</t>
        </is>
      </c>
      <c r="AW2" s="40" t="inlineStr">
        <is>
          <t>.</t>
        </is>
      </c>
      <c r="AX2" t="inlineStr">
        <is>
          <t>.</t>
        </is>
      </c>
      <c r="AY2" s="40" t="inlineStr">
        <is>
          <t>.</t>
        </is>
      </c>
      <c r="BA2" s="18" t="n"/>
      <c r="BB2" t="inlineStr">
        <is>
          <t>.</t>
        </is>
      </c>
      <c r="BC2" s="18" t="inlineStr">
        <is>
          <t>.</t>
        </is>
      </c>
      <c r="BD2" s="18" t="inlineStr">
        <is>
          <t>Australia</t>
        </is>
      </c>
      <c r="BE2" t="n">
        <v>1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s="18" t="n">
        <v>0</v>
      </c>
      <c r="BL2" t="n">
        <v>1</v>
      </c>
      <c r="BM2" t="n">
        <v>0</v>
      </c>
      <c r="BN2" s="18" t="n">
        <v>0</v>
      </c>
      <c r="BO2" t="n">
        <v>2538.666666666667</v>
      </c>
      <c r="BP2" t="n">
        <v>1600</v>
      </c>
      <c r="BQ2" s="25" t="n">
        <v>44.5</v>
      </c>
      <c r="BR2" t="n">
        <v>1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s="18" t="n">
        <v>0</v>
      </c>
      <c r="BZ2" t="n">
        <v>0</v>
      </c>
      <c r="CA2" t="n">
        <v>1</v>
      </c>
      <c r="CB2" t="n">
        <v>0</v>
      </c>
      <c r="CC2" s="18" t="n">
        <v>0</v>
      </c>
      <c r="CD2" t="n">
        <v>0</v>
      </c>
      <c r="CE2" t="n">
        <v>0</v>
      </c>
      <c r="CF2" t="n">
        <v>0</v>
      </c>
      <c r="CG2" t="n">
        <v>0</v>
      </c>
      <c r="CH2" s="18" t="n">
        <v>0</v>
      </c>
      <c r="CI2" t="n">
        <v>0</v>
      </c>
      <c r="CJ2" t="n">
        <v>0</v>
      </c>
      <c r="CK2" t="n">
        <v>1</v>
      </c>
      <c r="CL2" t="n">
        <v>0</v>
      </c>
      <c r="CM2" t="n">
        <v>0</v>
      </c>
      <c r="CN2" t="n">
        <v>0</v>
      </c>
      <c r="CO2" t="n">
        <v>1</v>
      </c>
      <c r="CP2" t="n">
        <v>0</v>
      </c>
      <c r="CQ2" t="n">
        <v>0</v>
      </c>
      <c r="CR2" t="n">
        <v>0</v>
      </c>
      <c r="CS2" s="18" t="n">
        <v>0</v>
      </c>
      <c r="DD2" s="34" t="inlineStr">
        <is>
          <t>X</t>
        </is>
      </c>
    </row>
    <row r="3" ht="14.45" customHeight="1" s="231">
      <c r="A3" t="n">
        <v>2</v>
      </c>
      <c r="B3" t="n">
        <v>1</v>
      </c>
      <c r="C3" s="25" t="inlineStr">
        <is>
          <t>Leigh (2008)</t>
        </is>
      </c>
      <c r="D3" s="12" t="n">
        <v>15</v>
      </c>
      <c r="E3" s="14">
        <f>D3/F3</f>
        <v/>
      </c>
      <c r="F3" s="7">
        <f>406/34</f>
        <v/>
      </c>
      <c r="G3" s="7">
        <f>D3-E3</f>
        <v/>
      </c>
      <c r="H3" s="16">
        <f>D3+E3</f>
        <v/>
      </c>
      <c r="I3" s="11">
        <f>IFERROR(F3/SQRT(F3^2+W3), "X")</f>
        <v/>
      </c>
      <c r="J3" s="33">
        <f>IFERROR(SQRT((1-I3^2)/W3), "X")</f>
        <v/>
      </c>
      <c r="K3" s="33">
        <f>IFERROR(1/J3, "X")</f>
        <v/>
      </c>
      <c r="L3" s="33">
        <f>IFERROR(I3-J3, "X")</f>
        <v/>
      </c>
      <c r="M3" s="33">
        <f>IFERROR(I3+J3, "X")</f>
        <v/>
      </c>
      <c r="N3" s="8" t="n">
        <v>1</v>
      </c>
      <c r="O3" s="9" t="n">
        <v>0</v>
      </c>
      <c r="P3" s="8" t="n">
        <v>0</v>
      </c>
      <c r="Q3" s="9" t="n">
        <v>0</v>
      </c>
      <c r="R3" s="9" t="n">
        <v>0</v>
      </c>
      <c r="S3" s="9" t="n">
        <v>1</v>
      </c>
      <c r="T3" s="9" t="n">
        <v>0</v>
      </c>
      <c r="U3" s="8" t="n">
        <v>12273</v>
      </c>
      <c r="V3" s="9" t="n">
        <v>4</v>
      </c>
      <c r="W3" s="9">
        <f>U3-V3-1</f>
        <v/>
      </c>
      <c r="X3" s="9">
        <f>COUNTIF(B:B,B3)</f>
        <v/>
      </c>
      <c r="Y3" s="7" t="n">
        <v>15</v>
      </c>
      <c r="Z3" s="7">
        <f>BQ3-Y3-6</f>
        <v/>
      </c>
      <c r="AA3" s="9" t="n">
        <v>0</v>
      </c>
      <c r="AB3" s="9" t="n">
        <v>1</v>
      </c>
      <c r="AC3" s="9" t="n">
        <v>1</v>
      </c>
      <c r="AD3" s="9" t="n">
        <v>0</v>
      </c>
      <c r="AE3" s="9" t="n">
        <v>0</v>
      </c>
      <c r="AF3" s="9" t="n">
        <v>0</v>
      </c>
      <c r="AG3" s="8" t="n">
        <v>0</v>
      </c>
      <c r="AH3" s="9" t="n">
        <v>1</v>
      </c>
      <c r="AI3" s="30" t="n">
        <v>0</v>
      </c>
      <c r="AJ3" s="9" t="n">
        <v>1</v>
      </c>
      <c r="AK3" s="30" t="n">
        <v>0</v>
      </c>
      <c r="AL3" s="21" t="n">
        <v>2003</v>
      </c>
      <c r="AM3" s="23">
        <f>LN(AL3)</f>
        <v/>
      </c>
      <c r="AN3" s="33" t="n">
        <v>0</v>
      </c>
      <c r="AO3" s="33" t="n">
        <v>0</v>
      </c>
      <c r="AP3" s="33" t="n">
        <v>0</v>
      </c>
      <c r="AQ3" s="43" t="n">
        <v>1</v>
      </c>
      <c r="AR3" s="33" t="inlineStr">
        <is>
          <t>.</t>
        </is>
      </c>
      <c r="AS3" s="43" t="inlineStr">
        <is>
          <t>.</t>
        </is>
      </c>
      <c r="AT3" s="42" t="inlineStr">
        <is>
          <t>.</t>
        </is>
      </c>
      <c r="AU3" s="18" t="inlineStr">
        <is>
          <t>.</t>
        </is>
      </c>
      <c r="AV3" s="33" t="inlineStr">
        <is>
          <t>.</t>
        </is>
      </c>
      <c r="AW3" s="40" t="inlineStr">
        <is>
          <t>.</t>
        </is>
      </c>
      <c r="AX3" t="inlineStr">
        <is>
          <t>.</t>
        </is>
      </c>
      <c r="AY3" s="40" t="inlineStr">
        <is>
          <t>.</t>
        </is>
      </c>
      <c r="BA3" s="18" t="n"/>
      <c r="BB3" t="inlineStr">
        <is>
          <t>.</t>
        </is>
      </c>
      <c r="BC3" s="18" t="inlineStr">
        <is>
          <t>.</t>
        </is>
      </c>
      <c r="BD3" s="18" t="inlineStr">
        <is>
          <t>Australia</t>
        </is>
      </c>
      <c r="BE3" t="n">
        <v>1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s="18" t="n">
        <v>0</v>
      </c>
      <c r="BL3" t="n">
        <v>1</v>
      </c>
      <c r="BM3" t="n">
        <v>0</v>
      </c>
      <c r="BN3" s="18" t="n">
        <v>0</v>
      </c>
      <c r="BO3" t="n">
        <v>2538.666666666667</v>
      </c>
      <c r="BP3" t="n">
        <v>1600</v>
      </c>
      <c r="BQ3" s="25" t="n">
        <v>44.5</v>
      </c>
      <c r="BR3" t="n">
        <v>1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s="18" t="n">
        <v>0</v>
      </c>
      <c r="BZ3" t="n">
        <v>0</v>
      </c>
      <c r="CA3" t="n">
        <v>1</v>
      </c>
      <c r="CB3" t="n">
        <v>0</v>
      </c>
      <c r="CC3" s="18" t="n">
        <v>0</v>
      </c>
      <c r="CD3" t="n">
        <v>0</v>
      </c>
      <c r="CE3" t="n">
        <v>0</v>
      </c>
      <c r="CF3" t="n">
        <v>0</v>
      </c>
      <c r="CG3" t="n">
        <v>0</v>
      </c>
      <c r="CH3" s="18" t="n">
        <v>0</v>
      </c>
      <c r="CI3" t="n">
        <v>0</v>
      </c>
      <c r="CJ3" t="n">
        <v>0</v>
      </c>
      <c r="CK3" t="n">
        <v>1</v>
      </c>
      <c r="CL3" t="n">
        <v>0</v>
      </c>
      <c r="CM3" t="n">
        <v>0</v>
      </c>
      <c r="CN3" t="n">
        <v>0</v>
      </c>
      <c r="CO3" t="n">
        <v>1</v>
      </c>
      <c r="CP3" t="n">
        <v>0</v>
      </c>
      <c r="CQ3" t="n">
        <v>0</v>
      </c>
      <c r="CR3" t="n">
        <v>0</v>
      </c>
      <c r="CS3" s="18" t="n">
        <v>0</v>
      </c>
      <c r="DD3" s="34" t="inlineStr">
        <is>
          <t>X</t>
        </is>
      </c>
    </row>
    <row r="4" ht="14.45" customHeight="1" s="231">
      <c r="A4" t="n">
        <v>3</v>
      </c>
      <c r="B4" t="n">
        <v>1</v>
      </c>
      <c r="C4" s="25" t="inlineStr">
        <is>
          <t>Leigh (2008)</t>
        </is>
      </c>
      <c r="D4" s="12" t="n">
        <v>8</v>
      </c>
      <c r="E4" s="14">
        <f>D4/F4</f>
        <v/>
      </c>
      <c r="F4" s="7">
        <f>373/35</f>
        <v/>
      </c>
      <c r="G4" s="7">
        <f>D4-E4</f>
        <v/>
      </c>
      <c r="H4" s="16">
        <f>D4+E4</f>
        <v/>
      </c>
      <c r="I4" s="11">
        <f>IFERROR(F4/SQRT(F4^2+W4), "X")</f>
        <v/>
      </c>
      <c r="J4" s="33">
        <f>IFERROR(SQRT((1-I4^2)/W4), "X")</f>
        <v/>
      </c>
      <c r="K4" s="33">
        <f>IFERROR(1/J4, "X")</f>
        <v/>
      </c>
      <c r="L4" s="33">
        <f>IFERROR(I4-J4, "X")</f>
        <v/>
      </c>
      <c r="M4" s="33">
        <f>IFERROR(I4+J4, "X")</f>
        <v/>
      </c>
      <c r="N4" s="8" t="n">
        <v>1</v>
      </c>
      <c r="O4" s="9" t="n">
        <v>0</v>
      </c>
      <c r="P4" s="8" t="n">
        <v>0</v>
      </c>
      <c r="Q4" s="9" t="n">
        <v>0</v>
      </c>
      <c r="R4" s="9" t="n">
        <v>0</v>
      </c>
      <c r="S4" s="9" t="n">
        <v>1</v>
      </c>
      <c r="T4" s="9" t="n">
        <v>0</v>
      </c>
      <c r="U4" s="8" t="n">
        <v>11414</v>
      </c>
      <c r="V4" s="9" t="n">
        <v>4</v>
      </c>
      <c r="W4" s="9">
        <f>U4-V4-1</f>
        <v/>
      </c>
      <c r="X4" s="9">
        <f>COUNTIF(B:B,B4)</f>
        <v/>
      </c>
      <c r="Y4" s="7" t="n">
        <v>17</v>
      </c>
      <c r="Z4" s="7">
        <f>BQ4-Y4-6</f>
        <v/>
      </c>
      <c r="AA4" s="9" t="n">
        <v>0</v>
      </c>
      <c r="AB4" s="9" t="n">
        <v>1</v>
      </c>
      <c r="AC4" s="9" t="n">
        <v>0</v>
      </c>
      <c r="AD4" s="9" t="n">
        <v>1</v>
      </c>
      <c r="AE4" s="9" t="n">
        <v>0</v>
      </c>
      <c r="AF4" s="9" t="n">
        <v>0</v>
      </c>
      <c r="AG4" s="8" t="n">
        <v>0</v>
      </c>
      <c r="AH4" s="9" t="n">
        <v>1</v>
      </c>
      <c r="AI4" s="30" t="n">
        <v>0</v>
      </c>
      <c r="AJ4" s="9" t="n">
        <v>1</v>
      </c>
      <c r="AK4" s="30" t="n">
        <v>0</v>
      </c>
      <c r="AL4" s="21" t="n">
        <v>2003</v>
      </c>
      <c r="AM4" s="23">
        <f>LN(AL4)</f>
        <v/>
      </c>
      <c r="AN4" s="33" t="n">
        <v>0</v>
      </c>
      <c r="AO4" s="33" t="n">
        <v>0</v>
      </c>
      <c r="AP4" s="33" t="n">
        <v>0</v>
      </c>
      <c r="AQ4" s="43" t="n">
        <v>1</v>
      </c>
      <c r="AR4" s="33" t="inlineStr">
        <is>
          <t>.</t>
        </is>
      </c>
      <c r="AS4" s="43" t="inlineStr">
        <is>
          <t>.</t>
        </is>
      </c>
      <c r="AT4" s="42" t="inlineStr">
        <is>
          <t>.</t>
        </is>
      </c>
      <c r="AU4" s="18" t="inlineStr">
        <is>
          <t>.</t>
        </is>
      </c>
      <c r="AV4" s="33" t="inlineStr">
        <is>
          <t>.</t>
        </is>
      </c>
      <c r="AW4" s="40" t="inlineStr">
        <is>
          <t>.</t>
        </is>
      </c>
      <c r="AX4" t="inlineStr">
        <is>
          <t>.</t>
        </is>
      </c>
      <c r="AY4" s="40" t="inlineStr">
        <is>
          <t>.</t>
        </is>
      </c>
      <c r="BA4" s="18" t="n"/>
      <c r="BB4" t="inlineStr">
        <is>
          <t>.</t>
        </is>
      </c>
      <c r="BC4" s="18" t="inlineStr">
        <is>
          <t>.</t>
        </is>
      </c>
      <c r="BD4" s="18" t="inlineStr">
        <is>
          <t>Australia</t>
        </is>
      </c>
      <c r="BE4" t="n">
        <v>1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s="18" t="n">
        <v>0</v>
      </c>
      <c r="BL4" t="n">
        <v>1</v>
      </c>
      <c r="BM4" t="n">
        <v>0</v>
      </c>
      <c r="BN4" s="18" t="n">
        <v>0</v>
      </c>
      <c r="BO4" t="n">
        <v>2538.666666666667</v>
      </c>
      <c r="BP4" t="n">
        <v>1600</v>
      </c>
      <c r="BQ4" s="25" t="n">
        <v>44.5</v>
      </c>
      <c r="BR4" t="n">
        <v>1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s="18" t="n">
        <v>0</v>
      </c>
      <c r="BZ4" t="n">
        <v>0</v>
      </c>
      <c r="CA4" t="n">
        <v>1</v>
      </c>
      <c r="CB4" t="n">
        <v>0</v>
      </c>
      <c r="CC4" s="18" t="n">
        <v>0</v>
      </c>
      <c r="CD4" t="n">
        <v>0</v>
      </c>
      <c r="CE4" t="n">
        <v>0</v>
      </c>
      <c r="CF4" t="n">
        <v>0</v>
      </c>
      <c r="CG4" t="n">
        <v>0</v>
      </c>
      <c r="CH4" s="18" t="n">
        <v>0</v>
      </c>
      <c r="CI4" t="n">
        <v>0</v>
      </c>
      <c r="CJ4" t="n">
        <v>0</v>
      </c>
      <c r="CK4" t="n">
        <v>1</v>
      </c>
      <c r="CL4" t="n">
        <v>0</v>
      </c>
      <c r="CM4" t="n">
        <v>0</v>
      </c>
      <c r="CN4" t="n">
        <v>0</v>
      </c>
      <c r="CO4" t="n">
        <v>1</v>
      </c>
      <c r="CP4" t="n">
        <v>0</v>
      </c>
      <c r="CQ4" t="n">
        <v>0</v>
      </c>
      <c r="CR4" t="n">
        <v>0</v>
      </c>
      <c r="CS4" s="18" t="n">
        <v>0</v>
      </c>
      <c r="DD4" s="34" t="inlineStr">
        <is>
          <t>X</t>
        </is>
      </c>
    </row>
    <row r="5" ht="14.45" customFormat="1" customHeight="1" s="51">
      <c r="A5" s="51" t="n">
        <v>4</v>
      </c>
      <c r="B5" s="51" t="n">
        <v>1</v>
      </c>
      <c r="C5" s="52" t="inlineStr">
        <is>
          <t>Leigh (2008)</t>
        </is>
      </c>
      <c r="D5" s="53" t="n">
        <v>13</v>
      </c>
      <c r="E5" s="54">
        <f>D5/F5</f>
        <v/>
      </c>
      <c r="F5" s="55">
        <f>553/52</f>
        <v/>
      </c>
      <c r="G5" s="55">
        <f>D5-E5</f>
        <v/>
      </c>
      <c r="H5" s="56">
        <f>D5+E5</f>
        <v/>
      </c>
      <c r="I5" s="57">
        <f>IFERROR(F5/SQRT(F5^2+W5), "X")</f>
        <v/>
      </c>
      <c r="J5" s="58">
        <f>IFERROR(SQRT((1-I5^2)/W5), "X")</f>
        <v/>
      </c>
      <c r="K5" s="58">
        <f>IFERROR(1/J5, "X")</f>
        <v/>
      </c>
      <c r="L5" s="58">
        <f>IFERROR(I5-J5, "X")</f>
        <v/>
      </c>
      <c r="M5" s="58">
        <f>IFERROR(I5+J5, "X")</f>
        <v/>
      </c>
      <c r="N5" s="59" t="n">
        <v>1</v>
      </c>
      <c r="O5" s="60" t="n">
        <v>0</v>
      </c>
      <c r="P5" s="59" t="n">
        <v>0</v>
      </c>
      <c r="Q5" s="60" t="n">
        <v>0</v>
      </c>
      <c r="R5" s="60" t="n">
        <v>0</v>
      </c>
      <c r="S5" s="60" t="n">
        <v>1</v>
      </c>
      <c r="T5" s="60" t="n">
        <v>0</v>
      </c>
      <c r="U5" s="59" t="n">
        <v>12273</v>
      </c>
      <c r="V5" s="60" t="n">
        <v>4</v>
      </c>
      <c r="W5" s="60">
        <f>U5-V5-1</f>
        <v/>
      </c>
      <c r="X5" s="60">
        <f>COUNTIF(B:B,B5)</f>
        <v/>
      </c>
      <c r="Y5" s="55" t="n">
        <v>17</v>
      </c>
      <c r="Z5" s="55">
        <f>BQ5-Y5-6</f>
        <v/>
      </c>
      <c r="AA5" s="60" t="n">
        <v>0</v>
      </c>
      <c r="AB5" s="60" t="n">
        <v>1</v>
      </c>
      <c r="AC5" s="60" t="n">
        <v>1</v>
      </c>
      <c r="AD5" s="60" t="n">
        <v>0</v>
      </c>
      <c r="AE5" s="60" t="n">
        <v>0</v>
      </c>
      <c r="AF5" s="60" t="n">
        <v>0</v>
      </c>
      <c r="AG5" s="59" t="n">
        <v>0</v>
      </c>
      <c r="AH5" s="60" t="n">
        <v>1</v>
      </c>
      <c r="AI5" s="61" t="n">
        <v>0</v>
      </c>
      <c r="AJ5" s="60" t="n">
        <v>1</v>
      </c>
      <c r="AK5" s="61" t="n">
        <v>0</v>
      </c>
      <c r="AL5" s="62" t="n">
        <v>2003</v>
      </c>
      <c r="AM5" s="63">
        <f>LN(AL5)</f>
        <v/>
      </c>
      <c r="AN5" s="58" t="n">
        <v>0</v>
      </c>
      <c r="AO5" s="58" t="n">
        <v>0</v>
      </c>
      <c r="AP5" s="58" t="n">
        <v>0</v>
      </c>
      <c r="AQ5" s="64" t="n">
        <v>1</v>
      </c>
      <c r="AR5" s="58" t="inlineStr">
        <is>
          <t>.</t>
        </is>
      </c>
      <c r="AS5" s="64" t="inlineStr">
        <is>
          <t>.</t>
        </is>
      </c>
      <c r="AT5" s="65" t="inlineStr">
        <is>
          <t>.</t>
        </is>
      </c>
      <c r="AU5" s="66" t="inlineStr">
        <is>
          <t>.</t>
        </is>
      </c>
      <c r="AV5" s="58" t="inlineStr">
        <is>
          <t>.</t>
        </is>
      </c>
      <c r="AW5" s="67" t="inlineStr">
        <is>
          <t>.</t>
        </is>
      </c>
      <c r="AX5" s="51" t="inlineStr">
        <is>
          <t>.</t>
        </is>
      </c>
      <c r="AY5" s="67" t="inlineStr">
        <is>
          <t>.</t>
        </is>
      </c>
      <c r="BA5" s="66" t="n"/>
      <c r="BB5" s="51" t="inlineStr">
        <is>
          <t>.</t>
        </is>
      </c>
      <c r="BC5" s="66" t="inlineStr">
        <is>
          <t>.</t>
        </is>
      </c>
      <c r="BD5" s="66" t="inlineStr">
        <is>
          <t>Australia</t>
        </is>
      </c>
      <c r="BE5" t="n">
        <v>1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s="66" t="n">
        <v>0</v>
      </c>
      <c r="BL5" t="n">
        <v>1</v>
      </c>
      <c r="BM5" t="n">
        <v>0</v>
      </c>
      <c r="BN5" s="66" t="n">
        <v>0</v>
      </c>
      <c r="BO5" t="n">
        <v>2538.666666666667</v>
      </c>
      <c r="BP5" t="n">
        <v>1600</v>
      </c>
      <c r="BQ5" s="52" t="n">
        <v>44.5</v>
      </c>
      <c r="BR5" s="51" t="n">
        <v>1</v>
      </c>
      <c r="BS5" s="51" t="n">
        <v>0</v>
      </c>
      <c r="BT5" s="51" t="n">
        <v>0</v>
      </c>
      <c r="BU5" s="51" t="n">
        <v>0</v>
      </c>
      <c r="BV5" s="51" t="n">
        <v>0</v>
      </c>
      <c r="BW5" s="51" t="n">
        <v>0</v>
      </c>
      <c r="BX5" s="51" t="n">
        <v>0</v>
      </c>
      <c r="BY5" s="66" t="n">
        <v>0</v>
      </c>
      <c r="BZ5" s="51" t="n">
        <v>0</v>
      </c>
      <c r="CA5" s="51" t="n">
        <v>1</v>
      </c>
      <c r="CB5" s="51" t="n">
        <v>0</v>
      </c>
      <c r="CC5" s="66" t="n">
        <v>0</v>
      </c>
      <c r="CD5" s="51" t="n">
        <v>0</v>
      </c>
      <c r="CE5" s="51" t="n">
        <v>0</v>
      </c>
      <c r="CF5" s="51" t="n">
        <v>0</v>
      </c>
      <c r="CG5" s="51" t="n">
        <v>0</v>
      </c>
      <c r="CH5" s="66" t="n">
        <v>0</v>
      </c>
      <c r="CI5" s="51" t="n">
        <v>0</v>
      </c>
      <c r="CJ5" s="51" t="n">
        <v>0</v>
      </c>
      <c r="CK5" s="51" t="n">
        <v>1</v>
      </c>
      <c r="CL5" s="51" t="n">
        <v>0</v>
      </c>
      <c r="CM5" s="51" t="n">
        <v>0</v>
      </c>
      <c r="CN5" s="51" t="n">
        <v>0</v>
      </c>
      <c r="CO5" s="51" t="n">
        <v>1</v>
      </c>
      <c r="CP5" s="51" t="n">
        <v>0</v>
      </c>
      <c r="CQ5" s="51" t="n">
        <v>0</v>
      </c>
      <c r="CR5" s="51" t="n">
        <v>0</v>
      </c>
      <c r="CS5" s="66" t="n">
        <v>0</v>
      </c>
      <c r="CY5" s="68" t="n"/>
      <c r="DD5" s="68" t="inlineStr">
        <is>
          <t>X</t>
        </is>
      </c>
    </row>
    <row r="6" ht="14.45" customHeight="1" s="231">
      <c r="A6" t="n">
        <v>5</v>
      </c>
      <c r="B6" t="n">
        <v>2</v>
      </c>
      <c r="C6" s="25" t="inlineStr">
        <is>
          <t>Bartolj et al. (2013)</t>
        </is>
      </c>
      <c r="D6" s="12" t="n">
        <v>10.08258261360147</v>
      </c>
      <c r="E6" s="14" t="n">
        <v>1.750867639487679</v>
      </c>
      <c r="F6" s="7" t="n">
        <v>5.758620689655173</v>
      </c>
      <c r="G6" s="7">
        <f>D6-E6</f>
        <v/>
      </c>
      <c r="H6" s="16">
        <f>D6+E6</f>
        <v/>
      </c>
      <c r="I6" s="11">
        <f>IFERROR(F6/SQRT(F6^2+W6), "X")</f>
        <v/>
      </c>
      <c r="J6" s="33">
        <f>IFERROR(SQRT((1-I6^2)/W6), "X")</f>
        <v/>
      </c>
      <c r="K6" s="33">
        <f>IFERROR(1/J6, "X")</f>
        <v/>
      </c>
      <c r="L6" s="33">
        <f>IFERROR(I6-J6, "X")</f>
        <v/>
      </c>
      <c r="M6" s="33">
        <f>IFERROR(I6+J6, "X")</f>
        <v/>
      </c>
      <c r="N6" s="8" t="n">
        <v>1</v>
      </c>
      <c r="O6" s="9" t="n">
        <v>0</v>
      </c>
      <c r="P6" s="8" t="n">
        <v>0</v>
      </c>
      <c r="Q6" s="9" t="n">
        <v>0</v>
      </c>
      <c r="R6" s="9" t="n">
        <v>0</v>
      </c>
      <c r="S6" s="9" t="n">
        <v>1</v>
      </c>
      <c r="T6" s="9" t="n">
        <v>0</v>
      </c>
      <c r="U6" s="8">
        <f>ROUND(5194050*AV6,0)</f>
        <v/>
      </c>
      <c r="V6" s="9" t="n">
        <v>6</v>
      </c>
      <c r="W6" s="9">
        <f>U6-V6-1</f>
        <v/>
      </c>
      <c r="X6" s="9">
        <f>COUNTIF(B:B,B6)</f>
        <v/>
      </c>
      <c r="Y6" s="7" t="n">
        <v>16</v>
      </c>
      <c r="Z6" s="7" t="n">
        <v>18.08</v>
      </c>
      <c r="AA6" s="9" t="n">
        <v>0</v>
      </c>
      <c r="AB6" s="9" t="n">
        <v>1</v>
      </c>
      <c r="AC6" s="9" t="n">
        <v>1</v>
      </c>
      <c r="AD6" s="9" t="n">
        <v>0</v>
      </c>
      <c r="AE6" s="9" t="n">
        <v>0</v>
      </c>
      <c r="AF6" s="9" t="n">
        <v>0</v>
      </c>
      <c r="AG6" s="8" t="n">
        <v>0</v>
      </c>
      <c r="AH6" s="9" t="n">
        <v>0</v>
      </c>
      <c r="AI6" s="30" t="n">
        <v>1</v>
      </c>
      <c r="AJ6" s="9" t="n">
        <v>0</v>
      </c>
      <c r="AK6" s="30" t="n">
        <v>1</v>
      </c>
      <c r="AL6" s="21" t="n">
        <v>2004</v>
      </c>
      <c r="AM6" s="23">
        <f>LN(AL6)</f>
        <v/>
      </c>
      <c r="AN6" s="33" t="n">
        <v>0</v>
      </c>
      <c r="AO6" s="33" t="n">
        <v>0</v>
      </c>
      <c r="AP6" s="33" t="n">
        <v>0</v>
      </c>
      <c r="AQ6" s="43" t="n">
        <v>1</v>
      </c>
      <c r="AR6" s="33" t="inlineStr">
        <is>
          <t>.</t>
        </is>
      </c>
      <c r="AS6" s="43" t="inlineStr">
        <is>
          <t>.</t>
        </is>
      </c>
      <c r="AT6" s="42" t="inlineStr">
        <is>
          <t>.</t>
        </is>
      </c>
      <c r="AU6" s="18" t="inlineStr">
        <is>
          <t>.</t>
        </is>
      </c>
      <c r="AV6" s="39">
        <f>1-AW6</f>
        <v/>
      </c>
      <c r="AW6" s="40" t="n">
        <v>0.48782</v>
      </c>
      <c r="AX6" t="n">
        <v>0.524</v>
      </c>
      <c r="AY6" s="40" t="n">
        <v>0.476</v>
      </c>
      <c r="BA6" s="18" t="n"/>
      <c r="BB6" t="inlineStr">
        <is>
          <t>.</t>
        </is>
      </c>
      <c r="BC6" s="18" t="inlineStr">
        <is>
          <t>.</t>
        </is>
      </c>
      <c r="BD6" s="18" t="inlineStr">
        <is>
          <t>Slovenia</t>
        </is>
      </c>
      <c r="BE6" t="n">
        <v>1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s="18" t="n">
        <v>0</v>
      </c>
      <c r="BL6" t="n">
        <v>1</v>
      </c>
      <c r="BM6" t="n">
        <v>0</v>
      </c>
      <c r="BN6" s="18" t="n">
        <v>0</v>
      </c>
      <c r="BO6" t="n">
        <v>699.5</v>
      </c>
      <c r="BP6" t="n">
        <v>462</v>
      </c>
      <c r="BQ6" s="25" t="n">
        <v>38.43</v>
      </c>
      <c r="BR6" t="n">
        <v>1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s="18" t="n">
        <v>0</v>
      </c>
      <c r="BZ6" t="n">
        <v>0</v>
      </c>
      <c r="CA6" t="n">
        <v>0</v>
      </c>
      <c r="CB6" t="n">
        <v>1</v>
      </c>
      <c r="CC6" s="18" t="n">
        <v>0</v>
      </c>
      <c r="CD6" t="n">
        <v>0</v>
      </c>
      <c r="CE6" t="n">
        <v>0</v>
      </c>
      <c r="CF6" t="n">
        <v>0</v>
      </c>
      <c r="CG6" t="n">
        <v>0</v>
      </c>
      <c r="CH6" s="18" t="n">
        <v>0</v>
      </c>
      <c r="CI6" t="n">
        <v>0</v>
      </c>
      <c r="CJ6" t="n">
        <v>0</v>
      </c>
      <c r="CK6" t="n">
        <v>1</v>
      </c>
      <c r="CL6" t="n">
        <v>1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s="18" t="n">
        <v>0</v>
      </c>
      <c r="DD6" s="34" t="inlineStr">
        <is>
          <t>X</t>
        </is>
      </c>
    </row>
    <row r="7" ht="14.45" customHeight="1" s="231">
      <c r="A7" t="n">
        <v>6</v>
      </c>
      <c r="B7" t="n">
        <v>2</v>
      </c>
      <c r="C7" s="25" t="inlineStr">
        <is>
          <t>Bartolj et al. (2013)</t>
        </is>
      </c>
      <c r="D7" s="12" t="n">
        <v>9.427024125309735</v>
      </c>
      <c r="E7" s="14" t="n">
        <v>0.3479218042732943</v>
      </c>
      <c r="F7" s="7" t="n">
        <v>27.09523809523809</v>
      </c>
      <c r="G7" s="7">
        <f>D7-E7</f>
        <v/>
      </c>
      <c r="H7" s="16">
        <f>D7+E7</f>
        <v/>
      </c>
      <c r="I7" s="11">
        <f>IFERROR(F7/SQRT(F7^2+W7), "X")</f>
        <v/>
      </c>
      <c r="J7" s="33">
        <f>IFERROR(SQRT((1-I7^2)/W7), "X")</f>
        <v/>
      </c>
      <c r="K7" s="33">
        <f>IFERROR(1/J7, "X")</f>
        <v/>
      </c>
      <c r="L7" s="33">
        <f>IFERROR(I7-J7, "X")</f>
        <v/>
      </c>
      <c r="M7" s="33">
        <f>IFERROR(I7+J7, "X")</f>
        <v/>
      </c>
      <c r="N7" s="8" t="n">
        <v>1</v>
      </c>
      <c r="O7" s="9" t="n">
        <v>0</v>
      </c>
      <c r="P7" s="8" t="n">
        <v>0</v>
      </c>
      <c r="Q7" s="9" t="n">
        <v>0</v>
      </c>
      <c r="R7" s="9" t="n">
        <v>0</v>
      </c>
      <c r="S7" s="9" t="n">
        <v>1</v>
      </c>
      <c r="T7" s="9" t="n">
        <v>0</v>
      </c>
      <c r="U7" s="8">
        <f>ROUND(5194050*AV7,0)</f>
        <v/>
      </c>
      <c r="V7" s="9" t="n">
        <v>6</v>
      </c>
      <c r="W7" s="9">
        <f>U7-V7-1</f>
        <v/>
      </c>
      <c r="X7" s="9">
        <f>COUNTIF(B:B,B7)</f>
        <v/>
      </c>
      <c r="Y7" s="7" t="n">
        <v>18</v>
      </c>
      <c r="Z7" s="7" t="n">
        <v>18.08</v>
      </c>
      <c r="AA7" s="9" t="n">
        <v>0</v>
      </c>
      <c r="AB7" s="9" t="n">
        <v>1</v>
      </c>
      <c r="AC7" s="9" t="n">
        <v>1</v>
      </c>
      <c r="AD7" s="9" t="n">
        <v>0</v>
      </c>
      <c r="AE7" s="9" t="n">
        <v>0</v>
      </c>
      <c r="AF7" s="9" t="n">
        <v>0</v>
      </c>
      <c r="AG7" s="8" t="n">
        <v>0</v>
      </c>
      <c r="AH7" s="9" t="n">
        <v>0</v>
      </c>
      <c r="AI7" s="30" t="n">
        <v>1</v>
      </c>
      <c r="AJ7" s="9" t="n">
        <v>0</v>
      </c>
      <c r="AK7" s="30" t="n">
        <v>1</v>
      </c>
      <c r="AL7" s="21" t="n">
        <v>2004</v>
      </c>
      <c r="AM7" s="23">
        <f>LN(AL7)</f>
        <v/>
      </c>
      <c r="AN7" s="33" t="n">
        <v>0</v>
      </c>
      <c r="AO7" s="33" t="n">
        <v>0</v>
      </c>
      <c r="AP7" s="33" t="n">
        <v>0</v>
      </c>
      <c r="AQ7" s="43" t="n">
        <v>1</v>
      </c>
      <c r="AR7" s="33" t="inlineStr">
        <is>
          <t>.</t>
        </is>
      </c>
      <c r="AS7" s="43" t="inlineStr">
        <is>
          <t>.</t>
        </is>
      </c>
      <c r="AT7" s="42" t="inlineStr">
        <is>
          <t>.</t>
        </is>
      </c>
      <c r="AU7" s="18" t="inlineStr">
        <is>
          <t>.</t>
        </is>
      </c>
      <c r="AV7" s="39">
        <f>1-AW7</f>
        <v/>
      </c>
      <c r="AW7" s="40" t="n">
        <v>0.48782</v>
      </c>
      <c r="AX7" t="n">
        <v>0.524</v>
      </c>
      <c r="AY7" s="40" t="n">
        <v>0.476</v>
      </c>
      <c r="BA7" s="18" t="n"/>
      <c r="BB7" t="inlineStr">
        <is>
          <t>.</t>
        </is>
      </c>
      <c r="BC7" s="18" t="inlineStr">
        <is>
          <t>.</t>
        </is>
      </c>
      <c r="BD7" s="18" t="inlineStr">
        <is>
          <t>Slovenia</t>
        </is>
      </c>
      <c r="BE7" t="n">
        <v>1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s="18" t="n">
        <v>0</v>
      </c>
      <c r="BL7" t="n">
        <v>1</v>
      </c>
      <c r="BM7" t="n">
        <v>0</v>
      </c>
      <c r="BN7" s="18" t="n">
        <v>0</v>
      </c>
      <c r="BO7" t="n">
        <v>699.5</v>
      </c>
      <c r="BP7" t="n">
        <v>462</v>
      </c>
      <c r="BQ7" s="25" t="n">
        <v>38.43</v>
      </c>
      <c r="BR7" t="n">
        <v>1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s="18" t="n">
        <v>0</v>
      </c>
      <c r="BZ7" t="n">
        <v>0</v>
      </c>
      <c r="CA7" t="n">
        <v>0</v>
      </c>
      <c r="CB7" t="n">
        <v>1</v>
      </c>
      <c r="CC7" s="18" t="n">
        <v>0</v>
      </c>
      <c r="CD7" t="n">
        <v>0</v>
      </c>
      <c r="CE7" t="n">
        <v>0</v>
      </c>
      <c r="CF7" t="n">
        <v>0</v>
      </c>
      <c r="CG7" t="n">
        <v>0</v>
      </c>
      <c r="CH7" s="18" t="n">
        <v>0</v>
      </c>
      <c r="CI7" t="n">
        <v>0</v>
      </c>
      <c r="CJ7" t="n">
        <v>0</v>
      </c>
      <c r="CK7" t="n">
        <v>1</v>
      </c>
      <c r="CL7" t="n">
        <v>1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s="18" t="n">
        <v>0</v>
      </c>
      <c r="DD7" s="34" t="inlineStr">
        <is>
          <t>X</t>
        </is>
      </c>
    </row>
    <row r="8" ht="14.45" customHeight="1" s="231">
      <c r="A8" t="n">
        <v>7</v>
      </c>
      <c r="B8" t="n">
        <v>2</v>
      </c>
      <c r="C8" s="25" t="inlineStr">
        <is>
          <t>Bartolj et al. (2013)</t>
        </is>
      </c>
      <c r="D8" s="12" t="n">
        <v>21.98360545581526</v>
      </c>
      <c r="E8" s="14" t="n">
        <v>1.830233945233437</v>
      </c>
      <c r="F8" s="7" t="n">
        <v>12.01136363636364</v>
      </c>
      <c r="G8" s="7">
        <f>D8-E8</f>
        <v/>
      </c>
      <c r="H8" s="16">
        <f>D8+E8</f>
        <v/>
      </c>
      <c r="I8" s="11">
        <f>IFERROR(F8/SQRT(F8^2+W8), "X")</f>
        <v/>
      </c>
      <c r="J8" s="33">
        <f>IFERROR(SQRT((1-I8^2)/W8), "X")</f>
        <v/>
      </c>
      <c r="K8" s="33">
        <f>IFERROR(1/J8, "X")</f>
        <v/>
      </c>
      <c r="L8" s="33">
        <f>IFERROR(I8-J8, "X")</f>
        <v/>
      </c>
      <c r="M8" s="33">
        <f>IFERROR(I8+J8, "X")</f>
        <v/>
      </c>
      <c r="N8" s="8" t="n">
        <v>1</v>
      </c>
      <c r="O8" s="9" t="n">
        <v>0</v>
      </c>
      <c r="P8" s="8" t="n">
        <v>0</v>
      </c>
      <c r="Q8" s="9" t="n">
        <v>0</v>
      </c>
      <c r="R8" s="9" t="n">
        <v>0</v>
      </c>
      <c r="S8" s="9" t="n">
        <v>1</v>
      </c>
      <c r="T8" s="9" t="n">
        <v>0</v>
      </c>
      <c r="U8" s="8">
        <f>ROUND(5194050*AV8,0)</f>
        <v/>
      </c>
      <c r="V8" s="9" t="n">
        <v>6</v>
      </c>
      <c r="W8" s="9">
        <f>U8-V8-1</f>
        <v/>
      </c>
      <c r="X8" s="9">
        <f>COUNTIF(B:B,B8)</f>
        <v/>
      </c>
      <c r="Y8" s="7" t="n">
        <v>20</v>
      </c>
      <c r="Z8" s="7" t="n">
        <v>18.08</v>
      </c>
      <c r="AA8" s="9" t="n">
        <v>0</v>
      </c>
      <c r="AB8" s="9" t="n">
        <v>1</v>
      </c>
      <c r="AC8" s="9" t="n">
        <v>1</v>
      </c>
      <c r="AD8" s="9" t="n">
        <v>0</v>
      </c>
      <c r="AE8" s="9" t="n">
        <v>0</v>
      </c>
      <c r="AF8" s="9" t="n">
        <v>0</v>
      </c>
      <c r="AG8" s="8" t="n">
        <v>0</v>
      </c>
      <c r="AH8" s="9" t="n">
        <v>0</v>
      </c>
      <c r="AI8" s="30" t="n">
        <v>1</v>
      </c>
      <c r="AJ8" s="9" t="n">
        <v>0</v>
      </c>
      <c r="AK8" s="30" t="n">
        <v>1</v>
      </c>
      <c r="AL8" s="21" t="n">
        <v>2004</v>
      </c>
      <c r="AM8" s="23">
        <f>LN(AL8)</f>
        <v/>
      </c>
      <c r="AN8" s="33" t="n">
        <v>0</v>
      </c>
      <c r="AO8" s="33" t="n">
        <v>0</v>
      </c>
      <c r="AP8" s="33" t="n">
        <v>0</v>
      </c>
      <c r="AQ8" s="43" t="n">
        <v>1</v>
      </c>
      <c r="AR8" s="33" t="inlineStr">
        <is>
          <t>.</t>
        </is>
      </c>
      <c r="AS8" s="43" t="inlineStr">
        <is>
          <t>.</t>
        </is>
      </c>
      <c r="AT8" s="42" t="inlineStr">
        <is>
          <t>.</t>
        </is>
      </c>
      <c r="AU8" s="18" t="inlineStr">
        <is>
          <t>.</t>
        </is>
      </c>
      <c r="AV8" s="39">
        <f>1-AW8</f>
        <v/>
      </c>
      <c r="AW8" s="40" t="n">
        <v>0.48782</v>
      </c>
      <c r="AX8" t="n">
        <v>0.524</v>
      </c>
      <c r="AY8" s="40" t="n">
        <v>0.476</v>
      </c>
      <c r="BA8" s="18" t="n"/>
      <c r="BB8" t="inlineStr">
        <is>
          <t>.</t>
        </is>
      </c>
      <c r="BC8" s="18" t="inlineStr">
        <is>
          <t>.</t>
        </is>
      </c>
      <c r="BD8" s="18" t="inlineStr">
        <is>
          <t>Slovenia</t>
        </is>
      </c>
      <c r="BE8" t="n">
        <v>1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s="18" t="n">
        <v>0</v>
      </c>
      <c r="BL8" t="n">
        <v>1</v>
      </c>
      <c r="BM8" t="n">
        <v>0</v>
      </c>
      <c r="BN8" s="18" t="n">
        <v>0</v>
      </c>
      <c r="BO8" t="n">
        <v>699.5</v>
      </c>
      <c r="BP8" t="n">
        <v>462</v>
      </c>
      <c r="BQ8" s="25" t="n">
        <v>38.43</v>
      </c>
      <c r="BR8" t="n">
        <v>1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s="18" t="n">
        <v>0</v>
      </c>
      <c r="BZ8" t="n">
        <v>0</v>
      </c>
      <c r="CA8" t="n">
        <v>0</v>
      </c>
      <c r="CB8" t="n">
        <v>1</v>
      </c>
      <c r="CC8" s="18" t="n">
        <v>0</v>
      </c>
      <c r="CD8" t="n">
        <v>0</v>
      </c>
      <c r="CE8" t="n">
        <v>0</v>
      </c>
      <c r="CF8" t="n">
        <v>0</v>
      </c>
      <c r="CG8" t="n">
        <v>0</v>
      </c>
      <c r="CH8" s="18" t="n">
        <v>0</v>
      </c>
      <c r="CI8" t="n">
        <v>0</v>
      </c>
      <c r="CJ8" t="n">
        <v>0</v>
      </c>
      <c r="CK8" t="n">
        <v>1</v>
      </c>
      <c r="CL8" t="n">
        <v>1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s="18" t="n">
        <v>0</v>
      </c>
      <c r="DD8" s="34" t="inlineStr">
        <is>
          <t>X</t>
        </is>
      </c>
    </row>
    <row r="9" ht="14.45" customHeight="1" s="231">
      <c r="A9" t="n">
        <v>8</v>
      </c>
      <c r="B9" t="n">
        <v>2</v>
      </c>
      <c r="C9" s="25" t="inlineStr">
        <is>
          <t>Bartolj et al. (2013)</t>
        </is>
      </c>
      <c r="D9" s="12" t="n">
        <v>9.316055545377221</v>
      </c>
      <c r="E9" s="14" t="n">
        <v>2.098344779390076</v>
      </c>
      <c r="F9" s="7" t="n">
        <v>4.439716312056738</v>
      </c>
      <c r="G9" s="7">
        <f>D9-E9</f>
        <v/>
      </c>
      <c r="H9" s="16">
        <f>D9+E9</f>
        <v/>
      </c>
      <c r="I9" s="11">
        <f>IFERROR(F9/SQRT(F9^2+W9), "X")</f>
        <v/>
      </c>
      <c r="J9" s="33">
        <f>IFERROR(SQRT((1-I9^2)/W9), "X")</f>
        <v/>
      </c>
      <c r="K9" s="33">
        <f>IFERROR(1/J9, "X")</f>
        <v/>
      </c>
      <c r="L9" s="33">
        <f>IFERROR(I9-J9, "X")</f>
        <v/>
      </c>
      <c r="M9" s="33">
        <f>IFERROR(I9+J9, "X")</f>
        <v/>
      </c>
      <c r="N9" s="8" t="n">
        <v>1</v>
      </c>
      <c r="O9" s="9" t="n">
        <v>0</v>
      </c>
      <c r="P9" s="8" t="n">
        <v>0</v>
      </c>
      <c r="Q9" s="9" t="n">
        <v>0</v>
      </c>
      <c r="R9" s="9" t="n">
        <v>0</v>
      </c>
      <c r="S9" s="9" t="n">
        <v>1</v>
      </c>
      <c r="T9" s="9" t="n">
        <v>0</v>
      </c>
      <c r="U9" s="8">
        <f>ROUND(5194050*AV9,0)</f>
        <v/>
      </c>
      <c r="V9" s="9" t="n">
        <v>6</v>
      </c>
      <c r="W9" s="9">
        <f>U9-V9-1</f>
        <v/>
      </c>
      <c r="X9" s="9">
        <f>COUNTIF(B:B,B9)</f>
        <v/>
      </c>
      <c r="Y9" s="7" t="n">
        <v>22</v>
      </c>
      <c r="Z9" s="7" t="n">
        <v>18.08</v>
      </c>
      <c r="AA9" s="9" t="n">
        <v>0</v>
      </c>
      <c r="AB9" s="9" t="n">
        <v>1</v>
      </c>
      <c r="AC9" s="9" t="n">
        <v>1</v>
      </c>
      <c r="AD9" s="9" t="n">
        <v>0</v>
      </c>
      <c r="AE9" s="9" t="n">
        <v>0</v>
      </c>
      <c r="AF9" s="9" t="n">
        <v>0</v>
      </c>
      <c r="AG9" s="8" t="n">
        <v>0</v>
      </c>
      <c r="AH9" s="9" t="n">
        <v>0</v>
      </c>
      <c r="AI9" s="30" t="n">
        <v>1</v>
      </c>
      <c r="AJ9" s="9" t="n">
        <v>0</v>
      </c>
      <c r="AK9" s="30" t="n">
        <v>1</v>
      </c>
      <c r="AL9" s="21" t="n">
        <v>2004</v>
      </c>
      <c r="AM9" s="23">
        <f>LN(AL9)</f>
        <v/>
      </c>
      <c r="AN9" s="33" t="n">
        <v>0</v>
      </c>
      <c r="AO9" s="33" t="n">
        <v>0</v>
      </c>
      <c r="AP9" s="33" t="n">
        <v>0</v>
      </c>
      <c r="AQ9" s="43" t="n">
        <v>1</v>
      </c>
      <c r="AR9" s="33" t="inlineStr">
        <is>
          <t>.</t>
        </is>
      </c>
      <c r="AS9" s="43" t="inlineStr">
        <is>
          <t>.</t>
        </is>
      </c>
      <c r="AT9" s="42" t="inlineStr">
        <is>
          <t>.</t>
        </is>
      </c>
      <c r="AU9" s="18" t="inlineStr">
        <is>
          <t>.</t>
        </is>
      </c>
      <c r="AV9" s="39">
        <f>1-AW9</f>
        <v/>
      </c>
      <c r="AW9" s="40" t="n">
        <v>0.48782</v>
      </c>
      <c r="AX9" t="n">
        <v>0.524</v>
      </c>
      <c r="AY9" s="40" t="n">
        <v>0.476</v>
      </c>
      <c r="BA9" s="18" t="n"/>
      <c r="BB9" t="inlineStr">
        <is>
          <t>.</t>
        </is>
      </c>
      <c r="BC9" s="18" t="inlineStr">
        <is>
          <t>.</t>
        </is>
      </c>
      <c r="BD9" s="18" t="inlineStr">
        <is>
          <t>Slovenia</t>
        </is>
      </c>
      <c r="BE9" t="n">
        <v>1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s="18" t="n">
        <v>0</v>
      </c>
      <c r="BL9" t="n">
        <v>1</v>
      </c>
      <c r="BM9" t="n">
        <v>0</v>
      </c>
      <c r="BN9" s="18" t="n">
        <v>0</v>
      </c>
      <c r="BO9" t="n">
        <v>699.5</v>
      </c>
      <c r="BP9" t="n">
        <v>462</v>
      </c>
      <c r="BQ9" s="25" t="n">
        <v>38.43</v>
      </c>
      <c r="BR9" t="n">
        <v>1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s="18" t="n">
        <v>0</v>
      </c>
      <c r="BZ9" t="n">
        <v>0</v>
      </c>
      <c r="CA9" t="n">
        <v>0</v>
      </c>
      <c r="CB9" t="n">
        <v>1</v>
      </c>
      <c r="CC9" s="18" t="n">
        <v>0</v>
      </c>
      <c r="CD9" t="n">
        <v>0</v>
      </c>
      <c r="CE9" t="n">
        <v>0</v>
      </c>
      <c r="CF9" t="n">
        <v>0</v>
      </c>
      <c r="CG9" t="n">
        <v>0</v>
      </c>
      <c r="CH9" s="18" t="n">
        <v>0</v>
      </c>
      <c r="CI9" t="n">
        <v>0</v>
      </c>
      <c r="CJ9" t="n">
        <v>0</v>
      </c>
      <c r="CK9" t="n">
        <v>1</v>
      </c>
      <c r="CL9" t="n">
        <v>1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s="18" t="n">
        <v>0</v>
      </c>
      <c r="DD9" s="34" t="inlineStr">
        <is>
          <t>X</t>
        </is>
      </c>
    </row>
    <row r="10">
      <c r="A10" t="n">
        <v>9</v>
      </c>
      <c r="B10" t="n">
        <v>2</v>
      </c>
      <c r="C10" s="25" t="inlineStr">
        <is>
          <t>Bartolj et al. (2013)</t>
        </is>
      </c>
      <c r="D10" s="12" t="n">
        <v>10.05506884524388</v>
      </c>
      <c r="E10" s="14" t="n">
        <v>1.26820688138211</v>
      </c>
      <c r="F10" s="7" t="n">
        <v>7.928571428571429</v>
      </c>
      <c r="G10" s="7">
        <f>D10-E10</f>
        <v/>
      </c>
      <c r="H10" s="16">
        <f>D10+E10</f>
        <v/>
      </c>
      <c r="I10" s="11">
        <f>IFERROR(F10/SQRT(F10^2+W10), "X")</f>
        <v/>
      </c>
      <c r="J10" s="33">
        <f>IFERROR(SQRT((1-I10^2)/W10), "X")</f>
        <v/>
      </c>
      <c r="K10" s="33">
        <f>IFERROR(1/J10, "X")</f>
        <v/>
      </c>
      <c r="L10" s="33">
        <f>IFERROR(I10-J10, "X")</f>
        <v/>
      </c>
      <c r="M10" s="33">
        <f>IFERROR(I10+J10, "X")</f>
        <v/>
      </c>
      <c r="N10" s="8" t="n">
        <v>1</v>
      </c>
      <c r="O10" s="9" t="n">
        <v>0</v>
      </c>
      <c r="P10" s="8" t="n">
        <v>0</v>
      </c>
      <c r="Q10" s="9" t="n">
        <v>0</v>
      </c>
      <c r="R10" s="9" t="n">
        <v>0</v>
      </c>
      <c r="S10" s="9" t="n">
        <v>1</v>
      </c>
      <c r="T10" s="9" t="n">
        <v>0</v>
      </c>
      <c r="U10" s="8">
        <f>ROUND(5194050*AV10,0)</f>
        <v/>
      </c>
      <c r="V10" s="9" t="n">
        <v>6</v>
      </c>
      <c r="W10" s="9">
        <f>U10-V10-1</f>
        <v/>
      </c>
      <c r="X10" s="9">
        <f>COUNTIF(B:B,B10)</f>
        <v/>
      </c>
      <c r="Y10" s="7" t="n">
        <v>16</v>
      </c>
      <c r="Z10" s="7" t="n">
        <v>18.08</v>
      </c>
      <c r="AA10" s="9" t="n">
        <v>0</v>
      </c>
      <c r="AB10" s="9" t="n">
        <v>1</v>
      </c>
      <c r="AC10" s="9" t="n">
        <v>1</v>
      </c>
      <c r="AD10" s="9" t="n">
        <v>0</v>
      </c>
      <c r="AE10" s="9" t="n">
        <v>0</v>
      </c>
      <c r="AF10" s="9" t="n">
        <v>0</v>
      </c>
      <c r="AG10" s="8" t="n">
        <v>0</v>
      </c>
      <c r="AH10" s="9" t="n">
        <v>0</v>
      </c>
      <c r="AI10" s="30" t="n">
        <v>1</v>
      </c>
      <c r="AJ10" s="9" t="n">
        <v>0</v>
      </c>
      <c r="AK10" s="30" t="n">
        <v>1</v>
      </c>
      <c r="AL10" s="21" t="n">
        <v>2006</v>
      </c>
      <c r="AM10" s="23">
        <f>LN(AL10)</f>
        <v/>
      </c>
      <c r="AN10" s="33" t="n">
        <v>0</v>
      </c>
      <c r="AO10" s="33" t="n">
        <v>0</v>
      </c>
      <c r="AP10" s="33" t="n">
        <v>0</v>
      </c>
      <c r="AQ10" s="43" t="n">
        <v>1</v>
      </c>
      <c r="AR10" s="33" t="inlineStr">
        <is>
          <t>.</t>
        </is>
      </c>
      <c r="AS10" s="43" t="inlineStr">
        <is>
          <t>.</t>
        </is>
      </c>
      <c r="AT10" s="42" t="inlineStr">
        <is>
          <t>.</t>
        </is>
      </c>
      <c r="AU10" s="18" t="inlineStr">
        <is>
          <t>.</t>
        </is>
      </c>
      <c r="AV10" s="39">
        <f>1-AW10</f>
        <v/>
      </c>
      <c r="AW10" s="40" t="n">
        <v>0.48782</v>
      </c>
      <c r="AX10" t="n">
        <v>0.524</v>
      </c>
      <c r="AY10" s="40" t="n">
        <v>0.476</v>
      </c>
      <c r="BA10" s="18" t="n"/>
      <c r="BB10" t="inlineStr">
        <is>
          <t>.</t>
        </is>
      </c>
      <c r="BC10" s="18" t="inlineStr">
        <is>
          <t>.</t>
        </is>
      </c>
      <c r="BD10" s="18" t="inlineStr">
        <is>
          <t>Slovenia</t>
        </is>
      </c>
      <c r="BE10" t="n">
        <v>1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s="18" t="n">
        <v>0</v>
      </c>
      <c r="BL10" t="n">
        <v>1</v>
      </c>
      <c r="BM10" t="n">
        <v>0</v>
      </c>
      <c r="BN10" s="18" t="n">
        <v>0</v>
      </c>
      <c r="BO10" t="n">
        <v>699.5</v>
      </c>
      <c r="BP10" t="n">
        <v>462</v>
      </c>
      <c r="BQ10" s="25" t="n">
        <v>38.43</v>
      </c>
      <c r="BR10" t="n">
        <v>1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s="18" t="n">
        <v>0</v>
      </c>
      <c r="BZ10" t="n">
        <v>0</v>
      </c>
      <c r="CA10" t="n">
        <v>0</v>
      </c>
      <c r="CB10" t="n">
        <v>1</v>
      </c>
      <c r="CC10" s="18" t="n">
        <v>0</v>
      </c>
      <c r="CD10" t="n">
        <v>0</v>
      </c>
      <c r="CE10" t="n">
        <v>0</v>
      </c>
      <c r="CF10" t="n">
        <v>0</v>
      </c>
      <c r="CG10" t="n">
        <v>0</v>
      </c>
      <c r="CH10" s="18" t="n">
        <v>0</v>
      </c>
      <c r="CI10" t="n">
        <v>0</v>
      </c>
      <c r="CJ10" t="n">
        <v>0</v>
      </c>
      <c r="CK10" t="n">
        <v>1</v>
      </c>
      <c r="CL10" t="n">
        <v>1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s="18" t="n">
        <v>0</v>
      </c>
      <c r="DD10" s="34" t="inlineStr">
        <is>
          <t>X</t>
        </is>
      </c>
    </row>
    <row r="11">
      <c r="A11" t="n">
        <v>10</v>
      </c>
      <c r="B11" t="n">
        <v>2</v>
      </c>
      <c r="C11" s="25" t="inlineStr">
        <is>
          <t>Bartolj et al. (2013)</t>
        </is>
      </c>
      <c r="D11" s="12" t="n">
        <v>9.301197394385863</v>
      </c>
      <c r="E11" s="14" t="n">
        <v>0.2325299348596466</v>
      </c>
      <c r="F11" s="7" t="n">
        <v>40</v>
      </c>
      <c r="G11" s="7">
        <f>D11-E11</f>
        <v/>
      </c>
      <c r="H11" s="16">
        <f>D11+E11</f>
        <v/>
      </c>
      <c r="I11" s="11">
        <f>IFERROR(F11/SQRT(F11^2+W11), "X")</f>
        <v/>
      </c>
      <c r="J11" s="33">
        <f>IFERROR(SQRT((1-I11^2)/W11), "X")</f>
        <v/>
      </c>
      <c r="K11" s="33">
        <f>IFERROR(1/J11, "X")</f>
        <v/>
      </c>
      <c r="L11" s="33">
        <f>IFERROR(I11-J11, "X")</f>
        <v/>
      </c>
      <c r="M11" s="33">
        <f>IFERROR(I11+J11, "X")</f>
        <v/>
      </c>
      <c r="N11" s="8" t="n">
        <v>1</v>
      </c>
      <c r="O11" s="9" t="n">
        <v>0</v>
      </c>
      <c r="P11" s="8" t="n">
        <v>0</v>
      </c>
      <c r="Q11" s="9" t="n">
        <v>0</v>
      </c>
      <c r="R11" s="9" t="n">
        <v>0</v>
      </c>
      <c r="S11" s="9" t="n">
        <v>1</v>
      </c>
      <c r="T11" s="9" t="n">
        <v>0</v>
      </c>
      <c r="U11" s="8">
        <f>ROUND(5194050*AV11,0)</f>
        <v/>
      </c>
      <c r="V11" s="9" t="n">
        <v>6</v>
      </c>
      <c r="W11" s="9">
        <f>U11-V11-1</f>
        <v/>
      </c>
      <c r="X11" s="9">
        <f>COUNTIF(B:B,B11)</f>
        <v/>
      </c>
      <c r="Y11" s="7" t="n">
        <v>18</v>
      </c>
      <c r="Z11" s="7" t="n">
        <v>18.08</v>
      </c>
      <c r="AA11" s="9" t="n">
        <v>0</v>
      </c>
      <c r="AB11" s="9" t="n">
        <v>1</v>
      </c>
      <c r="AC11" s="9" t="n">
        <v>1</v>
      </c>
      <c r="AD11" s="9" t="n">
        <v>0</v>
      </c>
      <c r="AE11" s="9" t="n">
        <v>0</v>
      </c>
      <c r="AF11" s="9" t="n">
        <v>0</v>
      </c>
      <c r="AG11" s="8" t="n">
        <v>0</v>
      </c>
      <c r="AH11" s="9" t="n">
        <v>0</v>
      </c>
      <c r="AI11" s="30" t="n">
        <v>1</v>
      </c>
      <c r="AJ11" s="9" t="n">
        <v>0</v>
      </c>
      <c r="AK11" s="30" t="n">
        <v>1</v>
      </c>
      <c r="AL11" s="21" t="n">
        <v>2006</v>
      </c>
      <c r="AM11" s="23">
        <f>LN(AL11)</f>
        <v/>
      </c>
      <c r="AN11" s="33" t="n">
        <v>0</v>
      </c>
      <c r="AO11" s="33" t="n">
        <v>0</v>
      </c>
      <c r="AP11" s="33" t="n">
        <v>0</v>
      </c>
      <c r="AQ11" s="43" t="n">
        <v>1</v>
      </c>
      <c r="AR11" s="33" t="inlineStr">
        <is>
          <t>.</t>
        </is>
      </c>
      <c r="AS11" s="43" t="inlineStr">
        <is>
          <t>.</t>
        </is>
      </c>
      <c r="AT11" s="42" t="inlineStr">
        <is>
          <t>.</t>
        </is>
      </c>
      <c r="AU11" s="18" t="inlineStr">
        <is>
          <t>.</t>
        </is>
      </c>
      <c r="AV11" s="39">
        <f>1-AW11</f>
        <v/>
      </c>
      <c r="AW11" s="40" t="n">
        <v>0.48782</v>
      </c>
      <c r="AX11" t="n">
        <v>0.524</v>
      </c>
      <c r="AY11" s="40" t="n">
        <v>0.476</v>
      </c>
      <c r="BA11" s="18" t="n"/>
      <c r="BB11" t="inlineStr">
        <is>
          <t>.</t>
        </is>
      </c>
      <c r="BC11" s="18" t="inlineStr">
        <is>
          <t>.</t>
        </is>
      </c>
      <c r="BD11" s="18" t="inlineStr">
        <is>
          <t>Slovenia</t>
        </is>
      </c>
      <c r="BE11" t="n">
        <v>1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s="18" t="n">
        <v>0</v>
      </c>
      <c r="BL11" t="n">
        <v>1</v>
      </c>
      <c r="BM11" t="n">
        <v>0</v>
      </c>
      <c r="BN11" s="18" t="n">
        <v>0</v>
      </c>
      <c r="BO11" t="n">
        <v>699.5</v>
      </c>
      <c r="BP11" t="n">
        <v>462</v>
      </c>
      <c r="BQ11" s="25" t="n">
        <v>38.43</v>
      </c>
      <c r="BR11" t="n">
        <v>1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s="18" t="n">
        <v>0</v>
      </c>
      <c r="BZ11" t="n">
        <v>0</v>
      </c>
      <c r="CA11" t="n">
        <v>0</v>
      </c>
      <c r="CB11" t="n">
        <v>1</v>
      </c>
      <c r="CC11" s="18" t="n">
        <v>0</v>
      </c>
      <c r="CD11" t="n">
        <v>0</v>
      </c>
      <c r="CE11" t="n">
        <v>0</v>
      </c>
      <c r="CF11" t="n">
        <v>0</v>
      </c>
      <c r="CG11" t="n">
        <v>0</v>
      </c>
      <c r="CH11" s="18" t="n">
        <v>0</v>
      </c>
      <c r="CI11" t="n">
        <v>0</v>
      </c>
      <c r="CJ11" t="n">
        <v>0</v>
      </c>
      <c r="CK11" t="n">
        <v>1</v>
      </c>
      <c r="CL11" t="n">
        <v>1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s="18" t="n">
        <v>0</v>
      </c>
      <c r="DD11" s="34" t="inlineStr">
        <is>
          <t>X</t>
        </is>
      </c>
    </row>
    <row r="12">
      <c r="A12" t="n">
        <v>11</v>
      </c>
      <c r="B12" t="n">
        <v>2</v>
      </c>
      <c r="C12" s="25" t="inlineStr">
        <is>
          <t>Bartolj et al. (2013)</t>
        </is>
      </c>
      <c r="D12" s="12" t="n">
        <v>16.01724009818541</v>
      </c>
      <c r="E12" s="14" t="n">
        <v>0.8132373559785089</v>
      </c>
      <c r="F12" s="7" t="n">
        <v>19.69565217391304</v>
      </c>
      <c r="G12" s="7">
        <f>D12-E12</f>
        <v/>
      </c>
      <c r="H12" s="16">
        <f>D12+E12</f>
        <v/>
      </c>
      <c r="I12" s="11">
        <f>IFERROR(F12/SQRT(F12^2+W12), "X")</f>
        <v/>
      </c>
      <c r="J12" s="33">
        <f>IFERROR(SQRT((1-I12^2)/W12), "X")</f>
        <v/>
      </c>
      <c r="K12" s="33">
        <f>IFERROR(1/J12, "X")</f>
        <v/>
      </c>
      <c r="L12" s="33">
        <f>IFERROR(I12-J12, "X")</f>
        <v/>
      </c>
      <c r="M12" s="33">
        <f>IFERROR(I12+J12, "X")</f>
        <v/>
      </c>
      <c r="N12" s="8" t="n">
        <v>1</v>
      </c>
      <c r="O12" s="9" t="n">
        <v>0</v>
      </c>
      <c r="P12" s="8" t="n">
        <v>0</v>
      </c>
      <c r="Q12" s="9" t="n">
        <v>0</v>
      </c>
      <c r="R12" s="9" t="n">
        <v>0</v>
      </c>
      <c r="S12" s="9" t="n">
        <v>1</v>
      </c>
      <c r="T12" s="9" t="n">
        <v>0</v>
      </c>
      <c r="U12" s="8">
        <f>ROUND(5194050*AV12,0)</f>
        <v/>
      </c>
      <c r="V12" s="9" t="n">
        <v>6</v>
      </c>
      <c r="W12" s="9">
        <f>U12-V12-1</f>
        <v/>
      </c>
      <c r="X12" s="9">
        <f>COUNTIF(B:B,B12)</f>
        <v/>
      </c>
      <c r="Y12" s="7" t="n">
        <v>20</v>
      </c>
      <c r="Z12" s="7" t="n">
        <v>18.08</v>
      </c>
      <c r="AA12" s="9" t="n">
        <v>0</v>
      </c>
      <c r="AB12" s="9" t="n">
        <v>1</v>
      </c>
      <c r="AC12" s="9" t="n">
        <v>1</v>
      </c>
      <c r="AD12" s="9" t="n">
        <v>0</v>
      </c>
      <c r="AE12" s="9" t="n">
        <v>0</v>
      </c>
      <c r="AF12" s="9" t="n">
        <v>0</v>
      </c>
      <c r="AG12" s="8" t="n">
        <v>0</v>
      </c>
      <c r="AH12" s="9" t="n">
        <v>0</v>
      </c>
      <c r="AI12" s="30" t="n">
        <v>1</v>
      </c>
      <c r="AJ12" s="9" t="n">
        <v>0</v>
      </c>
      <c r="AK12" s="30" t="n">
        <v>1</v>
      </c>
      <c r="AL12" s="21" t="n">
        <v>2006</v>
      </c>
      <c r="AM12" s="23">
        <f>LN(AL12)</f>
        <v/>
      </c>
      <c r="AN12" s="33" t="n">
        <v>0</v>
      </c>
      <c r="AO12" s="33" t="n">
        <v>0</v>
      </c>
      <c r="AP12" s="33" t="n">
        <v>0</v>
      </c>
      <c r="AQ12" s="43" t="n">
        <v>1</v>
      </c>
      <c r="AR12" s="33" t="inlineStr">
        <is>
          <t>.</t>
        </is>
      </c>
      <c r="AS12" s="43" t="inlineStr">
        <is>
          <t>.</t>
        </is>
      </c>
      <c r="AT12" s="42" t="inlineStr">
        <is>
          <t>.</t>
        </is>
      </c>
      <c r="AU12" s="18" t="inlineStr">
        <is>
          <t>.</t>
        </is>
      </c>
      <c r="AV12" s="39">
        <f>1-AW12</f>
        <v/>
      </c>
      <c r="AW12" s="40" t="n">
        <v>0.48782</v>
      </c>
      <c r="AX12" t="n">
        <v>0.524</v>
      </c>
      <c r="AY12" s="40" t="n">
        <v>0.476</v>
      </c>
      <c r="BA12" s="18" t="n"/>
      <c r="BB12" t="inlineStr">
        <is>
          <t>.</t>
        </is>
      </c>
      <c r="BC12" s="18" t="inlineStr">
        <is>
          <t>.</t>
        </is>
      </c>
      <c r="BD12" s="18" t="inlineStr">
        <is>
          <t>Slovenia</t>
        </is>
      </c>
      <c r="BE12" t="n">
        <v>1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s="18" t="n">
        <v>0</v>
      </c>
      <c r="BL12" t="n">
        <v>1</v>
      </c>
      <c r="BM12" t="n">
        <v>0</v>
      </c>
      <c r="BN12" s="18" t="n">
        <v>0</v>
      </c>
      <c r="BO12" t="n">
        <v>699.5</v>
      </c>
      <c r="BP12" t="n">
        <v>462</v>
      </c>
      <c r="BQ12" s="25" t="n">
        <v>38.43</v>
      </c>
      <c r="BR12" t="n">
        <v>1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s="18" t="n">
        <v>0</v>
      </c>
      <c r="BZ12" t="n">
        <v>0</v>
      </c>
      <c r="CA12" t="n">
        <v>0</v>
      </c>
      <c r="CB12" t="n">
        <v>1</v>
      </c>
      <c r="CC12" s="18" t="n">
        <v>0</v>
      </c>
      <c r="CD12" t="n">
        <v>0</v>
      </c>
      <c r="CE12" t="n">
        <v>0</v>
      </c>
      <c r="CF12" t="n">
        <v>0</v>
      </c>
      <c r="CG12" t="n">
        <v>0</v>
      </c>
      <c r="CH12" s="18" t="n">
        <v>0</v>
      </c>
      <c r="CI12" t="n">
        <v>0</v>
      </c>
      <c r="CJ12" t="n">
        <v>0</v>
      </c>
      <c r="CK12" t="n">
        <v>1</v>
      </c>
      <c r="CL12" t="n">
        <v>1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s="18" t="n">
        <v>0</v>
      </c>
      <c r="DD12" s="34" t="inlineStr">
        <is>
          <t>X</t>
        </is>
      </c>
    </row>
    <row r="13">
      <c r="A13" t="n">
        <v>12</v>
      </c>
      <c r="B13" t="n">
        <v>2</v>
      </c>
      <c r="C13" s="25" t="inlineStr">
        <is>
          <t>Bartolj et al. (2013)</t>
        </is>
      </c>
      <c r="D13" s="12" t="n">
        <v>4.690018626419179</v>
      </c>
      <c r="E13" s="14" t="n">
        <v>0.4025365288144205</v>
      </c>
      <c r="F13" s="7" t="n">
        <v>11.65116279069768</v>
      </c>
      <c r="G13" s="7">
        <f>D13-E13</f>
        <v/>
      </c>
      <c r="H13" s="16">
        <f>D13+E13</f>
        <v/>
      </c>
      <c r="I13" s="11">
        <f>IFERROR(F13/SQRT(F13^2+W13), "X")</f>
        <v/>
      </c>
      <c r="J13" s="33">
        <f>IFERROR(SQRT((1-I13^2)/W13), "X")</f>
        <v/>
      </c>
      <c r="K13" s="33">
        <f>IFERROR(1/J13, "X")</f>
        <v/>
      </c>
      <c r="L13" s="33">
        <f>IFERROR(I13-J13, "X")</f>
        <v/>
      </c>
      <c r="M13" s="33">
        <f>IFERROR(I13+J13, "X")</f>
        <v/>
      </c>
      <c r="N13" s="8" t="n">
        <v>1</v>
      </c>
      <c r="O13" s="9" t="n">
        <v>0</v>
      </c>
      <c r="P13" s="8" t="n">
        <v>0</v>
      </c>
      <c r="Q13" s="9" t="n">
        <v>0</v>
      </c>
      <c r="R13" s="9" t="n">
        <v>0</v>
      </c>
      <c r="S13" s="9" t="n">
        <v>1</v>
      </c>
      <c r="T13" s="9" t="n">
        <v>0</v>
      </c>
      <c r="U13" s="8">
        <f>ROUND(5194050*AV13,0)</f>
        <v/>
      </c>
      <c r="V13" s="9" t="n">
        <v>6</v>
      </c>
      <c r="W13" s="9">
        <f>U13-V13-1</f>
        <v/>
      </c>
      <c r="X13" s="9">
        <f>COUNTIF(B:B,B13)</f>
        <v/>
      </c>
      <c r="Y13" s="7" t="n">
        <v>22</v>
      </c>
      <c r="Z13" s="7" t="n">
        <v>18.08</v>
      </c>
      <c r="AA13" s="9" t="n">
        <v>0</v>
      </c>
      <c r="AB13" s="9" t="n">
        <v>1</v>
      </c>
      <c r="AC13" s="9" t="n">
        <v>1</v>
      </c>
      <c r="AD13" s="9" t="n">
        <v>0</v>
      </c>
      <c r="AE13" s="9" t="n">
        <v>0</v>
      </c>
      <c r="AF13" s="9" t="n">
        <v>0</v>
      </c>
      <c r="AG13" s="8" t="n">
        <v>0</v>
      </c>
      <c r="AH13" s="9" t="n">
        <v>0</v>
      </c>
      <c r="AI13" s="30" t="n">
        <v>1</v>
      </c>
      <c r="AJ13" s="9" t="n">
        <v>0</v>
      </c>
      <c r="AK13" s="30" t="n">
        <v>1</v>
      </c>
      <c r="AL13" s="21" t="n">
        <v>2006</v>
      </c>
      <c r="AM13" s="23">
        <f>LN(AL13)</f>
        <v/>
      </c>
      <c r="AN13" s="33" t="n">
        <v>0</v>
      </c>
      <c r="AO13" s="33" t="n">
        <v>0</v>
      </c>
      <c r="AP13" s="33" t="n">
        <v>0</v>
      </c>
      <c r="AQ13" s="43" t="n">
        <v>1</v>
      </c>
      <c r="AR13" s="33" t="inlineStr">
        <is>
          <t>.</t>
        </is>
      </c>
      <c r="AS13" s="43" t="inlineStr">
        <is>
          <t>.</t>
        </is>
      </c>
      <c r="AT13" s="42" t="inlineStr">
        <is>
          <t>.</t>
        </is>
      </c>
      <c r="AU13" s="18" t="inlineStr">
        <is>
          <t>.</t>
        </is>
      </c>
      <c r="AV13" s="39">
        <f>1-AW13</f>
        <v/>
      </c>
      <c r="AW13" s="40" t="n">
        <v>0.48782</v>
      </c>
      <c r="AX13" t="n">
        <v>0.524</v>
      </c>
      <c r="AY13" s="40" t="n">
        <v>0.476</v>
      </c>
      <c r="BA13" s="18" t="n"/>
      <c r="BB13" t="inlineStr">
        <is>
          <t>.</t>
        </is>
      </c>
      <c r="BC13" s="18" t="inlineStr">
        <is>
          <t>.</t>
        </is>
      </c>
      <c r="BD13" s="18" t="inlineStr">
        <is>
          <t>Slovenia</t>
        </is>
      </c>
      <c r="BE13" t="n">
        <v>1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s="18" t="n">
        <v>0</v>
      </c>
      <c r="BL13" t="n">
        <v>1</v>
      </c>
      <c r="BM13" t="n">
        <v>0</v>
      </c>
      <c r="BN13" s="18" t="n">
        <v>0</v>
      </c>
      <c r="BO13" t="n">
        <v>699.5</v>
      </c>
      <c r="BP13" t="n">
        <v>462</v>
      </c>
      <c r="BQ13" s="25" t="n">
        <v>38.43</v>
      </c>
      <c r="BR13" t="n">
        <v>1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s="18" t="n">
        <v>0</v>
      </c>
      <c r="BZ13" t="n">
        <v>0</v>
      </c>
      <c r="CA13" t="n">
        <v>0</v>
      </c>
      <c r="CB13" t="n">
        <v>1</v>
      </c>
      <c r="CC13" s="18" t="n">
        <v>0</v>
      </c>
      <c r="CD13" t="n">
        <v>0</v>
      </c>
      <c r="CE13" t="n">
        <v>0</v>
      </c>
      <c r="CF13" t="n">
        <v>0</v>
      </c>
      <c r="CG13" t="n">
        <v>0</v>
      </c>
      <c r="CH13" s="18" t="n">
        <v>0</v>
      </c>
      <c r="CI13" t="n">
        <v>0</v>
      </c>
      <c r="CJ13" t="n">
        <v>0</v>
      </c>
      <c r="CK13" t="n">
        <v>1</v>
      </c>
      <c r="CL13" t="n">
        <v>1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s="18" t="n">
        <v>0</v>
      </c>
      <c r="DD13" s="34" t="inlineStr">
        <is>
          <t>X</t>
        </is>
      </c>
    </row>
    <row r="14">
      <c r="A14" t="n">
        <v>13</v>
      </c>
      <c r="B14" t="n">
        <v>2</v>
      </c>
      <c r="C14" s="25" t="inlineStr">
        <is>
          <t>Bartolj et al. (2013)</t>
        </is>
      </c>
      <c r="D14" s="12" t="n">
        <v>6.08845115109895</v>
      </c>
      <c r="E14" s="14" t="n">
        <v>1.004280602243126</v>
      </c>
      <c r="F14" s="7" t="n">
        <v>6.0625</v>
      </c>
      <c r="G14" s="7">
        <f>D14-E14</f>
        <v/>
      </c>
      <c r="H14" s="16">
        <f>D14+E14</f>
        <v/>
      </c>
      <c r="I14" s="11">
        <f>IFERROR(F14/SQRT(F14^2+W14), "X")</f>
        <v/>
      </c>
      <c r="J14" s="33">
        <f>IFERROR(SQRT((1-I14^2)/W14), "X")</f>
        <v/>
      </c>
      <c r="K14" s="33">
        <f>IFERROR(1/J14, "X")</f>
        <v/>
      </c>
      <c r="L14" s="33">
        <f>IFERROR(I14-J14, "X")</f>
        <v/>
      </c>
      <c r="M14" s="33">
        <f>IFERROR(I14+J14, "X")</f>
        <v/>
      </c>
      <c r="N14" s="8" t="n">
        <v>1</v>
      </c>
      <c r="O14" s="9" t="n">
        <v>0</v>
      </c>
      <c r="P14" s="8" t="n">
        <v>0</v>
      </c>
      <c r="Q14" s="9" t="n">
        <v>0</v>
      </c>
      <c r="R14" s="9" t="n">
        <v>0</v>
      </c>
      <c r="S14" s="9" t="n">
        <v>1</v>
      </c>
      <c r="T14" s="9" t="n">
        <v>0</v>
      </c>
      <c r="U14" s="8">
        <f>ROUND(5194050*AV14,0)</f>
        <v/>
      </c>
      <c r="V14" s="9" t="n">
        <v>6</v>
      </c>
      <c r="W14" s="9">
        <f>U14-V14-1</f>
        <v/>
      </c>
      <c r="X14" s="9">
        <f>COUNTIF(B:B,B14)</f>
        <v/>
      </c>
      <c r="Y14" s="7" t="n">
        <v>16</v>
      </c>
      <c r="Z14" s="7" t="n">
        <v>18.08</v>
      </c>
      <c r="AA14" s="9" t="n">
        <v>0</v>
      </c>
      <c r="AB14" s="9" t="n">
        <v>1</v>
      </c>
      <c r="AC14" s="9" t="n">
        <v>1</v>
      </c>
      <c r="AD14" s="9" t="n">
        <v>0</v>
      </c>
      <c r="AE14" s="9" t="n">
        <v>0</v>
      </c>
      <c r="AF14" s="9" t="n">
        <v>0</v>
      </c>
      <c r="AG14" s="8" t="n">
        <v>0</v>
      </c>
      <c r="AH14" s="9" t="n">
        <v>0</v>
      </c>
      <c r="AI14" s="30" t="n">
        <v>1</v>
      </c>
      <c r="AJ14" s="9" t="n">
        <v>0</v>
      </c>
      <c r="AK14" s="30" t="n">
        <v>1</v>
      </c>
      <c r="AL14" s="21" t="n">
        <v>2008</v>
      </c>
      <c r="AM14" s="23">
        <f>LN(AL14)</f>
        <v/>
      </c>
      <c r="AN14" s="33" t="n">
        <v>0</v>
      </c>
      <c r="AO14" s="33" t="n">
        <v>0</v>
      </c>
      <c r="AP14" s="33" t="n">
        <v>0</v>
      </c>
      <c r="AQ14" s="43" t="n">
        <v>1</v>
      </c>
      <c r="AR14" s="33" t="inlineStr">
        <is>
          <t>.</t>
        </is>
      </c>
      <c r="AS14" s="43" t="inlineStr">
        <is>
          <t>.</t>
        </is>
      </c>
      <c r="AT14" s="42" t="inlineStr">
        <is>
          <t>.</t>
        </is>
      </c>
      <c r="AU14" s="18" t="inlineStr">
        <is>
          <t>.</t>
        </is>
      </c>
      <c r="AV14" s="39">
        <f>1-AW14</f>
        <v/>
      </c>
      <c r="AW14" s="40" t="n">
        <v>0.48782</v>
      </c>
      <c r="AX14" t="n">
        <v>0.524</v>
      </c>
      <c r="AY14" s="40" t="n">
        <v>0.476</v>
      </c>
      <c r="BA14" s="18" t="n"/>
      <c r="BB14" t="inlineStr">
        <is>
          <t>.</t>
        </is>
      </c>
      <c r="BC14" s="18" t="inlineStr">
        <is>
          <t>.</t>
        </is>
      </c>
      <c r="BD14" s="18" t="inlineStr">
        <is>
          <t>Slovenia</t>
        </is>
      </c>
      <c r="BE14" t="n">
        <v>1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s="18" t="n">
        <v>0</v>
      </c>
      <c r="BL14" t="n">
        <v>1</v>
      </c>
      <c r="BM14" t="n">
        <v>0</v>
      </c>
      <c r="BN14" s="18" t="n">
        <v>0</v>
      </c>
      <c r="BO14" t="n">
        <v>699.5</v>
      </c>
      <c r="BP14" t="n">
        <v>462</v>
      </c>
      <c r="BQ14" s="25" t="n">
        <v>38.43</v>
      </c>
      <c r="BR14" t="n">
        <v>1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s="18" t="n">
        <v>0</v>
      </c>
      <c r="BZ14" t="n">
        <v>0</v>
      </c>
      <c r="CA14" t="n">
        <v>0</v>
      </c>
      <c r="CB14" t="n">
        <v>1</v>
      </c>
      <c r="CC14" s="18" t="n">
        <v>0</v>
      </c>
      <c r="CD14" t="n">
        <v>0</v>
      </c>
      <c r="CE14" t="n">
        <v>0</v>
      </c>
      <c r="CF14" t="n">
        <v>0</v>
      </c>
      <c r="CG14" t="n">
        <v>0</v>
      </c>
      <c r="CH14" s="18" t="n">
        <v>0</v>
      </c>
      <c r="CI14" t="n">
        <v>0</v>
      </c>
      <c r="CJ14" t="n">
        <v>0</v>
      </c>
      <c r="CK14" t="n">
        <v>1</v>
      </c>
      <c r="CL14" t="n">
        <v>1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s="18" t="n">
        <v>0</v>
      </c>
      <c r="DD14" s="34" t="inlineStr">
        <is>
          <t>X</t>
        </is>
      </c>
    </row>
    <row r="15">
      <c r="A15" t="n">
        <v>14</v>
      </c>
      <c r="B15" t="n">
        <v>2</v>
      </c>
      <c r="C15" s="25" t="inlineStr">
        <is>
          <t>Bartolj et al. (2013)</t>
        </is>
      </c>
      <c r="D15" s="12" t="n">
        <v>8.849056977364178</v>
      </c>
      <c r="E15" s="14" t="n">
        <v>0.1675957760864427</v>
      </c>
      <c r="F15" s="7" t="n">
        <v>52.8</v>
      </c>
      <c r="G15" s="7">
        <f>D15-E15</f>
        <v/>
      </c>
      <c r="H15" s="16">
        <f>D15+E15</f>
        <v/>
      </c>
      <c r="I15" s="11">
        <f>IFERROR(F15/SQRT(F15^2+W15), "X")</f>
        <v/>
      </c>
      <c r="J15" s="33">
        <f>IFERROR(SQRT((1-I15^2)/W15), "X")</f>
        <v/>
      </c>
      <c r="K15" s="33">
        <f>IFERROR(1/J15, "X")</f>
        <v/>
      </c>
      <c r="L15" s="33">
        <f>IFERROR(I15-J15, "X")</f>
        <v/>
      </c>
      <c r="M15" s="33">
        <f>IFERROR(I15+J15, "X")</f>
        <v/>
      </c>
      <c r="N15" s="8" t="n">
        <v>1</v>
      </c>
      <c r="O15" s="9" t="n">
        <v>0</v>
      </c>
      <c r="P15" s="8" t="n">
        <v>0</v>
      </c>
      <c r="Q15" s="9" t="n">
        <v>0</v>
      </c>
      <c r="R15" s="9" t="n">
        <v>0</v>
      </c>
      <c r="S15" s="9" t="n">
        <v>1</v>
      </c>
      <c r="T15" s="9" t="n">
        <v>0</v>
      </c>
      <c r="U15" s="8">
        <f>ROUND(5194050*AV15,0)</f>
        <v/>
      </c>
      <c r="V15" s="9" t="n">
        <v>6</v>
      </c>
      <c r="W15" s="9">
        <f>U15-V15-1</f>
        <v/>
      </c>
      <c r="X15" s="9">
        <f>COUNTIF(B:B,B15)</f>
        <v/>
      </c>
      <c r="Y15" s="7" t="n">
        <v>18</v>
      </c>
      <c r="Z15" s="7" t="n">
        <v>18.08</v>
      </c>
      <c r="AA15" s="9" t="n">
        <v>0</v>
      </c>
      <c r="AB15" s="9" t="n">
        <v>1</v>
      </c>
      <c r="AC15" s="9" t="n">
        <v>1</v>
      </c>
      <c r="AD15" s="9" t="n">
        <v>0</v>
      </c>
      <c r="AE15" s="9" t="n">
        <v>0</v>
      </c>
      <c r="AF15" s="9" t="n">
        <v>0</v>
      </c>
      <c r="AG15" s="8" t="n">
        <v>0</v>
      </c>
      <c r="AH15" s="9" t="n">
        <v>0</v>
      </c>
      <c r="AI15" s="30" t="n">
        <v>1</v>
      </c>
      <c r="AJ15" s="9" t="n">
        <v>0</v>
      </c>
      <c r="AK15" s="30" t="n">
        <v>1</v>
      </c>
      <c r="AL15" s="21" t="n">
        <v>2008</v>
      </c>
      <c r="AM15" s="23">
        <f>LN(AL15)</f>
        <v/>
      </c>
      <c r="AN15" s="33" t="n">
        <v>0</v>
      </c>
      <c r="AO15" s="33" t="n">
        <v>0</v>
      </c>
      <c r="AP15" s="33" t="n">
        <v>0</v>
      </c>
      <c r="AQ15" s="43" t="n">
        <v>1</v>
      </c>
      <c r="AR15" s="33" t="inlineStr">
        <is>
          <t>.</t>
        </is>
      </c>
      <c r="AS15" s="43" t="inlineStr">
        <is>
          <t>.</t>
        </is>
      </c>
      <c r="AT15" s="42" t="inlineStr">
        <is>
          <t>.</t>
        </is>
      </c>
      <c r="AU15" s="18" t="inlineStr">
        <is>
          <t>.</t>
        </is>
      </c>
      <c r="AV15" s="39">
        <f>1-AW15</f>
        <v/>
      </c>
      <c r="AW15" s="40" t="n">
        <v>0.48782</v>
      </c>
      <c r="AX15" t="n">
        <v>0.524</v>
      </c>
      <c r="AY15" s="40" t="n">
        <v>0.476</v>
      </c>
      <c r="BA15" s="18" t="n"/>
      <c r="BB15" t="inlineStr">
        <is>
          <t>.</t>
        </is>
      </c>
      <c r="BC15" s="18" t="inlineStr">
        <is>
          <t>.</t>
        </is>
      </c>
      <c r="BD15" s="18" t="inlineStr">
        <is>
          <t>Slovenia</t>
        </is>
      </c>
      <c r="BE15" t="n">
        <v>1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s="18" t="n">
        <v>0</v>
      </c>
      <c r="BL15" t="n">
        <v>1</v>
      </c>
      <c r="BM15" t="n">
        <v>0</v>
      </c>
      <c r="BN15" s="18" t="n">
        <v>0</v>
      </c>
      <c r="BO15" t="n">
        <v>699.5</v>
      </c>
      <c r="BP15" t="n">
        <v>462</v>
      </c>
      <c r="BQ15" s="25" t="n">
        <v>38.43</v>
      </c>
      <c r="BR15" t="n">
        <v>1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s="18" t="n">
        <v>0</v>
      </c>
      <c r="BZ15" t="n">
        <v>0</v>
      </c>
      <c r="CA15" t="n">
        <v>0</v>
      </c>
      <c r="CB15" t="n">
        <v>1</v>
      </c>
      <c r="CC15" s="18" t="n">
        <v>0</v>
      </c>
      <c r="CD15" t="n">
        <v>0</v>
      </c>
      <c r="CE15" t="n">
        <v>0</v>
      </c>
      <c r="CF15" t="n">
        <v>0</v>
      </c>
      <c r="CG15" t="n">
        <v>0</v>
      </c>
      <c r="CH15" s="18" t="n">
        <v>0</v>
      </c>
      <c r="CI15" t="n">
        <v>0</v>
      </c>
      <c r="CJ15" t="n">
        <v>0</v>
      </c>
      <c r="CK15" t="n">
        <v>1</v>
      </c>
      <c r="CL15" t="n">
        <v>1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s="18" t="n">
        <v>0</v>
      </c>
      <c r="DD15" s="34" t="inlineStr">
        <is>
          <t>X</t>
        </is>
      </c>
    </row>
    <row r="16">
      <c r="A16" t="n">
        <v>15</v>
      </c>
      <c r="B16" t="n">
        <v>2</v>
      </c>
      <c r="C16" s="25" t="inlineStr">
        <is>
          <t>Bartolj et al. (2013)</t>
        </is>
      </c>
      <c r="D16" s="12" t="n">
        <v>15.75836902790224</v>
      </c>
      <c r="E16" s="14" t="n">
        <v>0.5627988938536514</v>
      </c>
      <c r="F16" s="7" t="n">
        <v>28</v>
      </c>
      <c r="G16" s="7">
        <f>D16-E16</f>
        <v/>
      </c>
      <c r="H16" s="16">
        <f>D16+E16</f>
        <v/>
      </c>
      <c r="I16" s="11">
        <f>IFERROR(F16/SQRT(F16^2+W16), "X")</f>
        <v/>
      </c>
      <c r="J16" s="33">
        <f>IFERROR(SQRT((1-I16^2)/W16), "X")</f>
        <v/>
      </c>
      <c r="K16" s="33">
        <f>IFERROR(1/J16, "X")</f>
        <v/>
      </c>
      <c r="L16" s="33">
        <f>IFERROR(I16-J16, "X")</f>
        <v/>
      </c>
      <c r="M16" s="33">
        <f>IFERROR(I16+J16, "X")</f>
        <v/>
      </c>
      <c r="N16" s="8" t="n">
        <v>1</v>
      </c>
      <c r="O16" s="9" t="n">
        <v>0</v>
      </c>
      <c r="P16" s="8" t="n">
        <v>0</v>
      </c>
      <c r="Q16" s="9" t="n">
        <v>0</v>
      </c>
      <c r="R16" s="9" t="n">
        <v>0</v>
      </c>
      <c r="S16" s="9" t="n">
        <v>1</v>
      </c>
      <c r="T16" s="9" t="n">
        <v>0</v>
      </c>
      <c r="U16" s="8">
        <f>ROUND(5194050*AV16,0)</f>
        <v/>
      </c>
      <c r="V16" s="9" t="n">
        <v>6</v>
      </c>
      <c r="W16" s="9">
        <f>U16-V16-1</f>
        <v/>
      </c>
      <c r="X16" s="9">
        <f>COUNTIF(B:B,B16)</f>
        <v/>
      </c>
      <c r="Y16" s="7" t="n">
        <v>20</v>
      </c>
      <c r="Z16" s="7" t="n">
        <v>18.08</v>
      </c>
      <c r="AA16" s="9" t="n">
        <v>0</v>
      </c>
      <c r="AB16" s="9" t="n">
        <v>1</v>
      </c>
      <c r="AC16" s="9" t="n">
        <v>1</v>
      </c>
      <c r="AD16" s="9" t="n">
        <v>0</v>
      </c>
      <c r="AE16" s="9" t="n">
        <v>0</v>
      </c>
      <c r="AF16" s="9" t="n">
        <v>0</v>
      </c>
      <c r="AG16" s="8" t="n">
        <v>0</v>
      </c>
      <c r="AH16" s="9" t="n">
        <v>0</v>
      </c>
      <c r="AI16" s="30" t="n">
        <v>1</v>
      </c>
      <c r="AJ16" s="9" t="n">
        <v>0</v>
      </c>
      <c r="AK16" s="30" t="n">
        <v>1</v>
      </c>
      <c r="AL16" s="21" t="n">
        <v>2008</v>
      </c>
      <c r="AM16" s="23">
        <f>LN(AL16)</f>
        <v/>
      </c>
      <c r="AN16" s="33" t="n">
        <v>0</v>
      </c>
      <c r="AO16" s="33" t="n">
        <v>0</v>
      </c>
      <c r="AP16" s="33" t="n">
        <v>0</v>
      </c>
      <c r="AQ16" s="43" t="n">
        <v>1</v>
      </c>
      <c r="AR16" s="33" t="inlineStr">
        <is>
          <t>.</t>
        </is>
      </c>
      <c r="AS16" s="43" t="inlineStr">
        <is>
          <t>.</t>
        </is>
      </c>
      <c r="AT16" s="42" t="inlineStr">
        <is>
          <t>.</t>
        </is>
      </c>
      <c r="AU16" s="18" t="inlineStr">
        <is>
          <t>.</t>
        </is>
      </c>
      <c r="AV16" s="39">
        <f>1-AW16</f>
        <v/>
      </c>
      <c r="AW16" s="40" t="n">
        <v>0.48782</v>
      </c>
      <c r="AX16" t="n">
        <v>0.524</v>
      </c>
      <c r="AY16" s="40" t="n">
        <v>0.476</v>
      </c>
      <c r="BA16" s="18" t="n"/>
      <c r="BB16" t="inlineStr">
        <is>
          <t>.</t>
        </is>
      </c>
      <c r="BC16" s="18" t="inlineStr">
        <is>
          <t>.</t>
        </is>
      </c>
      <c r="BD16" s="18" t="inlineStr">
        <is>
          <t>Slovenia</t>
        </is>
      </c>
      <c r="BE16" t="n">
        <v>1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s="18" t="n">
        <v>0</v>
      </c>
      <c r="BL16" t="n">
        <v>1</v>
      </c>
      <c r="BM16" t="n">
        <v>0</v>
      </c>
      <c r="BN16" s="18" t="n">
        <v>0</v>
      </c>
      <c r="BO16" t="n">
        <v>699.5</v>
      </c>
      <c r="BP16" t="n">
        <v>462</v>
      </c>
      <c r="BQ16" s="25" t="n">
        <v>38.43</v>
      </c>
      <c r="BR16" t="n">
        <v>1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s="18" t="n">
        <v>0</v>
      </c>
      <c r="BZ16" t="n">
        <v>0</v>
      </c>
      <c r="CA16" t="n">
        <v>0</v>
      </c>
      <c r="CB16" t="n">
        <v>1</v>
      </c>
      <c r="CC16" s="18" t="n">
        <v>0</v>
      </c>
      <c r="CD16" t="n">
        <v>0</v>
      </c>
      <c r="CE16" t="n">
        <v>0</v>
      </c>
      <c r="CF16" t="n">
        <v>0</v>
      </c>
      <c r="CG16" t="n">
        <v>0</v>
      </c>
      <c r="CH16" s="18" t="n">
        <v>0</v>
      </c>
      <c r="CI16" t="n">
        <v>0</v>
      </c>
      <c r="CJ16" t="n">
        <v>0</v>
      </c>
      <c r="CK16" t="n">
        <v>1</v>
      </c>
      <c r="CL16" t="n">
        <v>1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s="18" t="n">
        <v>0</v>
      </c>
      <c r="DD16" s="34" t="inlineStr">
        <is>
          <t>X</t>
        </is>
      </c>
    </row>
    <row r="17">
      <c r="A17" t="n">
        <v>16</v>
      </c>
      <c r="B17" t="n">
        <v>2</v>
      </c>
      <c r="C17" s="25" t="inlineStr">
        <is>
          <t>Bartolj et al. (2013)</t>
        </is>
      </c>
      <c r="D17" s="12" t="n">
        <v>4.54664030948102</v>
      </c>
      <c r="E17" s="14" t="n">
        <v>0.2081708362301404</v>
      </c>
      <c r="F17" s="7" t="n">
        <v>21.84090909090909</v>
      </c>
      <c r="G17" s="7">
        <f>D17-E17</f>
        <v/>
      </c>
      <c r="H17" s="16">
        <f>D17+E17</f>
        <v/>
      </c>
      <c r="I17" s="11">
        <f>IFERROR(F17/SQRT(F17^2+W17), "X")</f>
        <v/>
      </c>
      <c r="J17" s="33">
        <f>IFERROR(SQRT((1-I17^2)/W17), "X")</f>
        <v/>
      </c>
      <c r="K17" s="33">
        <f>IFERROR(1/J17, "X")</f>
        <v/>
      </c>
      <c r="L17" s="33">
        <f>IFERROR(I17-J17, "X")</f>
        <v/>
      </c>
      <c r="M17" s="33">
        <f>IFERROR(I17+J17, "X")</f>
        <v/>
      </c>
      <c r="N17" s="8" t="n">
        <v>1</v>
      </c>
      <c r="O17" s="9" t="n">
        <v>0</v>
      </c>
      <c r="P17" s="8" t="n">
        <v>0</v>
      </c>
      <c r="Q17" s="9" t="n">
        <v>0</v>
      </c>
      <c r="R17" s="9" t="n">
        <v>0</v>
      </c>
      <c r="S17" s="9" t="n">
        <v>1</v>
      </c>
      <c r="T17" s="9" t="n">
        <v>0</v>
      </c>
      <c r="U17" s="8">
        <f>ROUND(5194050*AV17,0)</f>
        <v/>
      </c>
      <c r="V17" s="9" t="n">
        <v>6</v>
      </c>
      <c r="W17" s="9">
        <f>U17-V17-1</f>
        <v/>
      </c>
      <c r="X17" s="9">
        <f>COUNTIF(B:B,B17)</f>
        <v/>
      </c>
      <c r="Y17" s="7" t="n">
        <v>22</v>
      </c>
      <c r="Z17" s="7" t="n">
        <v>18.08</v>
      </c>
      <c r="AA17" s="9" t="n">
        <v>0</v>
      </c>
      <c r="AB17" s="9" t="n">
        <v>1</v>
      </c>
      <c r="AC17" s="9" t="n">
        <v>1</v>
      </c>
      <c r="AD17" s="9" t="n">
        <v>0</v>
      </c>
      <c r="AE17" s="9" t="n">
        <v>0</v>
      </c>
      <c r="AF17" s="9" t="n">
        <v>0</v>
      </c>
      <c r="AG17" s="8" t="n">
        <v>0</v>
      </c>
      <c r="AH17" s="9" t="n">
        <v>0</v>
      </c>
      <c r="AI17" s="30" t="n">
        <v>1</v>
      </c>
      <c r="AJ17" s="9" t="n">
        <v>0</v>
      </c>
      <c r="AK17" s="30" t="n">
        <v>1</v>
      </c>
      <c r="AL17" s="21" t="n">
        <v>2008</v>
      </c>
      <c r="AM17" s="23">
        <f>LN(AL17)</f>
        <v/>
      </c>
      <c r="AN17" s="33" t="n">
        <v>0</v>
      </c>
      <c r="AO17" s="33" t="n">
        <v>0</v>
      </c>
      <c r="AP17" s="33" t="n">
        <v>0</v>
      </c>
      <c r="AQ17" s="43" t="n">
        <v>1</v>
      </c>
      <c r="AR17" s="33" t="inlineStr">
        <is>
          <t>.</t>
        </is>
      </c>
      <c r="AS17" s="43" t="inlineStr">
        <is>
          <t>.</t>
        </is>
      </c>
      <c r="AT17" s="42" t="inlineStr">
        <is>
          <t>.</t>
        </is>
      </c>
      <c r="AU17" s="18" t="inlineStr">
        <is>
          <t>.</t>
        </is>
      </c>
      <c r="AV17" s="39">
        <f>1-AW17</f>
        <v/>
      </c>
      <c r="AW17" s="40" t="n">
        <v>0.48782</v>
      </c>
      <c r="AX17" t="n">
        <v>0.524</v>
      </c>
      <c r="AY17" s="40" t="n">
        <v>0.476</v>
      </c>
      <c r="BA17" s="18" t="n"/>
      <c r="BB17" t="inlineStr">
        <is>
          <t>.</t>
        </is>
      </c>
      <c r="BC17" s="18" t="inlineStr">
        <is>
          <t>.</t>
        </is>
      </c>
      <c r="BD17" s="18" t="inlineStr">
        <is>
          <t>Slovenia</t>
        </is>
      </c>
      <c r="BE17" t="n">
        <v>1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s="18" t="n">
        <v>0</v>
      </c>
      <c r="BL17" t="n">
        <v>1</v>
      </c>
      <c r="BM17" t="n">
        <v>0</v>
      </c>
      <c r="BN17" s="18" t="n">
        <v>0</v>
      </c>
      <c r="BO17" t="n">
        <v>699.5</v>
      </c>
      <c r="BP17" t="n">
        <v>462</v>
      </c>
      <c r="BQ17" s="25" t="n">
        <v>38.43</v>
      </c>
      <c r="BR17" t="n">
        <v>1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s="18" t="n">
        <v>0</v>
      </c>
      <c r="BZ17" t="n">
        <v>0</v>
      </c>
      <c r="CA17" t="n">
        <v>0</v>
      </c>
      <c r="CB17" t="n">
        <v>1</v>
      </c>
      <c r="CC17" s="18" t="n">
        <v>0</v>
      </c>
      <c r="CD17" t="n">
        <v>0</v>
      </c>
      <c r="CE17" t="n">
        <v>0</v>
      </c>
      <c r="CF17" t="n">
        <v>0</v>
      </c>
      <c r="CG17" t="n">
        <v>0</v>
      </c>
      <c r="CH17" s="18" t="n">
        <v>0</v>
      </c>
      <c r="CI17" t="n">
        <v>0</v>
      </c>
      <c r="CJ17" t="n">
        <v>0</v>
      </c>
      <c r="CK17" t="n">
        <v>1</v>
      </c>
      <c r="CL17" t="n">
        <v>1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s="18" t="n">
        <v>0</v>
      </c>
      <c r="DD17" s="34" t="inlineStr">
        <is>
          <t>X</t>
        </is>
      </c>
    </row>
    <row r="18">
      <c r="A18" t="n">
        <v>17</v>
      </c>
      <c r="B18" t="n">
        <v>2</v>
      </c>
      <c r="C18" s="25" t="inlineStr">
        <is>
          <t>Bartolj et al. (2013)</t>
        </is>
      </c>
      <c r="D18" s="12" t="n">
        <v>4.981100150790518</v>
      </c>
      <c r="E18" s="14" t="n">
        <v>1.776698142957128</v>
      </c>
      <c r="F18" s="7" t="n">
        <v>2.803571428571428</v>
      </c>
      <c r="G18" s="7">
        <f>D18-E18</f>
        <v/>
      </c>
      <c r="H18" s="16">
        <f>D18+E18</f>
        <v/>
      </c>
      <c r="I18" s="11">
        <f>IFERROR(F18/SQRT(F18^2+W18), "X")</f>
        <v/>
      </c>
      <c r="J18" s="33">
        <f>IFERROR(SQRT((1-I18^2)/W18), "X")</f>
        <v/>
      </c>
      <c r="K18" s="33">
        <f>IFERROR(1/J18, "X")</f>
        <v/>
      </c>
      <c r="L18" s="33">
        <f>IFERROR(I18-J18, "X")</f>
        <v/>
      </c>
      <c r="M18" s="33">
        <f>IFERROR(I18+J18, "X")</f>
        <v/>
      </c>
      <c r="N18" s="8" t="n">
        <v>1</v>
      </c>
      <c r="O18" s="9" t="n">
        <v>0</v>
      </c>
      <c r="P18" s="8" t="n">
        <v>0</v>
      </c>
      <c r="Q18" s="9" t="n">
        <v>0</v>
      </c>
      <c r="R18" s="9" t="n">
        <v>0</v>
      </c>
      <c r="S18" s="9" t="n">
        <v>1</v>
      </c>
      <c r="T18" s="9" t="n">
        <v>0</v>
      </c>
      <c r="U18" s="8">
        <f>ROUND(5194050*AW18,0)</f>
        <v/>
      </c>
      <c r="V18" s="9" t="n">
        <v>6</v>
      </c>
      <c r="W18" s="9">
        <f>U18-V18-1</f>
        <v/>
      </c>
      <c r="X18" s="9">
        <f>COUNTIF(B:B,B18)</f>
        <v/>
      </c>
      <c r="Y18" s="7" t="n">
        <v>16</v>
      </c>
      <c r="Z18" s="7" t="n">
        <v>18.08</v>
      </c>
      <c r="AA18" s="9" t="n">
        <v>0</v>
      </c>
      <c r="AB18" s="9" t="n">
        <v>1</v>
      </c>
      <c r="AC18" s="9" t="n">
        <v>1</v>
      </c>
      <c r="AD18" s="9" t="n">
        <v>0</v>
      </c>
      <c r="AE18" s="9" t="n">
        <v>0</v>
      </c>
      <c r="AF18" s="9" t="n">
        <v>0</v>
      </c>
      <c r="AG18" s="8" t="n">
        <v>0</v>
      </c>
      <c r="AH18" s="9" t="n">
        <v>0</v>
      </c>
      <c r="AI18" s="30" t="n">
        <v>1</v>
      </c>
      <c r="AJ18" s="9" t="n">
        <v>0</v>
      </c>
      <c r="AK18" s="30" t="n">
        <v>1</v>
      </c>
      <c r="AL18" s="21" t="n">
        <v>2004</v>
      </c>
      <c r="AM18" s="23">
        <f>LN(AL18)</f>
        <v/>
      </c>
      <c r="AN18" s="33" t="n">
        <v>0</v>
      </c>
      <c r="AO18" s="33" t="n">
        <v>0</v>
      </c>
      <c r="AP18" s="33" t="n">
        <v>0</v>
      </c>
      <c r="AQ18" s="43" t="n">
        <v>1</v>
      </c>
      <c r="AR18" s="33" t="inlineStr">
        <is>
          <t>.</t>
        </is>
      </c>
      <c r="AS18" s="43" t="inlineStr">
        <is>
          <t>.</t>
        </is>
      </c>
      <c r="AT18" s="42" t="inlineStr">
        <is>
          <t>.</t>
        </is>
      </c>
      <c r="AU18" s="18" t="inlineStr">
        <is>
          <t>.</t>
        </is>
      </c>
      <c r="AV18" s="39">
        <f>1-AW18</f>
        <v/>
      </c>
      <c r="AW18" s="40" t="n">
        <v>0.48782</v>
      </c>
      <c r="AX18" t="n">
        <v>0.524</v>
      </c>
      <c r="AY18" s="40" t="n">
        <v>0.476</v>
      </c>
      <c r="BA18" s="18" t="n"/>
      <c r="BB18" t="inlineStr">
        <is>
          <t>.</t>
        </is>
      </c>
      <c r="BC18" s="18" t="inlineStr">
        <is>
          <t>.</t>
        </is>
      </c>
      <c r="BD18" s="18" t="inlineStr">
        <is>
          <t>Slovenia</t>
        </is>
      </c>
      <c r="BE18" t="n">
        <v>1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s="18" t="n">
        <v>0</v>
      </c>
      <c r="BL18" t="n">
        <v>1</v>
      </c>
      <c r="BM18" t="n">
        <v>0</v>
      </c>
      <c r="BN18" s="18" t="n">
        <v>0</v>
      </c>
      <c r="BO18" t="n">
        <v>699.5</v>
      </c>
      <c r="BP18" t="n">
        <v>462</v>
      </c>
      <c r="BQ18" s="25" t="n">
        <v>38.43</v>
      </c>
      <c r="BR18" t="n">
        <v>1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s="18" t="n">
        <v>0</v>
      </c>
      <c r="BZ18" t="n">
        <v>0</v>
      </c>
      <c r="CA18" t="n">
        <v>0</v>
      </c>
      <c r="CB18" t="n">
        <v>1</v>
      </c>
      <c r="CC18" s="18" t="n">
        <v>0</v>
      </c>
      <c r="CD18" t="n">
        <v>0</v>
      </c>
      <c r="CE18" t="n">
        <v>0</v>
      </c>
      <c r="CF18" t="n">
        <v>0</v>
      </c>
      <c r="CG18" t="n">
        <v>0</v>
      </c>
      <c r="CH18" s="18" t="n">
        <v>0</v>
      </c>
      <c r="CI18" t="n">
        <v>0</v>
      </c>
      <c r="CJ18" t="n">
        <v>0</v>
      </c>
      <c r="CK18" t="n">
        <v>1</v>
      </c>
      <c r="CL18" t="n">
        <v>1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s="18" t="n">
        <v>0</v>
      </c>
      <c r="DD18" s="34" t="inlineStr">
        <is>
          <t>X</t>
        </is>
      </c>
    </row>
    <row r="19">
      <c r="A19" t="n">
        <v>18</v>
      </c>
      <c r="B19" t="n">
        <v>2</v>
      </c>
      <c r="C19" s="25" t="inlineStr">
        <is>
          <t>Bartolj et al. (2013)</t>
        </is>
      </c>
      <c r="D19" s="12" t="n">
        <v>8.331252560617308</v>
      </c>
      <c r="E19" s="14" t="n">
        <v>0.3386688032771264</v>
      </c>
      <c r="F19" s="7" t="n">
        <v>24.6</v>
      </c>
      <c r="G19" s="7">
        <f>D19-E19</f>
        <v/>
      </c>
      <c r="H19" s="16">
        <f>D19+E19</f>
        <v/>
      </c>
      <c r="I19" s="11">
        <f>IFERROR(F19/SQRT(F19^2+W19), "X")</f>
        <v/>
      </c>
      <c r="J19" s="33">
        <f>IFERROR(SQRT((1-I19^2)/W19), "X")</f>
        <v/>
      </c>
      <c r="K19" s="33">
        <f>IFERROR(1/J19, "X")</f>
        <v/>
      </c>
      <c r="L19" s="33">
        <f>IFERROR(I19-J19, "X")</f>
        <v/>
      </c>
      <c r="M19" s="33">
        <f>IFERROR(I19+J19, "X")</f>
        <v/>
      </c>
      <c r="N19" s="8" t="n">
        <v>1</v>
      </c>
      <c r="O19" s="9" t="n">
        <v>0</v>
      </c>
      <c r="P19" s="8" t="n">
        <v>0</v>
      </c>
      <c r="Q19" s="9" t="n">
        <v>0</v>
      </c>
      <c r="R19" s="9" t="n">
        <v>0</v>
      </c>
      <c r="S19" s="9" t="n">
        <v>1</v>
      </c>
      <c r="T19" s="9" t="n">
        <v>0</v>
      </c>
      <c r="U19" s="8">
        <f>ROUND(5194050*AW19,0)</f>
        <v/>
      </c>
      <c r="V19" s="9" t="n">
        <v>6</v>
      </c>
      <c r="W19" s="9">
        <f>U19-V19-1</f>
        <v/>
      </c>
      <c r="X19" s="9">
        <f>COUNTIF(B:B,B19)</f>
        <v/>
      </c>
      <c r="Y19" s="7" t="n">
        <v>18</v>
      </c>
      <c r="Z19" s="7" t="n">
        <v>18.08</v>
      </c>
      <c r="AA19" s="9" t="n">
        <v>0</v>
      </c>
      <c r="AB19" s="9" t="n">
        <v>1</v>
      </c>
      <c r="AC19" s="9" t="n">
        <v>1</v>
      </c>
      <c r="AD19" s="9" t="n">
        <v>0</v>
      </c>
      <c r="AE19" s="9" t="n">
        <v>0</v>
      </c>
      <c r="AF19" s="9" t="n">
        <v>0</v>
      </c>
      <c r="AG19" s="8" t="n">
        <v>0</v>
      </c>
      <c r="AH19" s="9" t="n">
        <v>0</v>
      </c>
      <c r="AI19" s="30" t="n">
        <v>1</v>
      </c>
      <c r="AJ19" s="9" t="n">
        <v>0</v>
      </c>
      <c r="AK19" s="30" t="n">
        <v>1</v>
      </c>
      <c r="AL19" s="21" t="n">
        <v>2004</v>
      </c>
      <c r="AM19" s="23">
        <f>LN(AL19)</f>
        <v/>
      </c>
      <c r="AN19" s="33" t="n">
        <v>0</v>
      </c>
      <c r="AO19" s="33" t="n">
        <v>0</v>
      </c>
      <c r="AP19" s="33" t="n">
        <v>0</v>
      </c>
      <c r="AQ19" s="43" t="n">
        <v>1</v>
      </c>
      <c r="AR19" s="33" t="inlineStr">
        <is>
          <t>.</t>
        </is>
      </c>
      <c r="AS19" s="43" t="inlineStr">
        <is>
          <t>.</t>
        </is>
      </c>
      <c r="AT19" s="42" t="inlineStr">
        <is>
          <t>.</t>
        </is>
      </c>
      <c r="AU19" s="18" t="inlineStr">
        <is>
          <t>.</t>
        </is>
      </c>
      <c r="AV19" s="39">
        <f>1-AW19</f>
        <v/>
      </c>
      <c r="AW19" s="40" t="n">
        <v>0.48782</v>
      </c>
      <c r="AX19" t="n">
        <v>0.524</v>
      </c>
      <c r="AY19" s="40" t="n">
        <v>0.476</v>
      </c>
      <c r="BA19" s="18" t="n"/>
      <c r="BB19" t="inlineStr">
        <is>
          <t>.</t>
        </is>
      </c>
      <c r="BC19" s="18" t="inlineStr">
        <is>
          <t>.</t>
        </is>
      </c>
      <c r="BD19" s="18" t="inlineStr">
        <is>
          <t>Slovenia</t>
        </is>
      </c>
      <c r="BE19" t="n">
        <v>1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s="18" t="n">
        <v>0</v>
      </c>
      <c r="BL19" t="n">
        <v>1</v>
      </c>
      <c r="BM19" t="n">
        <v>0</v>
      </c>
      <c r="BN19" s="18" t="n">
        <v>0</v>
      </c>
      <c r="BO19" t="n">
        <v>699.5</v>
      </c>
      <c r="BP19" t="n">
        <v>462</v>
      </c>
      <c r="BQ19" s="25" t="n">
        <v>38.43</v>
      </c>
      <c r="BR19" t="n">
        <v>1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s="18" t="n">
        <v>0</v>
      </c>
      <c r="BZ19" t="n">
        <v>0</v>
      </c>
      <c r="CA19" t="n">
        <v>0</v>
      </c>
      <c r="CB19" t="n">
        <v>1</v>
      </c>
      <c r="CC19" s="18" t="n">
        <v>0</v>
      </c>
      <c r="CD19" t="n">
        <v>0</v>
      </c>
      <c r="CE19" t="n">
        <v>0</v>
      </c>
      <c r="CF19" t="n">
        <v>0</v>
      </c>
      <c r="CG19" t="n">
        <v>0</v>
      </c>
      <c r="CH19" s="18" t="n">
        <v>0</v>
      </c>
      <c r="CI19" t="n">
        <v>0</v>
      </c>
      <c r="CJ19" t="n">
        <v>0</v>
      </c>
      <c r="CK19" t="n">
        <v>1</v>
      </c>
      <c r="CL19" t="n">
        <v>1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s="18" t="n">
        <v>0</v>
      </c>
      <c r="DD19" s="34" t="inlineStr">
        <is>
          <t>X</t>
        </is>
      </c>
    </row>
    <row r="20">
      <c r="A20" t="n">
        <v>19</v>
      </c>
      <c r="B20" t="n">
        <v>2</v>
      </c>
      <c r="C20" s="25" t="inlineStr">
        <is>
          <t>Bartolj et al. (2013)</t>
        </is>
      </c>
      <c r="D20" s="12" t="n">
        <v>23.00406497347964</v>
      </c>
      <c r="E20" s="14" t="n">
        <v>2.197403221347309</v>
      </c>
      <c r="F20" s="7" t="n">
        <v>10.46875</v>
      </c>
      <c r="G20" s="7">
        <f>D20-E20</f>
        <v/>
      </c>
      <c r="H20" s="16">
        <f>D20+E20</f>
        <v/>
      </c>
      <c r="I20" s="11">
        <f>IFERROR(F20/SQRT(F20^2+W20), "X")</f>
        <v/>
      </c>
      <c r="J20" s="33">
        <f>IFERROR(SQRT((1-I20^2)/W20), "X")</f>
        <v/>
      </c>
      <c r="K20" s="33">
        <f>IFERROR(1/J20, "X")</f>
        <v/>
      </c>
      <c r="L20" s="33">
        <f>IFERROR(I20-J20, "X")</f>
        <v/>
      </c>
      <c r="M20" s="33">
        <f>IFERROR(I20+J20, "X")</f>
        <v/>
      </c>
      <c r="N20" s="8" t="n">
        <v>1</v>
      </c>
      <c r="O20" s="9" t="n">
        <v>0</v>
      </c>
      <c r="P20" s="8" t="n">
        <v>0</v>
      </c>
      <c r="Q20" s="9" t="n">
        <v>0</v>
      </c>
      <c r="R20" s="9" t="n">
        <v>0</v>
      </c>
      <c r="S20" s="9" t="n">
        <v>1</v>
      </c>
      <c r="T20" s="9" t="n">
        <v>0</v>
      </c>
      <c r="U20" s="8">
        <f>ROUND(5194050*AW20,0)</f>
        <v/>
      </c>
      <c r="V20" s="9" t="n">
        <v>6</v>
      </c>
      <c r="W20" s="9">
        <f>U20-V20-1</f>
        <v/>
      </c>
      <c r="X20" s="9">
        <f>COUNTIF(B:B,B20)</f>
        <v/>
      </c>
      <c r="Y20" s="7" t="n">
        <v>20</v>
      </c>
      <c r="Z20" s="7" t="n">
        <v>18.08</v>
      </c>
      <c r="AA20" s="9" t="n">
        <v>0</v>
      </c>
      <c r="AB20" s="9" t="n">
        <v>1</v>
      </c>
      <c r="AC20" s="9" t="n">
        <v>1</v>
      </c>
      <c r="AD20" s="9" t="n">
        <v>0</v>
      </c>
      <c r="AE20" s="9" t="n">
        <v>0</v>
      </c>
      <c r="AF20" s="9" t="n">
        <v>0</v>
      </c>
      <c r="AG20" s="8" t="n">
        <v>0</v>
      </c>
      <c r="AH20" s="9" t="n">
        <v>0</v>
      </c>
      <c r="AI20" s="30" t="n">
        <v>1</v>
      </c>
      <c r="AJ20" s="9" t="n">
        <v>0</v>
      </c>
      <c r="AK20" s="30" t="n">
        <v>1</v>
      </c>
      <c r="AL20" s="21" t="n">
        <v>2004</v>
      </c>
      <c r="AM20" s="23">
        <f>LN(AL20)</f>
        <v/>
      </c>
      <c r="AN20" s="33" t="n">
        <v>0</v>
      </c>
      <c r="AO20" s="33" t="n">
        <v>0</v>
      </c>
      <c r="AP20" s="33" t="n">
        <v>0</v>
      </c>
      <c r="AQ20" s="43" t="n">
        <v>1</v>
      </c>
      <c r="AR20" s="33" t="inlineStr">
        <is>
          <t>.</t>
        </is>
      </c>
      <c r="AS20" s="43" t="inlineStr">
        <is>
          <t>.</t>
        </is>
      </c>
      <c r="AT20" s="42" t="inlineStr">
        <is>
          <t>.</t>
        </is>
      </c>
      <c r="AU20" s="18" t="inlineStr">
        <is>
          <t>.</t>
        </is>
      </c>
      <c r="AV20" s="39">
        <f>1-AW20</f>
        <v/>
      </c>
      <c r="AW20" s="40" t="n">
        <v>0.48782</v>
      </c>
      <c r="AX20" t="n">
        <v>0.524</v>
      </c>
      <c r="AY20" s="40" t="n">
        <v>0.476</v>
      </c>
      <c r="BA20" s="18" t="n"/>
      <c r="BB20" t="inlineStr">
        <is>
          <t>.</t>
        </is>
      </c>
      <c r="BC20" s="18" t="inlineStr">
        <is>
          <t>.</t>
        </is>
      </c>
      <c r="BD20" s="18" t="inlineStr">
        <is>
          <t>Slovenia</t>
        </is>
      </c>
      <c r="BE20" t="n">
        <v>1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s="18" t="n">
        <v>0</v>
      </c>
      <c r="BL20" t="n">
        <v>1</v>
      </c>
      <c r="BM20" t="n">
        <v>0</v>
      </c>
      <c r="BN20" s="18" t="n">
        <v>0</v>
      </c>
      <c r="BO20" t="n">
        <v>699.5</v>
      </c>
      <c r="BP20" t="n">
        <v>462</v>
      </c>
      <c r="BQ20" s="25" t="n">
        <v>38.43</v>
      </c>
      <c r="BR20" t="n">
        <v>1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s="18" t="n">
        <v>0</v>
      </c>
      <c r="BZ20" t="n">
        <v>0</v>
      </c>
      <c r="CA20" t="n">
        <v>0</v>
      </c>
      <c r="CB20" t="n">
        <v>1</v>
      </c>
      <c r="CC20" s="18" t="n">
        <v>0</v>
      </c>
      <c r="CD20" t="n">
        <v>0</v>
      </c>
      <c r="CE20" t="n">
        <v>0</v>
      </c>
      <c r="CF20" t="n">
        <v>0</v>
      </c>
      <c r="CG20" t="n">
        <v>0</v>
      </c>
      <c r="CH20" s="18" t="n">
        <v>0</v>
      </c>
      <c r="CI20" t="n">
        <v>0</v>
      </c>
      <c r="CJ20" t="n">
        <v>0</v>
      </c>
      <c r="CK20" t="n">
        <v>1</v>
      </c>
      <c r="CL20" t="n">
        <v>1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s="18" t="n">
        <v>0</v>
      </c>
      <c r="DD20" s="34" t="inlineStr">
        <is>
          <t>X</t>
        </is>
      </c>
    </row>
    <row r="21">
      <c r="A21" t="n">
        <v>20</v>
      </c>
      <c r="B21" t="n">
        <v>2</v>
      </c>
      <c r="C21" s="25" t="inlineStr">
        <is>
          <t>Bartolj et al. (2013)</t>
        </is>
      </c>
      <c r="D21" s="12" t="n">
        <v>-2.788889523882099</v>
      </c>
      <c r="E21" s="14" t="n">
        <v>2.052035554940618</v>
      </c>
      <c r="F21" s="7" t="n">
        <v>-1.359084406294707</v>
      </c>
      <c r="G21" s="7">
        <f>D21-E21</f>
        <v/>
      </c>
      <c r="H21" s="16">
        <f>D21+E21</f>
        <v/>
      </c>
      <c r="I21" s="11">
        <f>IFERROR(F21/SQRT(F21^2+W21), "X")</f>
        <v/>
      </c>
      <c r="J21" s="33">
        <f>IFERROR(SQRT((1-I21^2)/W21), "X")</f>
        <v/>
      </c>
      <c r="K21" s="33">
        <f>IFERROR(1/J21, "X")</f>
        <v/>
      </c>
      <c r="L21" s="33">
        <f>IFERROR(I21-J21, "X")</f>
        <v/>
      </c>
      <c r="M21" s="33">
        <f>IFERROR(I21+J21, "X")</f>
        <v/>
      </c>
      <c r="N21" s="8" t="n">
        <v>1</v>
      </c>
      <c r="O21" s="9" t="n">
        <v>0</v>
      </c>
      <c r="P21" s="8" t="n">
        <v>0</v>
      </c>
      <c r="Q21" s="9" t="n">
        <v>0</v>
      </c>
      <c r="R21" s="9" t="n">
        <v>0</v>
      </c>
      <c r="S21" s="9" t="n">
        <v>1</v>
      </c>
      <c r="T21" s="9" t="n">
        <v>0</v>
      </c>
      <c r="U21" s="8">
        <f>ROUND(5194050*AW21,0)</f>
        <v/>
      </c>
      <c r="V21" s="9" t="n">
        <v>6</v>
      </c>
      <c r="W21" s="9">
        <f>U21-V21-1</f>
        <v/>
      </c>
      <c r="X21" s="9">
        <f>COUNTIF(B:B,B21)</f>
        <v/>
      </c>
      <c r="Y21" s="7" t="n">
        <v>22</v>
      </c>
      <c r="Z21" s="7" t="n">
        <v>18.08</v>
      </c>
      <c r="AA21" s="9" t="n">
        <v>0</v>
      </c>
      <c r="AB21" s="9" t="n">
        <v>1</v>
      </c>
      <c r="AC21" s="9" t="n">
        <v>1</v>
      </c>
      <c r="AD21" s="9" t="n">
        <v>0</v>
      </c>
      <c r="AE21" s="9" t="n">
        <v>0</v>
      </c>
      <c r="AF21" s="9" t="n">
        <v>0</v>
      </c>
      <c r="AG21" s="8" t="n">
        <v>0</v>
      </c>
      <c r="AH21" s="9" t="n">
        <v>0</v>
      </c>
      <c r="AI21" s="30" t="n">
        <v>1</v>
      </c>
      <c r="AJ21" s="9" t="n">
        <v>0</v>
      </c>
      <c r="AK21" s="30" t="n">
        <v>1</v>
      </c>
      <c r="AL21" s="21" t="n">
        <v>2004</v>
      </c>
      <c r="AM21" s="23">
        <f>LN(AL21)</f>
        <v/>
      </c>
      <c r="AN21" s="33" t="n">
        <v>0</v>
      </c>
      <c r="AO21" s="33" t="n">
        <v>0</v>
      </c>
      <c r="AP21" s="33" t="n">
        <v>0</v>
      </c>
      <c r="AQ21" s="43" t="n">
        <v>1</v>
      </c>
      <c r="AR21" s="33" t="inlineStr">
        <is>
          <t>.</t>
        </is>
      </c>
      <c r="AS21" s="43" t="inlineStr">
        <is>
          <t>.</t>
        </is>
      </c>
      <c r="AT21" s="42" t="inlineStr">
        <is>
          <t>.</t>
        </is>
      </c>
      <c r="AU21" s="18" t="inlineStr">
        <is>
          <t>.</t>
        </is>
      </c>
      <c r="AV21" s="39">
        <f>1-AW21</f>
        <v/>
      </c>
      <c r="AW21" s="40" t="n">
        <v>0.48782</v>
      </c>
      <c r="AX21" t="n">
        <v>0.524</v>
      </c>
      <c r="AY21" s="40" t="n">
        <v>0.476</v>
      </c>
      <c r="BA21" s="18" t="n"/>
      <c r="BB21" t="inlineStr">
        <is>
          <t>.</t>
        </is>
      </c>
      <c r="BC21" s="18" t="inlineStr">
        <is>
          <t>.</t>
        </is>
      </c>
      <c r="BD21" s="18" t="inlineStr">
        <is>
          <t>Slovenia</t>
        </is>
      </c>
      <c r="BE21" t="n">
        <v>1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s="18" t="n">
        <v>0</v>
      </c>
      <c r="BL21" t="n">
        <v>1</v>
      </c>
      <c r="BM21" t="n">
        <v>0</v>
      </c>
      <c r="BN21" s="18" t="n">
        <v>0</v>
      </c>
      <c r="BO21" t="n">
        <v>699.5</v>
      </c>
      <c r="BP21" t="n">
        <v>462</v>
      </c>
      <c r="BQ21" s="25" t="n">
        <v>38.43</v>
      </c>
      <c r="BR21" t="n">
        <v>1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s="18" t="n">
        <v>0</v>
      </c>
      <c r="BZ21" t="n">
        <v>0</v>
      </c>
      <c r="CA21" t="n">
        <v>0</v>
      </c>
      <c r="CB21" t="n">
        <v>1</v>
      </c>
      <c r="CC21" s="18" t="n">
        <v>0</v>
      </c>
      <c r="CD21" t="n">
        <v>0</v>
      </c>
      <c r="CE21" t="n">
        <v>0</v>
      </c>
      <c r="CF21" t="n">
        <v>0</v>
      </c>
      <c r="CG21" t="n">
        <v>0</v>
      </c>
      <c r="CH21" s="18" t="n">
        <v>0</v>
      </c>
      <c r="CI21" t="n">
        <v>0</v>
      </c>
      <c r="CJ21" t="n">
        <v>0</v>
      </c>
      <c r="CK21" t="n">
        <v>1</v>
      </c>
      <c r="CL21" t="n">
        <v>1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s="18" t="n">
        <v>0</v>
      </c>
      <c r="DD21" s="34" t="inlineStr">
        <is>
          <t>X</t>
        </is>
      </c>
    </row>
    <row r="22">
      <c r="A22" t="n">
        <v>21</v>
      </c>
      <c r="B22" t="n">
        <v>2</v>
      </c>
      <c r="C22" s="25" t="inlineStr">
        <is>
          <t>Bartolj et al. (2013)</t>
        </is>
      </c>
      <c r="D22" s="12" t="n">
        <v>5.880724981021745</v>
      </c>
      <c r="E22" s="14" t="n">
        <v>1.32080454119205</v>
      </c>
      <c r="F22" s="7" t="n">
        <v>4.452380952380952</v>
      </c>
      <c r="G22" s="7">
        <f>D22-E22</f>
        <v/>
      </c>
      <c r="H22" s="16">
        <f>D22+E22</f>
        <v/>
      </c>
      <c r="I22" s="11">
        <f>IFERROR(F22/SQRT(F22^2+W22), "X")</f>
        <v/>
      </c>
      <c r="J22" s="33">
        <f>IFERROR(SQRT((1-I22^2)/W22), "X")</f>
        <v/>
      </c>
      <c r="K22" s="33">
        <f>IFERROR(1/J22, "X")</f>
        <v/>
      </c>
      <c r="L22" s="33">
        <f>IFERROR(I22-J22, "X")</f>
        <v/>
      </c>
      <c r="M22" s="33">
        <f>IFERROR(I22+J22, "X")</f>
        <v/>
      </c>
      <c r="N22" s="8" t="n">
        <v>1</v>
      </c>
      <c r="O22" s="9" t="n">
        <v>0</v>
      </c>
      <c r="P22" s="8" t="n">
        <v>0</v>
      </c>
      <c r="Q22" s="9" t="n">
        <v>0</v>
      </c>
      <c r="R22" s="9" t="n">
        <v>0</v>
      </c>
      <c r="S22" s="9" t="n">
        <v>1</v>
      </c>
      <c r="T22" s="9" t="n">
        <v>0</v>
      </c>
      <c r="U22" s="8">
        <f>ROUND(5194050*AW22,0)</f>
        <v/>
      </c>
      <c r="V22" s="9" t="n">
        <v>6</v>
      </c>
      <c r="W22" s="9">
        <f>U22-V22-1</f>
        <v/>
      </c>
      <c r="X22" s="9">
        <f>COUNTIF(B:B,B22)</f>
        <v/>
      </c>
      <c r="Y22" s="7" t="n">
        <v>16</v>
      </c>
      <c r="Z22" s="7" t="n">
        <v>18.08</v>
      </c>
      <c r="AA22" s="9" t="n">
        <v>0</v>
      </c>
      <c r="AB22" s="9" t="n">
        <v>1</v>
      </c>
      <c r="AC22" s="9" t="n">
        <v>1</v>
      </c>
      <c r="AD22" s="9" t="n">
        <v>0</v>
      </c>
      <c r="AE22" s="9" t="n">
        <v>0</v>
      </c>
      <c r="AF22" s="9" t="n">
        <v>0</v>
      </c>
      <c r="AG22" s="8" t="n">
        <v>0</v>
      </c>
      <c r="AH22" s="9" t="n">
        <v>0</v>
      </c>
      <c r="AI22" s="30" t="n">
        <v>1</v>
      </c>
      <c r="AJ22" s="9" t="n">
        <v>0</v>
      </c>
      <c r="AK22" s="30" t="n">
        <v>1</v>
      </c>
      <c r="AL22" s="21" t="n">
        <v>2006</v>
      </c>
      <c r="AM22" s="23">
        <f>LN(AL22)</f>
        <v/>
      </c>
      <c r="AN22" s="33" t="n">
        <v>0</v>
      </c>
      <c r="AO22" s="33" t="n">
        <v>0</v>
      </c>
      <c r="AP22" s="33" t="n">
        <v>0</v>
      </c>
      <c r="AQ22" s="43" t="n">
        <v>1</v>
      </c>
      <c r="AR22" s="33" t="inlineStr">
        <is>
          <t>.</t>
        </is>
      </c>
      <c r="AS22" s="43" t="inlineStr">
        <is>
          <t>.</t>
        </is>
      </c>
      <c r="AT22" s="42" t="inlineStr">
        <is>
          <t>.</t>
        </is>
      </c>
      <c r="AU22" s="18" t="inlineStr">
        <is>
          <t>.</t>
        </is>
      </c>
      <c r="AV22" s="39">
        <f>1-AW22</f>
        <v/>
      </c>
      <c r="AW22" s="40" t="n">
        <v>0.48782</v>
      </c>
      <c r="AX22" t="n">
        <v>0.524</v>
      </c>
      <c r="AY22" s="40" t="n">
        <v>0.476</v>
      </c>
      <c r="BA22" s="18" t="n"/>
      <c r="BB22" t="inlineStr">
        <is>
          <t>.</t>
        </is>
      </c>
      <c r="BC22" s="18" t="inlineStr">
        <is>
          <t>.</t>
        </is>
      </c>
      <c r="BD22" s="18" t="inlineStr">
        <is>
          <t>Slovenia</t>
        </is>
      </c>
      <c r="BE22" t="n">
        <v>1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s="18" t="n">
        <v>0</v>
      </c>
      <c r="BL22" t="n">
        <v>1</v>
      </c>
      <c r="BM22" t="n">
        <v>0</v>
      </c>
      <c r="BN22" s="18" t="n">
        <v>0</v>
      </c>
      <c r="BO22" t="n">
        <v>699.5</v>
      </c>
      <c r="BP22" t="n">
        <v>462</v>
      </c>
      <c r="BQ22" s="25" t="n">
        <v>38.43</v>
      </c>
      <c r="BR22" t="n">
        <v>1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s="18" t="n">
        <v>0</v>
      </c>
      <c r="BZ22" t="n">
        <v>0</v>
      </c>
      <c r="CA22" t="n">
        <v>0</v>
      </c>
      <c r="CB22" t="n">
        <v>1</v>
      </c>
      <c r="CC22" s="18" t="n">
        <v>0</v>
      </c>
      <c r="CD22" t="n">
        <v>0</v>
      </c>
      <c r="CE22" t="n">
        <v>0</v>
      </c>
      <c r="CF22" t="n">
        <v>0</v>
      </c>
      <c r="CG22" t="n">
        <v>0</v>
      </c>
      <c r="CH22" s="18" t="n">
        <v>0</v>
      </c>
      <c r="CI22" t="n">
        <v>0</v>
      </c>
      <c r="CJ22" t="n">
        <v>0</v>
      </c>
      <c r="CK22" t="n">
        <v>1</v>
      </c>
      <c r="CL22" t="n">
        <v>1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s="18" t="n">
        <v>0</v>
      </c>
      <c r="DD22" s="34" t="inlineStr">
        <is>
          <t>X</t>
        </is>
      </c>
    </row>
    <row r="23">
      <c r="A23" t="n">
        <v>22</v>
      </c>
      <c r="B23" t="n">
        <v>2</v>
      </c>
      <c r="C23" s="25" t="inlineStr">
        <is>
          <t>Bartolj et al. (2013)</t>
        </is>
      </c>
      <c r="D23" s="12" t="n">
        <v>7.430581565768501</v>
      </c>
      <c r="E23" s="14" t="n">
        <v>0.2586049268828945</v>
      </c>
      <c r="F23" s="7" t="n">
        <v>28.73333333333333</v>
      </c>
      <c r="G23" s="7">
        <f>D23-E23</f>
        <v/>
      </c>
      <c r="H23" s="16">
        <f>D23+E23</f>
        <v/>
      </c>
      <c r="I23" s="11">
        <f>IFERROR(F23/SQRT(F23^2+W23), "X")</f>
        <v/>
      </c>
      <c r="J23" s="33">
        <f>IFERROR(SQRT((1-I23^2)/W23), "X")</f>
        <v/>
      </c>
      <c r="K23" s="33">
        <f>IFERROR(1/J23, "X")</f>
        <v/>
      </c>
      <c r="L23" s="33">
        <f>IFERROR(I23-J23, "X")</f>
        <v/>
      </c>
      <c r="M23" s="33">
        <f>IFERROR(I23+J23, "X")</f>
        <v/>
      </c>
      <c r="N23" s="8" t="n">
        <v>1</v>
      </c>
      <c r="O23" s="9" t="n">
        <v>0</v>
      </c>
      <c r="P23" s="8" t="n">
        <v>0</v>
      </c>
      <c r="Q23" s="9" t="n">
        <v>0</v>
      </c>
      <c r="R23" s="9" t="n">
        <v>0</v>
      </c>
      <c r="S23" s="9" t="n">
        <v>1</v>
      </c>
      <c r="T23" s="9" t="n">
        <v>0</v>
      </c>
      <c r="U23" s="8">
        <f>ROUND(5194050*AW23,0)</f>
        <v/>
      </c>
      <c r="V23" s="9" t="n">
        <v>6</v>
      </c>
      <c r="W23" s="9">
        <f>U23-V23-1</f>
        <v/>
      </c>
      <c r="X23" s="9">
        <f>COUNTIF(B:B,B23)</f>
        <v/>
      </c>
      <c r="Y23" s="7" t="n">
        <v>18</v>
      </c>
      <c r="Z23" s="7" t="n">
        <v>18.08</v>
      </c>
      <c r="AA23" s="9" t="n">
        <v>0</v>
      </c>
      <c r="AB23" s="9" t="n">
        <v>1</v>
      </c>
      <c r="AC23" s="9" t="n">
        <v>1</v>
      </c>
      <c r="AD23" s="9" t="n">
        <v>0</v>
      </c>
      <c r="AE23" s="9" t="n">
        <v>0</v>
      </c>
      <c r="AF23" s="9" t="n">
        <v>0</v>
      </c>
      <c r="AG23" s="8" t="n">
        <v>0</v>
      </c>
      <c r="AH23" s="9" t="n">
        <v>0</v>
      </c>
      <c r="AI23" s="30" t="n">
        <v>1</v>
      </c>
      <c r="AJ23" s="9" t="n">
        <v>0</v>
      </c>
      <c r="AK23" s="30" t="n">
        <v>1</v>
      </c>
      <c r="AL23" s="21" t="n">
        <v>2006</v>
      </c>
      <c r="AM23" s="23">
        <f>LN(AL23)</f>
        <v/>
      </c>
      <c r="AN23" s="33" t="n">
        <v>0</v>
      </c>
      <c r="AO23" s="33" t="n">
        <v>0</v>
      </c>
      <c r="AP23" s="33" t="n">
        <v>0</v>
      </c>
      <c r="AQ23" s="43" t="n">
        <v>1</v>
      </c>
      <c r="AR23" s="33" t="inlineStr">
        <is>
          <t>.</t>
        </is>
      </c>
      <c r="AS23" s="43" t="inlineStr">
        <is>
          <t>.</t>
        </is>
      </c>
      <c r="AT23" s="42" t="inlineStr">
        <is>
          <t>.</t>
        </is>
      </c>
      <c r="AU23" s="18" t="inlineStr">
        <is>
          <t>.</t>
        </is>
      </c>
      <c r="AV23" s="39">
        <f>1-AW23</f>
        <v/>
      </c>
      <c r="AW23" s="40" t="n">
        <v>0.48782</v>
      </c>
      <c r="AX23" t="n">
        <v>0.524</v>
      </c>
      <c r="AY23" s="40" t="n">
        <v>0.476</v>
      </c>
      <c r="BA23" s="18" t="n"/>
      <c r="BB23" t="inlineStr">
        <is>
          <t>.</t>
        </is>
      </c>
      <c r="BC23" s="18" t="inlineStr">
        <is>
          <t>.</t>
        </is>
      </c>
      <c r="BD23" s="18" t="inlineStr">
        <is>
          <t>Slovenia</t>
        </is>
      </c>
      <c r="BE23" t="n">
        <v>1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s="18" t="n">
        <v>0</v>
      </c>
      <c r="BL23" t="n">
        <v>1</v>
      </c>
      <c r="BM23" t="n">
        <v>0</v>
      </c>
      <c r="BN23" s="18" t="n">
        <v>0</v>
      </c>
      <c r="BO23" t="n">
        <v>699.5</v>
      </c>
      <c r="BP23" t="n">
        <v>462</v>
      </c>
      <c r="BQ23" s="25" t="n">
        <v>38.43</v>
      </c>
      <c r="BR23" t="n">
        <v>1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s="18" t="n">
        <v>0</v>
      </c>
      <c r="BZ23" t="n">
        <v>0</v>
      </c>
      <c r="CA23" t="n">
        <v>0</v>
      </c>
      <c r="CB23" t="n">
        <v>1</v>
      </c>
      <c r="CC23" s="18" t="n">
        <v>0</v>
      </c>
      <c r="CD23" t="n">
        <v>0</v>
      </c>
      <c r="CE23" t="n">
        <v>0</v>
      </c>
      <c r="CF23" t="n">
        <v>0</v>
      </c>
      <c r="CG23" t="n">
        <v>0</v>
      </c>
      <c r="CH23" s="18" t="n">
        <v>0</v>
      </c>
      <c r="CI23" t="n">
        <v>0</v>
      </c>
      <c r="CJ23" t="n">
        <v>0</v>
      </c>
      <c r="CK23" t="n">
        <v>1</v>
      </c>
      <c r="CL23" t="n">
        <v>1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s="18" t="n">
        <v>0</v>
      </c>
      <c r="DD23" s="34" t="inlineStr">
        <is>
          <t>X</t>
        </is>
      </c>
    </row>
    <row r="24">
      <c r="A24" t="n">
        <v>23</v>
      </c>
      <c r="B24" t="n">
        <v>2</v>
      </c>
      <c r="C24" s="25" t="inlineStr">
        <is>
          <t>Bartolj et al. (2013)</t>
        </is>
      </c>
      <c r="D24" s="12" t="n">
        <v>11.75866856758809</v>
      </c>
      <c r="E24" s="14" t="n">
        <v>0.8819001425691068</v>
      </c>
      <c r="F24" s="7" t="n">
        <v>13.33333333333334</v>
      </c>
      <c r="G24" s="7">
        <f>D24-E24</f>
        <v/>
      </c>
      <c r="H24" s="16">
        <f>D24+E24</f>
        <v/>
      </c>
      <c r="I24" s="11">
        <f>IFERROR(F24/SQRT(F24^2+W24), "X")</f>
        <v/>
      </c>
      <c r="J24" s="33">
        <f>IFERROR(SQRT((1-I24^2)/W24), "X")</f>
        <v/>
      </c>
      <c r="K24" s="33">
        <f>IFERROR(1/J24, "X")</f>
        <v/>
      </c>
      <c r="L24" s="33">
        <f>IFERROR(I24-J24, "X")</f>
        <v/>
      </c>
      <c r="M24" s="33">
        <f>IFERROR(I24+J24, "X")</f>
        <v/>
      </c>
      <c r="N24" s="8" t="n">
        <v>1</v>
      </c>
      <c r="O24" s="9" t="n">
        <v>0</v>
      </c>
      <c r="P24" s="8" t="n">
        <v>0</v>
      </c>
      <c r="Q24" s="9" t="n">
        <v>0</v>
      </c>
      <c r="R24" s="9" t="n">
        <v>0</v>
      </c>
      <c r="S24" s="9" t="n">
        <v>1</v>
      </c>
      <c r="T24" s="9" t="n">
        <v>0</v>
      </c>
      <c r="U24" s="8">
        <f>ROUND(5194050*AW24,0)</f>
        <v/>
      </c>
      <c r="V24" s="9" t="n">
        <v>6</v>
      </c>
      <c r="W24" s="9">
        <f>U24-V24-1</f>
        <v/>
      </c>
      <c r="X24" s="9">
        <f>COUNTIF(B:B,B24)</f>
        <v/>
      </c>
      <c r="Y24" s="7" t="n">
        <v>20</v>
      </c>
      <c r="Z24" s="7" t="n">
        <v>18.08</v>
      </c>
      <c r="AA24" s="9" t="n">
        <v>0</v>
      </c>
      <c r="AB24" s="9" t="n">
        <v>1</v>
      </c>
      <c r="AC24" s="9" t="n">
        <v>1</v>
      </c>
      <c r="AD24" s="9" t="n">
        <v>0</v>
      </c>
      <c r="AE24" s="9" t="n">
        <v>0</v>
      </c>
      <c r="AF24" s="9" t="n">
        <v>0</v>
      </c>
      <c r="AG24" s="8" t="n">
        <v>0</v>
      </c>
      <c r="AH24" s="9" t="n">
        <v>0</v>
      </c>
      <c r="AI24" s="30" t="n">
        <v>1</v>
      </c>
      <c r="AJ24" s="9" t="n">
        <v>0</v>
      </c>
      <c r="AK24" s="30" t="n">
        <v>1</v>
      </c>
      <c r="AL24" s="21" t="n">
        <v>2006</v>
      </c>
      <c r="AM24" s="23">
        <f>LN(AL24)</f>
        <v/>
      </c>
      <c r="AN24" s="33" t="n">
        <v>0</v>
      </c>
      <c r="AO24" s="33" t="n">
        <v>0</v>
      </c>
      <c r="AP24" s="33" t="n">
        <v>0</v>
      </c>
      <c r="AQ24" s="43" t="n">
        <v>1</v>
      </c>
      <c r="AR24" s="33" t="inlineStr">
        <is>
          <t>.</t>
        </is>
      </c>
      <c r="AS24" s="43" t="inlineStr">
        <is>
          <t>.</t>
        </is>
      </c>
      <c r="AT24" s="42" t="inlineStr">
        <is>
          <t>.</t>
        </is>
      </c>
      <c r="AU24" s="18" t="inlineStr">
        <is>
          <t>.</t>
        </is>
      </c>
      <c r="AV24" s="39">
        <f>1-AW24</f>
        <v/>
      </c>
      <c r="AW24" s="40" t="n">
        <v>0.48782</v>
      </c>
      <c r="AX24" t="n">
        <v>0.524</v>
      </c>
      <c r="AY24" s="40" t="n">
        <v>0.476</v>
      </c>
      <c r="BA24" s="18" t="n"/>
      <c r="BB24" t="inlineStr">
        <is>
          <t>.</t>
        </is>
      </c>
      <c r="BC24" s="18" t="inlineStr">
        <is>
          <t>.</t>
        </is>
      </c>
      <c r="BD24" s="18" t="inlineStr">
        <is>
          <t>Slovenia</t>
        </is>
      </c>
      <c r="BE24" t="n">
        <v>1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s="18" t="n">
        <v>0</v>
      </c>
      <c r="BL24" t="n">
        <v>1</v>
      </c>
      <c r="BM24" t="n">
        <v>0</v>
      </c>
      <c r="BN24" s="18" t="n">
        <v>0</v>
      </c>
      <c r="BO24" t="n">
        <v>699.5</v>
      </c>
      <c r="BP24" t="n">
        <v>462</v>
      </c>
      <c r="BQ24" s="25" t="n">
        <v>38.43</v>
      </c>
      <c r="BR24" t="n">
        <v>1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s="18" t="n">
        <v>0</v>
      </c>
      <c r="BZ24" t="n">
        <v>0</v>
      </c>
      <c r="CA24" t="n">
        <v>0</v>
      </c>
      <c r="CB24" t="n">
        <v>1</v>
      </c>
      <c r="CC24" s="18" t="n">
        <v>0</v>
      </c>
      <c r="CD24" t="n">
        <v>0</v>
      </c>
      <c r="CE24" t="n">
        <v>0</v>
      </c>
      <c r="CF24" t="n">
        <v>0</v>
      </c>
      <c r="CG24" t="n">
        <v>0</v>
      </c>
      <c r="CH24" s="18" t="n">
        <v>0</v>
      </c>
      <c r="CI24" t="n">
        <v>0</v>
      </c>
      <c r="CJ24" t="n">
        <v>0</v>
      </c>
      <c r="CK24" t="n">
        <v>1</v>
      </c>
      <c r="CL24" t="n">
        <v>1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s="18" t="n">
        <v>0</v>
      </c>
      <c r="DD24" s="34" t="inlineStr">
        <is>
          <t>X</t>
        </is>
      </c>
    </row>
    <row r="25">
      <c r="A25" t="n">
        <v>24</v>
      </c>
      <c r="B25" t="n">
        <v>2</v>
      </c>
      <c r="C25" s="25" t="inlineStr">
        <is>
          <t>Bartolj et al. (2013)</t>
        </is>
      </c>
      <c r="D25" s="12" t="n">
        <v>12.38327277669038</v>
      </c>
      <c r="E25" s="14" t="n">
        <v>1.851581613481806</v>
      </c>
      <c r="F25" s="7" t="n">
        <v>6.687943262411348</v>
      </c>
      <c r="G25" s="7">
        <f>D25-E25</f>
        <v/>
      </c>
      <c r="H25" s="16">
        <f>D25+E25</f>
        <v/>
      </c>
      <c r="I25" s="11">
        <f>IFERROR(F25/SQRT(F25^2+W25), "X")</f>
        <v/>
      </c>
      <c r="J25" s="33">
        <f>IFERROR(SQRT((1-I25^2)/W25), "X")</f>
        <v/>
      </c>
      <c r="K25" s="33">
        <f>IFERROR(1/J25, "X")</f>
        <v/>
      </c>
      <c r="L25" s="33">
        <f>IFERROR(I25-J25, "X")</f>
        <v/>
      </c>
      <c r="M25" s="33">
        <f>IFERROR(I25+J25, "X")</f>
        <v/>
      </c>
      <c r="N25" s="8" t="n">
        <v>1</v>
      </c>
      <c r="O25" s="9" t="n">
        <v>0</v>
      </c>
      <c r="P25" s="8" t="n">
        <v>0</v>
      </c>
      <c r="Q25" s="9" t="n">
        <v>0</v>
      </c>
      <c r="R25" s="9" t="n">
        <v>0</v>
      </c>
      <c r="S25" s="9" t="n">
        <v>1</v>
      </c>
      <c r="T25" s="9" t="n">
        <v>0</v>
      </c>
      <c r="U25" s="8">
        <f>ROUND(5194050*AW25,0)</f>
        <v/>
      </c>
      <c r="V25" s="9" t="n">
        <v>6</v>
      </c>
      <c r="W25" s="9">
        <f>U25-V25-1</f>
        <v/>
      </c>
      <c r="X25" s="9">
        <f>COUNTIF(B:B,B25)</f>
        <v/>
      </c>
      <c r="Y25" s="7" t="n">
        <v>22</v>
      </c>
      <c r="Z25" s="7" t="n">
        <v>18.08</v>
      </c>
      <c r="AA25" s="9" t="n">
        <v>0</v>
      </c>
      <c r="AB25" s="9" t="n">
        <v>1</v>
      </c>
      <c r="AC25" s="9" t="n">
        <v>1</v>
      </c>
      <c r="AD25" s="9" t="n">
        <v>0</v>
      </c>
      <c r="AE25" s="9" t="n">
        <v>0</v>
      </c>
      <c r="AF25" s="9" t="n">
        <v>0</v>
      </c>
      <c r="AG25" s="8" t="n">
        <v>0</v>
      </c>
      <c r="AH25" s="9" t="n">
        <v>0</v>
      </c>
      <c r="AI25" s="30" t="n">
        <v>1</v>
      </c>
      <c r="AJ25" s="9" t="n">
        <v>0</v>
      </c>
      <c r="AK25" s="30" t="n">
        <v>1</v>
      </c>
      <c r="AL25" s="21" t="n">
        <v>2006</v>
      </c>
      <c r="AM25" s="23">
        <f>LN(AL25)</f>
        <v/>
      </c>
      <c r="AN25" s="33" t="n">
        <v>0</v>
      </c>
      <c r="AO25" s="33" t="n">
        <v>0</v>
      </c>
      <c r="AP25" s="33" t="n">
        <v>0</v>
      </c>
      <c r="AQ25" s="43" t="n">
        <v>1</v>
      </c>
      <c r="AR25" s="33" t="inlineStr">
        <is>
          <t>.</t>
        </is>
      </c>
      <c r="AS25" s="43" t="inlineStr">
        <is>
          <t>.</t>
        </is>
      </c>
      <c r="AT25" s="42" t="inlineStr">
        <is>
          <t>.</t>
        </is>
      </c>
      <c r="AU25" s="18" t="inlineStr">
        <is>
          <t>.</t>
        </is>
      </c>
      <c r="AV25" s="39">
        <f>1-AW25</f>
        <v/>
      </c>
      <c r="AW25" s="40" t="n">
        <v>0.48782</v>
      </c>
      <c r="AX25" t="n">
        <v>0.524</v>
      </c>
      <c r="AY25" s="40" t="n">
        <v>0.476</v>
      </c>
      <c r="BA25" s="18" t="n"/>
      <c r="BB25" t="inlineStr">
        <is>
          <t>.</t>
        </is>
      </c>
      <c r="BC25" s="18" t="inlineStr">
        <is>
          <t>.</t>
        </is>
      </c>
      <c r="BD25" s="18" t="inlineStr">
        <is>
          <t>Slovenia</t>
        </is>
      </c>
      <c r="BE25" t="n">
        <v>1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s="18" t="n">
        <v>0</v>
      </c>
      <c r="BL25" t="n">
        <v>1</v>
      </c>
      <c r="BM25" t="n">
        <v>0</v>
      </c>
      <c r="BN25" s="18" t="n">
        <v>0</v>
      </c>
      <c r="BO25" t="n">
        <v>699.5</v>
      </c>
      <c r="BP25" t="n">
        <v>462</v>
      </c>
      <c r="BQ25" s="25" t="n">
        <v>38.43</v>
      </c>
      <c r="BR25" t="n">
        <v>1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s="18" t="n">
        <v>0</v>
      </c>
      <c r="BZ25" t="n">
        <v>0</v>
      </c>
      <c r="CA25" t="n">
        <v>0</v>
      </c>
      <c r="CB25" t="n">
        <v>1</v>
      </c>
      <c r="CC25" s="18" t="n">
        <v>0</v>
      </c>
      <c r="CD25" t="n">
        <v>0</v>
      </c>
      <c r="CE25" t="n">
        <v>0</v>
      </c>
      <c r="CF25" t="n">
        <v>0</v>
      </c>
      <c r="CG25" t="n">
        <v>0</v>
      </c>
      <c r="CH25" s="18" t="n">
        <v>0</v>
      </c>
      <c r="CI25" t="n">
        <v>0</v>
      </c>
      <c r="CJ25" t="n">
        <v>0</v>
      </c>
      <c r="CK25" t="n">
        <v>1</v>
      </c>
      <c r="CL25" t="n">
        <v>1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s="18" t="n">
        <v>0</v>
      </c>
      <c r="DD25" s="34" t="inlineStr">
        <is>
          <t>X</t>
        </is>
      </c>
    </row>
    <row r="26">
      <c r="A26" t="n">
        <v>25</v>
      </c>
      <c r="B26" t="n">
        <v>2</v>
      </c>
      <c r="C26" s="25" t="inlineStr">
        <is>
          <t>Bartolj et al. (2013)</t>
        </is>
      </c>
      <c r="D26" s="12" t="n">
        <v>4.311443133061021</v>
      </c>
      <c r="E26" s="14" t="n">
        <v>1.053908321414916</v>
      </c>
      <c r="F26" s="7" t="n">
        <v>4.090909090909091</v>
      </c>
      <c r="G26" s="7">
        <f>D26-E26</f>
        <v/>
      </c>
      <c r="H26" s="16">
        <f>D26+E26</f>
        <v/>
      </c>
      <c r="I26" s="11">
        <f>IFERROR(F26/SQRT(F26^2+W26), "X")</f>
        <v/>
      </c>
      <c r="J26" s="33">
        <f>IFERROR(SQRT((1-I26^2)/W26), "X")</f>
        <v/>
      </c>
      <c r="K26" s="33">
        <f>IFERROR(1/J26, "X")</f>
        <v/>
      </c>
      <c r="L26" s="33">
        <f>IFERROR(I26-J26, "X")</f>
        <v/>
      </c>
      <c r="M26" s="33">
        <f>IFERROR(I26+J26, "X")</f>
        <v/>
      </c>
      <c r="N26" s="8" t="n">
        <v>1</v>
      </c>
      <c r="O26" s="9" t="n">
        <v>0</v>
      </c>
      <c r="P26" s="8" t="n">
        <v>0</v>
      </c>
      <c r="Q26" s="9" t="n">
        <v>0</v>
      </c>
      <c r="R26" s="9" t="n">
        <v>0</v>
      </c>
      <c r="S26" s="9" t="n">
        <v>1</v>
      </c>
      <c r="T26" s="9" t="n">
        <v>0</v>
      </c>
      <c r="U26" s="8">
        <f>ROUND(5194050*AW26,0)</f>
        <v/>
      </c>
      <c r="V26" s="9" t="n">
        <v>6</v>
      </c>
      <c r="W26" s="9">
        <f>U26-V26-1</f>
        <v/>
      </c>
      <c r="X26" s="9">
        <f>COUNTIF(B:B,B26)</f>
        <v/>
      </c>
      <c r="Y26" s="7" t="n">
        <v>16</v>
      </c>
      <c r="Z26" s="7" t="n">
        <v>18.08</v>
      </c>
      <c r="AA26" s="9" t="n">
        <v>0</v>
      </c>
      <c r="AB26" s="9" t="n">
        <v>1</v>
      </c>
      <c r="AC26" s="9" t="n">
        <v>1</v>
      </c>
      <c r="AD26" s="9" t="n">
        <v>0</v>
      </c>
      <c r="AE26" s="9" t="n">
        <v>0</v>
      </c>
      <c r="AF26" s="9" t="n">
        <v>0</v>
      </c>
      <c r="AG26" s="8" t="n">
        <v>0</v>
      </c>
      <c r="AH26" s="9" t="n">
        <v>0</v>
      </c>
      <c r="AI26" s="30" t="n">
        <v>1</v>
      </c>
      <c r="AJ26" s="9" t="n">
        <v>0</v>
      </c>
      <c r="AK26" s="30" t="n">
        <v>1</v>
      </c>
      <c r="AL26" s="21" t="n">
        <v>2008</v>
      </c>
      <c r="AM26" s="23">
        <f>LN(AL26)</f>
        <v/>
      </c>
      <c r="AN26" s="33" t="n">
        <v>0</v>
      </c>
      <c r="AO26" s="33" t="n">
        <v>0</v>
      </c>
      <c r="AP26" s="33" t="n">
        <v>0</v>
      </c>
      <c r="AQ26" s="43" t="n">
        <v>1</v>
      </c>
      <c r="AR26" s="33" t="inlineStr">
        <is>
          <t>.</t>
        </is>
      </c>
      <c r="AS26" s="43" t="inlineStr">
        <is>
          <t>.</t>
        </is>
      </c>
      <c r="AT26" s="42" t="inlineStr">
        <is>
          <t>.</t>
        </is>
      </c>
      <c r="AU26" s="18" t="inlineStr">
        <is>
          <t>.</t>
        </is>
      </c>
      <c r="AV26" s="39">
        <f>1-AW26</f>
        <v/>
      </c>
      <c r="AW26" s="40" t="n">
        <v>0.48782</v>
      </c>
      <c r="AX26" t="n">
        <v>0.524</v>
      </c>
      <c r="AY26" s="40" t="n">
        <v>0.476</v>
      </c>
      <c r="BA26" s="18" t="n"/>
      <c r="BB26" t="inlineStr">
        <is>
          <t>.</t>
        </is>
      </c>
      <c r="BC26" s="18" t="inlineStr">
        <is>
          <t>.</t>
        </is>
      </c>
      <c r="BD26" s="18" t="inlineStr">
        <is>
          <t>Slovenia</t>
        </is>
      </c>
      <c r="BE26" t="n">
        <v>1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s="18" t="n">
        <v>0</v>
      </c>
      <c r="BL26" t="n">
        <v>1</v>
      </c>
      <c r="BM26" t="n">
        <v>0</v>
      </c>
      <c r="BN26" s="18" t="n">
        <v>0</v>
      </c>
      <c r="BO26" t="n">
        <v>699.5</v>
      </c>
      <c r="BP26" t="n">
        <v>462</v>
      </c>
      <c r="BQ26" s="25" t="n">
        <v>38.43</v>
      </c>
      <c r="BR26" t="n">
        <v>1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s="18" t="n">
        <v>0</v>
      </c>
      <c r="BZ26" t="n">
        <v>0</v>
      </c>
      <c r="CA26" t="n">
        <v>0</v>
      </c>
      <c r="CB26" t="n">
        <v>1</v>
      </c>
      <c r="CC26" s="18" t="n">
        <v>0</v>
      </c>
      <c r="CD26" t="n">
        <v>0</v>
      </c>
      <c r="CE26" t="n">
        <v>0</v>
      </c>
      <c r="CF26" t="n">
        <v>0</v>
      </c>
      <c r="CG26" t="n">
        <v>0</v>
      </c>
      <c r="CH26" s="18" t="n">
        <v>0</v>
      </c>
      <c r="CI26" t="n">
        <v>0</v>
      </c>
      <c r="CJ26" t="n">
        <v>0</v>
      </c>
      <c r="CK26" t="n">
        <v>1</v>
      </c>
      <c r="CL26" t="n">
        <v>1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s="18" t="n">
        <v>0</v>
      </c>
      <c r="DD26" s="34" t="inlineStr">
        <is>
          <t>X</t>
        </is>
      </c>
    </row>
    <row r="27">
      <c r="A27" t="n">
        <v>26</v>
      </c>
      <c r="B27" t="n">
        <v>2</v>
      </c>
      <c r="C27" s="25" t="inlineStr">
        <is>
          <t>Bartolj et al. (2013)</t>
        </is>
      </c>
      <c r="D27" s="12" t="n">
        <v>6.838516016464702</v>
      </c>
      <c r="E27" s="14" t="n">
        <v>0.1918971331150809</v>
      </c>
      <c r="F27" s="7" t="n">
        <v>35.63636363636364</v>
      </c>
      <c r="G27" s="7">
        <f>D27-E27</f>
        <v/>
      </c>
      <c r="H27" s="16">
        <f>D27+E27</f>
        <v/>
      </c>
      <c r="I27" s="11">
        <f>IFERROR(F27/SQRT(F27^2+W27), "X")</f>
        <v/>
      </c>
      <c r="J27" s="33">
        <f>IFERROR(SQRT((1-I27^2)/W27), "X")</f>
        <v/>
      </c>
      <c r="K27" s="33">
        <f>IFERROR(1/J27, "X")</f>
        <v/>
      </c>
      <c r="L27" s="33">
        <f>IFERROR(I27-J27, "X")</f>
        <v/>
      </c>
      <c r="M27" s="33">
        <f>IFERROR(I27+J27, "X")</f>
        <v/>
      </c>
      <c r="N27" s="8" t="n">
        <v>1</v>
      </c>
      <c r="O27" s="9" t="n">
        <v>0</v>
      </c>
      <c r="P27" s="8" t="n">
        <v>0</v>
      </c>
      <c r="Q27" s="9" t="n">
        <v>0</v>
      </c>
      <c r="R27" s="9" t="n">
        <v>0</v>
      </c>
      <c r="S27" s="9" t="n">
        <v>1</v>
      </c>
      <c r="T27" s="9" t="n">
        <v>0</v>
      </c>
      <c r="U27" s="8">
        <f>ROUND(5194050*AW27,0)</f>
        <v/>
      </c>
      <c r="V27" s="9" t="n">
        <v>6</v>
      </c>
      <c r="W27" s="9">
        <f>U27-V27-1</f>
        <v/>
      </c>
      <c r="X27" s="9">
        <f>COUNTIF(B:B,B27)</f>
        <v/>
      </c>
      <c r="Y27" s="7" t="n">
        <v>18</v>
      </c>
      <c r="Z27" s="7" t="n">
        <v>18.08</v>
      </c>
      <c r="AA27" s="9" t="n">
        <v>0</v>
      </c>
      <c r="AB27" s="9" t="n">
        <v>1</v>
      </c>
      <c r="AC27" s="9" t="n">
        <v>1</v>
      </c>
      <c r="AD27" s="9" t="n">
        <v>0</v>
      </c>
      <c r="AE27" s="9" t="n">
        <v>0</v>
      </c>
      <c r="AF27" s="9" t="n">
        <v>0</v>
      </c>
      <c r="AG27" s="8" t="n">
        <v>0</v>
      </c>
      <c r="AH27" s="9" t="n">
        <v>0</v>
      </c>
      <c r="AI27" s="30" t="n">
        <v>1</v>
      </c>
      <c r="AJ27" s="9" t="n">
        <v>0</v>
      </c>
      <c r="AK27" s="30" t="n">
        <v>1</v>
      </c>
      <c r="AL27" s="21" t="n">
        <v>2008</v>
      </c>
      <c r="AM27" s="23">
        <f>LN(AL27)</f>
        <v/>
      </c>
      <c r="AN27" s="33" t="n">
        <v>0</v>
      </c>
      <c r="AO27" s="33" t="n">
        <v>0</v>
      </c>
      <c r="AP27" s="33" t="n">
        <v>0</v>
      </c>
      <c r="AQ27" s="43" t="n">
        <v>1</v>
      </c>
      <c r="AR27" s="33" t="inlineStr">
        <is>
          <t>.</t>
        </is>
      </c>
      <c r="AS27" s="43" t="inlineStr">
        <is>
          <t>.</t>
        </is>
      </c>
      <c r="AT27" s="42" t="inlineStr">
        <is>
          <t>.</t>
        </is>
      </c>
      <c r="AU27" s="18" t="inlineStr">
        <is>
          <t>.</t>
        </is>
      </c>
      <c r="AV27" s="39">
        <f>1-AW27</f>
        <v/>
      </c>
      <c r="AW27" s="40" t="n">
        <v>0.48782</v>
      </c>
      <c r="AX27" t="n">
        <v>0.524</v>
      </c>
      <c r="AY27" s="40" t="n">
        <v>0.476</v>
      </c>
      <c r="BA27" s="18" t="n"/>
      <c r="BB27" t="inlineStr">
        <is>
          <t>.</t>
        </is>
      </c>
      <c r="BC27" s="18" t="inlineStr">
        <is>
          <t>.</t>
        </is>
      </c>
      <c r="BD27" s="18" t="inlineStr">
        <is>
          <t>Slovenia</t>
        </is>
      </c>
      <c r="BE27" t="n">
        <v>1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s="18" t="n">
        <v>0</v>
      </c>
      <c r="BL27" t="n">
        <v>1</v>
      </c>
      <c r="BM27" t="n">
        <v>0</v>
      </c>
      <c r="BN27" s="18" t="n">
        <v>0</v>
      </c>
      <c r="BO27" t="n">
        <v>699.5</v>
      </c>
      <c r="BP27" t="n">
        <v>462</v>
      </c>
      <c r="BQ27" s="25" t="n">
        <v>38.43</v>
      </c>
      <c r="BR27" t="n">
        <v>1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s="18" t="n">
        <v>0</v>
      </c>
      <c r="BZ27" t="n">
        <v>0</v>
      </c>
      <c r="CA27" t="n">
        <v>0</v>
      </c>
      <c r="CB27" t="n">
        <v>1</v>
      </c>
      <c r="CC27" s="18" t="n">
        <v>0</v>
      </c>
      <c r="CD27" t="n">
        <v>0</v>
      </c>
      <c r="CE27" t="n">
        <v>0</v>
      </c>
      <c r="CF27" t="n">
        <v>0</v>
      </c>
      <c r="CG27" t="n">
        <v>0</v>
      </c>
      <c r="CH27" s="18" t="n">
        <v>0</v>
      </c>
      <c r="CI27" t="n">
        <v>0</v>
      </c>
      <c r="CJ27" t="n">
        <v>0</v>
      </c>
      <c r="CK27" t="n">
        <v>1</v>
      </c>
      <c r="CL27" t="n">
        <v>1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s="18" t="n">
        <v>0</v>
      </c>
      <c r="DD27" s="34" t="inlineStr">
        <is>
          <t>X</t>
        </is>
      </c>
    </row>
    <row r="28">
      <c r="A28" t="n">
        <v>27</v>
      </c>
      <c r="B28" t="n">
        <v>2</v>
      </c>
      <c r="C28" s="25" t="inlineStr">
        <is>
          <t>Bartolj et al. (2013)</t>
        </is>
      </c>
      <c r="D28" s="12" t="n">
        <v>11.579568022107</v>
      </c>
      <c r="E28" s="14" t="n">
        <v>0.5817051439676987</v>
      </c>
      <c r="F28" s="7" t="n">
        <v>19.90625</v>
      </c>
      <c r="G28" s="7">
        <f>D28-E28</f>
        <v/>
      </c>
      <c r="H28" s="16">
        <f>D28+E28</f>
        <v/>
      </c>
      <c r="I28" s="11">
        <f>IFERROR(F28/SQRT(F28^2+W28), "X")</f>
        <v/>
      </c>
      <c r="J28" s="33">
        <f>IFERROR(SQRT((1-I28^2)/W28), "X")</f>
        <v/>
      </c>
      <c r="K28" s="33">
        <f>IFERROR(1/J28, "X")</f>
        <v/>
      </c>
      <c r="L28" s="33">
        <f>IFERROR(I28-J28, "X")</f>
        <v/>
      </c>
      <c r="M28" s="33">
        <f>IFERROR(I28+J28, "X")</f>
        <v/>
      </c>
      <c r="N28" s="8" t="n">
        <v>1</v>
      </c>
      <c r="O28" s="9" t="n">
        <v>0</v>
      </c>
      <c r="P28" s="8" t="n">
        <v>0</v>
      </c>
      <c r="Q28" s="9" t="n">
        <v>0</v>
      </c>
      <c r="R28" s="9" t="n">
        <v>0</v>
      </c>
      <c r="S28" s="9" t="n">
        <v>1</v>
      </c>
      <c r="T28" s="9" t="n">
        <v>0</v>
      </c>
      <c r="U28" s="8">
        <f>ROUND(5194050*AW28,0)</f>
        <v/>
      </c>
      <c r="V28" s="9" t="n">
        <v>6</v>
      </c>
      <c r="W28" s="9">
        <f>U28-V28-1</f>
        <v/>
      </c>
      <c r="X28" s="9">
        <f>COUNTIF(B:B,B28)</f>
        <v/>
      </c>
      <c r="Y28" s="7" t="n">
        <v>20</v>
      </c>
      <c r="Z28" s="7" t="n">
        <v>18.08</v>
      </c>
      <c r="AA28" s="9" t="n">
        <v>0</v>
      </c>
      <c r="AB28" s="9" t="n">
        <v>1</v>
      </c>
      <c r="AC28" s="9" t="n">
        <v>1</v>
      </c>
      <c r="AD28" s="9" t="n">
        <v>0</v>
      </c>
      <c r="AE28" s="9" t="n">
        <v>0</v>
      </c>
      <c r="AF28" s="9" t="n">
        <v>0</v>
      </c>
      <c r="AG28" s="8" t="n">
        <v>0</v>
      </c>
      <c r="AH28" s="9" t="n">
        <v>0</v>
      </c>
      <c r="AI28" s="30" t="n">
        <v>1</v>
      </c>
      <c r="AJ28" s="9" t="n">
        <v>0</v>
      </c>
      <c r="AK28" s="30" t="n">
        <v>1</v>
      </c>
      <c r="AL28" s="21" t="n">
        <v>2008</v>
      </c>
      <c r="AM28" s="23">
        <f>LN(AL28)</f>
        <v/>
      </c>
      <c r="AN28" s="33" t="n">
        <v>0</v>
      </c>
      <c r="AO28" s="33" t="n">
        <v>0</v>
      </c>
      <c r="AP28" s="33" t="n">
        <v>0</v>
      </c>
      <c r="AQ28" s="43" t="n">
        <v>1</v>
      </c>
      <c r="AR28" s="33" t="inlineStr">
        <is>
          <t>.</t>
        </is>
      </c>
      <c r="AS28" s="43" t="inlineStr">
        <is>
          <t>.</t>
        </is>
      </c>
      <c r="AT28" s="42" t="inlineStr">
        <is>
          <t>.</t>
        </is>
      </c>
      <c r="AU28" s="18" t="inlineStr">
        <is>
          <t>.</t>
        </is>
      </c>
      <c r="AV28" s="39">
        <f>1-AW28</f>
        <v/>
      </c>
      <c r="AW28" s="40" t="n">
        <v>0.48782</v>
      </c>
      <c r="AX28" t="n">
        <v>0.524</v>
      </c>
      <c r="AY28" s="40" t="n">
        <v>0.476</v>
      </c>
      <c r="BA28" s="18" t="n"/>
      <c r="BB28" t="inlineStr">
        <is>
          <t>.</t>
        </is>
      </c>
      <c r="BC28" s="18" t="inlineStr">
        <is>
          <t>.</t>
        </is>
      </c>
      <c r="BD28" s="18" t="inlineStr">
        <is>
          <t>Slovenia</t>
        </is>
      </c>
      <c r="BE28" t="n">
        <v>1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s="18" t="n">
        <v>0</v>
      </c>
      <c r="BL28" t="n">
        <v>1</v>
      </c>
      <c r="BM28" t="n">
        <v>0</v>
      </c>
      <c r="BN28" s="18" t="n">
        <v>0</v>
      </c>
      <c r="BO28" t="n">
        <v>699.5</v>
      </c>
      <c r="BP28" t="n">
        <v>462</v>
      </c>
      <c r="BQ28" s="25" t="n">
        <v>38.43</v>
      </c>
      <c r="BR28" t="n">
        <v>1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s="18" t="n">
        <v>0</v>
      </c>
      <c r="BZ28" t="n">
        <v>0</v>
      </c>
      <c r="CA28" t="n">
        <v>0</v>
      </c>
      <c r="CB28" t="n">
        <v>1</v>
      </c>
      <c r="CC28" s="18" t="n">
        <v>0</v>
      </c>
      <c r="CD28" t="n">
        <v>0</v>
      </c>
      <c r="CE28" t="n">
        <v>0</v>
      </c>
      <c r="CF28" t="n">
        <v>0</v>
      </c>
      <c r="CG28" t="n">
        <v>0</v>
      </c>
      <c r="CH28" s="18" t="n">
        <v>0</v>
      </c>
      <c r="CI28" t="n">
        <v>0</v>
      </c>
      <c r="CJ28" t="n">
        <v>0</v>
      </c>
      <c r="CK28" t="n">
        <v>1</v>
      </c>
      <c r="CL28" t="n">
        <v>1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s="18" t="n">
        <v>0</v>
      </c>
      <c r="DD28" s="34" t="inlineStr">
        <is>
          <t>X</t>
        </is>
      </c>
    </row>
    <row r="29">
      <c r="A29" t="n">
        <v>28</v>
      </c>
      <c r="B29" t="n">
        <v>2</v>
      </c>
      <c r="C29" s="25" t="inlineStr">
        <is>
          <t>Bartolj et al. (2013)</t>
        </is>
      </c>
      <c r="D29" s="12" t="n">
        <v>3.874924789383116</v>
      </c>
      <c r="E29" s="14" t="n">
        <v>0.3680096168687876</v>
      </c>
      <c r="F29" s="7" t="n">
        <v>10.52941176470588</v>
      </c>
      <c r="G29" s="7">
        <f>D29-E29</f>
        <v/>
      </c>
      <c r="H29" s="16">
        <f>D29+E29</f>
        <v/>
      </c>
      <c r="I29" s="11">
        <f>IFERROR(F29/SQRT(F29^2+W29), "X")</f>
        <v/>
      </c>
      <c r="J29" s="33">
        <f>IFERROR(SQRT((1-I29^2)/W29), "X")</f>
        <v/>
      </c>
      <c r="K29" s="33">
        <f>IFERROR(1/J29, "X")</f>
        <v/>
      </c>
      <c r="L29" s="33">
        <f>IFERROR(I29-J29, "X")</f>
        <v/>
      </c>
      <c r="M29" s="33">
        <f>IFERROR(I29+J29, "X")</f>
        <v/>
      </c>
      <c r="N29" s="8" t="n">
        <v>1</v>
      </c>
      <c r="O29" s="9" t="n">
        <v>0</v>
      </c>
      <c r="P29" s="8" t="n">
        <v>0</v>
      </c>
      <c r="Q29" s="9" t="n">
        <v>0</v>
      </c>
      <c r="R29" s="9" t="n">
        <v>0</v>
      </c>
      <c r="S29" s="9" t="n">
        <v>1</v>
      </c>
      <c r="T29" s="9" t="n">
        <v>0</v>
      </c>
      <c r="U29" s="8">
        <f>ROUND(5194050*AW29,0)</f>
        <v/>
      </c>
      <c r="V29" s="9" t="n">
        <v>6</v>
      </c>
      <c r="W29" s="9">
        <f>U29-V29-1</f>
        <v/>
      </c>
      <c r="X29" s="9">
        <f>COUNTIF(B:B,B29)</f>
        <v/>
      </c>
      <c r="Y29" s="7" t="n">
        <v>22</v>
      </c>
      <c r="Z29" s="7" t="n">
        <v>18.08</v>
      </c>
      <c r="AA29" s="9" t="n">
        <v>0</v>
      </c>
      <c r="AB29" s="9" t="n">
        <v>1</v>
      </c>
      <c r="AC29" s="9" t="n">
        <v>1</v>
      </c>
      <c r="AD29" s="9" t="n">
        <v>0</v>
      </c>
      <c r="AE29" s="9" t="n">
        <v>0</v>
      </c>
      <c r="AF29" s="9" t="n">
        <v>0</v>
      </c>
      <c r="AG29" s="8" t="n">
        <v>0</v>
      </c>
      <c r="AH29" s="9" t="n">
        <v>0</v>
      </c>
      <c r="AI29" s="30" t="n">
        <v>1</v>
      </c>
      <c r="AJ29" s="9" t="n">
        <v>0</v>
      </c>
      <c r="AK29" s="30" t="n">
        <v>1</v>
      </c>
      <c r="AL29" s="21" t="n">
        <v>2008</v>
      </c>
      <c r="AM29" s="23">
        <f>LN(AL29)</f>
        <v/>
      </c>
      <c r="AN29" s="33" t="n">
        <v>0</v>
      </c>
      <c r="AO29" s="33" t="n">
        <v>0</v>
      </c>
      <c r="AP29" s="33" t="n">
        <v>0</v>
      </c>
      <c r="AQ29" s="43" t="n">
        <v>1</v>
      </c>
      <c r="AR29" s="33" t="inlineStr">
        <is>
          <t>.</t>
        </is>
      </c>
      <c r="AS29" s="43" t="inlineStr">
        <is>
          <t>.</t>
        </is>
      </c>
      <c r="AT29" s="42" t="inlineStr">
        <is>
          <t>.</t>
        </is>
      </c>
      <c r="AU29" s="18" t="inlineStr">
        <is>
          <t>.</t>
        </is>
      </c>
      <c r="AV29" s="39">
        <f>1-AW29</f>
        <v/>
      </c>
      <c r="AW29" s="40" t="n">
        <v>0.48782</v>
      </c>
      <c r="AX29" t="n">
        <v>0.524</v>
      </c>
      <c r="AY29" s="40" t="n">
        <v>0.476</v>
      </c>
      <c r="BA29" s="18" t="n"/>
      <c r="BB29" t="inlineStr">
        <is>
          <t>.</t>
        </is>
      </c>
      <c r="BC29" s="18" t="inlineStr">
        <is>
          <t>.</t>
        </is>
      </c>
      <c r="BD29" s="18" t="inlineStr">
        <is>
          <t>Slovenia</t>
        </is>
      </c>
      <c r="BE29" t="n">
        <v>1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s="18" t="n">
        <v>0</v>
      </c>
      <c r="BL29" t="n">
        <v>1</v>
      </c>
      <c r="BM29" t="n">
        <v>0</v>
      </c>
      <c r="BN29" s="18" t="n">
        <v>0</v>
      </c>
      <c r="BO29" t="n">
        <v>699.5</v>
      </c>
      <c r="BP29" t="n">
        <v>462</v>
      </c>
      <c r="BQ29" s="25" t="n">
        <v>38.43</v>
      </c>
      <c r="BR29" t="n">
        <v>1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s="18" t="n">
        <v>0</v>
      </c>
      <c r="BZ29" t="n">
        <v>0</v>
      </c>
      <c r="CA29" t="n">
        <v>0</v>
      </c>
      <c r="CB29" t="n">
        <v>1</v>
      </c>
      <c r="CC29" s="18" t="n">
        <v>0</v>
      </c>
      <c r="CD29" t="n">
        <v>0</v>
      </c>
      <c r="CE29" t="n">
        <v>0</v>
      </c>
      <c r="CF29" t="n">
        <v>0</v>
      </c>
      <c r="CG29" t="n">
        <v>0</v>
      </c>
      <c r="CH29" s="18" t="n">
        <v>0</v>
      </c>
      <c r="CI29" t="n">
        <v>0</v>
      </c>
      <c r="CJ29" t="n">
        <v>0</v>
      </c>
      <c r="CK29" t="n">
        <v>1</v>
      </c>
      <c r="CL29" t="n">
        <v>1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s="18" t="n">
        <v>0</v>
      </c>
      <c r="DD29" s="34" t="inlineStr">
        <is>
          <t>X</t>
        </is>
      </c>
    </row>
    <row r="30">
      <c r="A30" t="n">
        <v>29</v>
      </c>
      <c r="B30" t="n">
        <v>2</v>
      </c>
      <c r="C30" s="25" t="inlineStr">
        <is>
          <t>Bartolj et al. (2013)</t>
        </is>
      </c>
      <c r="D30" s="12" t="n">
        <v>10.52094495921161</v>
      </c>
      <c r="E30" s="14" t="n">
        <v>1.983949620879903</v>
      </c>
      <c r="F30" s="7" t="n">
        <v>5.303030303030303</v>
      </c>
      <c r="G30" s="7">
        <f>D30-E30</f>
        <v/>
      </c>
      <c r="H30" s="16">
        <f>D30+E30</f>
        <v/>
      </c>
      <c r="I30" s="11">
        <f>IFERROR(F30/SQRT(F30^2+W30), "X")</f>
        <v/>
      </c>
      <c r="J30" s="33">
        <f>IFERROR(SQRT((1-I30^2)/W30), "X")</f>
        <v/>
      </c>
      <c r="K30" s="33">
        <f>IFERROR(1/J30, "X")</f>
        <v/>
      </c>
      <c r="L30" s="33">
        <f>IFERROR(I30-J30, "X")</f>
        <v/>
      </c>
      <c r="M30" s="33">
        <f>IFERROR(I30+J30, "X")</f>
        <v/>
      </c>
      <c r="N30" s="8" t="n">
        <v>1</v>
      </c>
      <c r="O30" s="9" t="n">
        <v>0</v>
      </c>
      <c r="P30" s="8" t="n">
        <v>0</v>
      </c>
      <c r="Q30" s="9" t="n">
        <v>0</v>
      </c>
      <c r="R30" s="9" t="n">
        <v>0</v>
      </c>
      <c r="S30" s="9" t="n">
        <v>1</v>
      </c>
      <c r="T30" s="9" t="n">
        <v>0</v>
      </c>
      <c r="U30" s="8">
        <f>ROUND(174751*AV30,0)</f>
        <v/>
      </c>
      <c r="V30" s="9" t="n">
        <v>7</v>
      </c>
      <c r="W30" s="9">
        <f>U30-V30-1</f>
        <v/>
      </c>
      <c r="X30" s="9">
        <f>COUNTIF(B:B,B30)</f>
        <v/>
      </c>
      <c r="Y30" s="7" t="n">
        <v>16</v>
      </c>
      <c r="Z30" s="7" t="n">
        <v>6.28</v>
      </c>
      <c r="AA30" s="9" t="n">
        <v>0</v>
      </c>
      <c r="AB30" s="9" t="n">
        <v>1</v>
      </c>
      <c r="AC30" s="9" t="n">
        <v>1</v>
      </c>
      <c r="AD30" s="9" t="n">
        <v>0</v>
      </c>
      <c r="AE30" s="9" t="n">
        <v>0</v>
      </c>
      <c r="AF30" s="9" t="n">
        <v>0</v>
      </c>
      <c r="AG30" s="8" t="n">
        <v>0</v>
      </c>
      <c r="AH30" s="9" t="n">
        <v>0</v>
      </c>
      <c r="AI30" s="30" t="n">
        <v>1</v>
      </c>
      <c r="AJ30" s="9" t="n">
        <v>0</v>
      </c>
      <c r="AK30" s="30" t="n">
        <v>1</v>
      </c>
      <c r="AL30" s="21" t="n">
        <v>2004</v>
      </c>
      <c r="AM30" s="23">
        <f>LN(AL30)</f>
        <v/>
      </c>
      <c r="AN30" s="33" t="n">
        <v>0</v>
      </c>
      <c r="AO30" s="33" t="n">
        <v>0</v>
      </c>
      <c r="AP30" s="33" t="n">
        <v>0</v>
      </c>
      <c r="AQ30" s="43" t="n">
        <v>1</v>
      </c>
      <c r="AR30" s="33" t="inlineStr">
        <is>
          <t>.</t>
        </is>
      </c>
      <c r="AS30" s="43" t="inlineStr">
        <is>
          <t>.</t>
        </is>
      </c>
      <c r="AT30" s="42" t="inlineStr">
        <is>
          <t>.</t>
        </is>
      </c>
      <c r="AU30" s="18" t="inlineStr">
        <is>
          <t>.</t>
        </is>
      </c>
      <c r="AV30" s="39">
        <f>1-AW30</f>
        <v/>
      </c>
      <c r="AW30" s="40" t="n">
        <v>0.53828</v>
      </c>
      <c r="AX30" t="n">
        <v>0.524</v>
      </c>
      <c r="AY30" s="40" t="n">
        <v>0.476</v>
      </c>
      <c r="BA30" s="18" t="n"/>
      <c r="BB30" t="inlineStr">
        <is>
          <t>.</t>
        </is>
      </c>
      <c r="BC30" s="18" t="inlineStr">
        <is>
          <t>.</t>
        </is>
      </c>
      <c r="BD30" s="18" t="inlineStr">
        <is>
          <t>Slovenia</t>
        </is>
      </c>
      <c r="BE30" t="n">
        <v>1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s="18" t="n">
        <v>0</v>
      </c>
      <c r="BL30" t="n">
        <v>1</v>
      </c>
      <c r="BM30" t="n">
        <v>0</v>
      </c>
      <c r="BN30" s="18" t="n">
        <v>0</v>
      </c>
      <c r="BO30" t="n">
        <v>699.5</v>
      </c>
      <c r="BP30" t="n">
        <v>462</v>
      </c>
      <c r="BQ30" s="25" t="n">
        <v>27.56</v>
      </c>
      <c r="BR30" t="n">
        <v>1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s="18" t="n">
        <v>0</v>
      </c>
      <c r="BZ30" t="n">
        <v>1</v>
      </c>
      <c r="CA30" t="n">
        <v>0</v>
      </c>
      <c r="CB30" t="n">
        <v>0</v>
      </c>
      <c r="CC30" s="18" t="n">
        <v>0</v>
      </c>
      <c r="CD30" t="n">
        <v>0</v>
      </c>
      <c r="CE30" t="n">
        <v>0</v>
      </c>
      <c r="CF30" t="n">
        <v>0</v>
      </c>
      <c r="CG30" t="n">
        <v>0</v>
      </c>
      <c r="CH30" s="18" t="n">
        <v>0</v>
      </c>
      <c r="CI30" t="n">
        <v>0</v>
      </c>
      <c r="CJ30" t="n">
        <v>0</v>
      </c>
      <c r="CK30" t="n">
        <v>1</v>
      </c>
      <c r="CL30" t="n">
        <v>1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s="18" t="n">
        <v>0</v>
      </c>
      <c r="DD30" s="34" t="inlineStr">
        <is>
          <t>X</t>
        </is>
      </c>
    </row>
    <row r="31">
      <c r="A31" t="n">
        <v>30</v>
      </c>
      <c r="B31" t="n">
        <v>2</v>
      </c>
      <c r="C31" s="25" t="inlineStr">
        <is>
          <t>Bartolj et al. (2013)</t>
        </is>
      </c>
      <c r="D31" s="12" t="n">
        <v>8.877536588007406</v>
      </c>
      <c r="E31" s="14" t="n">
        <v>0.4020016568154297</v>
      </c>
      <c r="F31" s="7" t="n">
        <v>22.08333333333334</v>
      </c>
      <c r="G31" s="7">
        <f>D31-E31</f>
        <v/>
      </c>
      <c r="H31" s="16">
        <f>D31+E31</f>
        <v/>
      </c>
      <c r="I31" s="11">
        <f>IFERROR(F31/SQRT(F31^2+W31), "X")</f>
        <v/>
      </c>
      <c r="J31" s="33">
        <f>IFERROR(SQRT((1-I31^2)/W31), "X")</f>
        <v/>
      </c>
      <c r="K31" s="33">
        <f>IFERROR(1/J31, "X")</f>
        <v/>
      </c>
      <c r="L31" s="33">
        <f>IFERROR(I31-J31, "X")</f>
        <v/>
      </c>
      <c r="M31" s="33">
        <f>IFERROR(I31+J31, "X")</f>
        <v/>
      </c>
      <c r="N31" s="8" t="n">
        <v>1</v>
      </c>
      <c r="O31" s="9" t="n">
        <v>0</v>
      </c>
      <c r="P31" s="8" t="n">
        <v>0</v>
      </c>
      <c r="Q31" s="9" t="n">
        <v>0</v>
      </c>
      <c r="R31" s="9" t="n">
        <v>0</v>
      </c>
      <c r="S31" s="9" t="n">
        <v>1</v>
      </c>
      <c r="T31" s="9" t="n">
        <v>0</v>
      </c>
      <c r="U31" s="8">
        <f>ROUND(174751*AV31,0)</f>
        <v/>
      </c>
      <c r="V31" s="9" t="n">
        <v>7</v>
      </c>
      <c r="W31" s="9">
        <f>U31-V31-1</f>
        <v/>
      </c>
      <c r="X31" s="9">
        <f>COUNTIF(B:B,B31)</f>
        <v/>
      </c>
      <c r="Y31" s="7" t="n">
        <v>18</v>
      </c>
      <c r="Z31" s="7" t="n">
        <v>6.28</v>
      </c>
      <c r="AA31" s="9" t="n">
        <v>0</v>
      </c>
      <c r="AB31" s="9" t="n">
        <v>1</v>
      </c>
      <c r="AC31" s="9" t="n">
        <v>1</v>
      </c>
      <c r="AD31" s="9" t="n">
        <v>0</v>
      </c>
      <c r="AE31" s="9" t="n">
        <v>0</v>
      </c>
      <c r="AF31" s="9" t="n">
        <v>0</v>
      </c>
      <c r="AG31" s="8" t="n">
        <v>0</v>
      </c>
      <c r="AH31" s="9" t="n">
        <v>0</v>
      </c>
      <c r="AI31" s="30" t="n">
        <v>1</v>
      </c>
      <c r="AJ31" s="9" t="n">
        <v>0</v>
      </c>
      <c r="AK31" s="30" t="n">
        <v>1</v>
      </c>
      <c r="AL31" s="21" t="n">
        <v>2004</v>
      </c>
      <c r="AM31" s="23">
        <f>LN(AL31)</f>
        <v/>
      </c>
      <c r="AN31" s="33" t="n">
        <v>0</v>
      </c>
      <c r="AO31" s="33" t="n">
        <v>0</v>
      </c>
      <c r="AP31" s="33" t="n">
        <v>0</v>
      </c>
      <c r="AQ31" s="43" t="n">
        <v>1</v>
      </c>
      <c r="AR31" s="33" t="inlineStr">
        <is>
          <t>.</t>
        </is>
      </c>
      <c r="AS31" s="43" t="inlineStr">
        <is>
          <t>.</t>
        </is>
      </c>
      <c r="AT31" s="42" t="inlineStr">
        <is>
          <t>.</t>
        </is>
      </c>
      <c r="AU31" s="18" t="inlineStr">
        <is>
          <t>.</t>
        </is>
      </c>
      <c r="AV31" s="39">
        <f>1-AW31</f>
        <v/>
      </c>
      <c r="AW31" s="40" t="n">
        <v>0.53828</v>
      </c>
      <c r="AX31" t="n">
        <v>0.524</v>
      </c>
      <c r="AY31" s="40" t="n">
        <v>0.476</v>
      </c>
      <c r="BA31" s="18" t="n"/>
      <c r="BB31" t="inlineStr">
        <is>
          <t>.</t>
        </is>
      </c>
      <c r="BC31" s="18" t="inlineStr">
        <is>
          <t>.</t>
        </is>
      </c>
      <c r="BD31" s="18" t="inlineStr">
        <is>
          <t>Slovenia</t>
        </is>
      </c>
      <c r="BE31" t="n">
        <v>1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s="18" t="n">
        <v>0</v>
      </c>
      <c r="BL31" t="n">
        <v>1</v>
      </c>
      <c r="BM31" t="n">
        <v>0</v>
      </c>
      <c r="BN31" s="18" t="n">
        <v>0</v>
      </c>
      <c r="BO31" t="n">
        <v>699.5</v>
      </c>
      <c r="BP31" t="n">
        <v>462</v>
      </c>
      <c r="BQ31" s="25" t="n">
        <v>27.56</v>
      </c>
      <c r="BR31" t="n">
        <v>1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s="18" t="n">
        <v>0</v>
      </c>
      <c r="BZ31" t="n">
        <v>1</v>
      </c>
      <c r="CA31" t="n">
        <v>0</v>
      </c>
      <c r="CB31" t="n">
        <v>0</v>
      </c>
      <c r="CC31" s="18" t="n">
        <v>0</v>
      </c>
      <c r="CD31" t="n">
        <v>0</v>
      </c>
      <c r="CE31" t="n">
        <v>0</v>
      </c>
      <c r="CF31" t="n">
        <v>0</v>
      </c>
      <c r="CG31" t="n">
        <v>0</v>
      </c>
      <c r="CH31" s="18" t="n">
        <v>0</v>
      </c>
      <c r="CI31" t="n">
        <v>0</v>
      </c>
      <c r="CJ31" t="n">
        <v>0</v>
      </c>
      <c r="CK31" t="n">
        <v>1</v>
      </c>
      <c r="CL31" t="n">
        <v>1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s="18" t="n">
        <v>0</v>
      </c>
      <c r="DD31" s="34" t="inlineStr">
        <is>
          <t>X</t>
        </is>
      </c>
    </row>
    <row r="32">
      <c r="A32" t="n">
        <v>31</v>
      </c>
      <c r="B32" t="n">
        <v>2</v>
      </c>
      <c r="C32" s="25" t="inlineStr">
        <is>
          <t>Bartolj et al. (2013)</t>
        </is>
      </c>
      <c r="D32" s="12" t="n">
        <v>20</v>
      </c>
      <c r="E32" s="14" t="n">
        <v>1.896907216494845</v>
      </c>
      <c r="F32" s="7" t="n">
        <v>10.54347826086956</v>
      </c>
      <c r="G32" s="7">
        <f>D32-E32</f>
        <v/>
      </c>
      <c r="H32" s="16">
        <f>D32+E32</f>
        <v/>
      </c>
      <c r="I32" s="11">
        <f>IFERROR(F32/SQRT(F32^2+W32), "X")</f>
        <v/>
      </c>
      <c r="J32" s="33">
        <f>IFERROR(SQRT((1-I32^2)/W32), "X")</f>
        <v/>
      </c>
      <c r="K32" s="33">
        <f>IFERROR(1/J32, "X")</f>
        <v/>
      </c>
      <c r="L32" s="33">
        <f>IFERROR(I32-J32, "X")</f>
        <v/>
      </c>
      <c r="M32" s="33">
        <f>IFERROR(I32+J32, "X")</f>
        <v/>
      </c>
      <c r="N32" s="8" t="n">
        <v>1</v>
      </c>
      <c r="O32" s="9" t="n">
        <v>0</v>
      </c>
      <c r="P32" s="8" t="n">
        <v>0</v>
      </c>
      <c r="Q32" s="9" t="n">
        <v>0</v>
      </c>
      <c r="R32" s="9" t="n">
        <v>0</v>
      </c>
      <c r="S32" s="9" t="n">
        <v>1</v>
      </c>
      <c r="T32" s="9" t="n">
        <v>0</v>
      </c>
      <c r="U32" s="8">
        <f>ROUND(174751*AV32,0)</f>
        <v/>
      </c>
      <c r="V32" s="9" t="n">
        <v>7</v>
      </c>
      <c r="W32" s="9">
        <f>U32-V32-1</f>
        <v/>
      </c>
      <c r="X32" s="9">
        <f>COUNTIF(B:B,B32)</f>
        <v/>
      </c>
      <c r="Y32" s="7" t="n">
        <v>20</v>
      </c>
      <c r="Z32" s="7" t="n">
        <v>6.28</v>
      </c>
      <c r="AA32" s="9" t="n">
        <v>0</v>
      </c>
      <c r="AB32" s="9" t="n">
        <v>1</v>
      </c>
      <c r="AC32" s="9" t="n">
        <v>1</v>
      </c>
      <c r="AD32" s="9" t="n">
        <v>0</v>
      </c>
      <c r="AE32" s="9" t="n">
        <v>0</v>
      </c>
      <c r="AF32" s="9" t="n">
        <v>0</v>
      </c>
      <c r="AG32" s="8" t="n">
        <v>0</v>
      </c>
      <c r="AH32" s="9" t="n">
        <v>0</v>
      </c>
      <c r="AI32" s="30" t="n">
        <v>1</v>
      </c>
      <c r="AJ32" s="9" t="n">
        <v>0</v>
      </c>
      <c r="AK32" s="30" t="n">
        <v>1</v>
      </c>
      <c r="AL32" s="21" t="n">
        <v>2004</v>
      </c>
      <c r="AM32" s="23">
        <f>LN(AL32)</f>
        <v/>
      </c>
      <c r="AN32" s="33" t="n">
        <v>0</v>
      </c>
      <c r="AO32" s="33" t="n">
        <v>0</v>
      </c>
      <c r="AP32" s="33" t="n">
        <v>0</v>
      </c>
      <c r="AQ32" s="43" t="n">
        <v>1</v>
      </c>
      <c r="AR32" s="33" t="inlineStr">
        <is>
          <t>.</t>
        </is>
      </c>
      <c r="AS32" s="43" t="inlineStr">
        <is>
          <t>.</t>
        </is>
      </c>
      <c r="AT32" s="42" t="inlineStr">
        <is>
          <t>.</t>
        </is>
      </c>
      <c r="AU32" s="18" t="inlineStr">
        <is>
          <t>.</t>
        </is>
      </c>
      <c r="AV32" s="39">
        <f>1-AW32</f>
        <v/>
      </c>
      <c r="AW32" s="40" t="n">
        <v>0.53828</v>
      </c>
      <c r="AX32" t="n">
        <v>0.524</v>
      </c>
      <c r="AY32" s="40" t="n">
        <v>0.476</v>
      </c>
      <c r="BA32" s="18" t="n"/>
      <c r="BB32" t="inlineStr">
        <is>
          <t>.</t>
        </is>
      </c>
      <c r="BC32" s="18" t="inlineStr">
        <is>
          <t>.</t>
        </is>
      </c>
      <c r="BD32" s="18" t="inlineStr">
        <is>
          <t>Slovenia</t>
        </is>
      </c>
      <c r="BE32" t="n">
        <v>1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s="18" t="n">
        <v>0</v>
      </c>
      <c r="BL32" t="n">
        <v>1</v>
      </c>
      <c r="BM32" t="n">
        <v>0</v>
      </c>
      <c r="BN32" s="18" t="n">
        <v>0</v>
      </c>
      <c r="BO32" t="n">
        <v>699.5</v>
      </c>
      <c r="BP32" t="n">
        <v>462</v>
      </c>
      <c r="BQ32" s="25" t="n">
        <v>27.56</v>
      </c>
      <c r="BR32" t="n">
        <v>1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s="18" t="n">
        <v>0</v>
      </c>
      <c r="BZ32" t="n">
        <v>1</v>
      </c>
      <c r="CA32" t="n">
        <v>0</v>
      </c>
      <c r="CB32" t="n">
        <v>0</v>
      </c>
      <c r="CC32" s="18" t="n">
        <v>0</v>
      </c>
      <c r="CD32" t="n">
        <v>0</v>
      </c>
      <c r="CE32" t="n">
        <v>0</v>
      </c>
      <c r="CF32" t="n">
        <v>0</v>
      </c>
      <c r="CG32" t="n">
        <v>0</v>
      </c>
      <c r="CH32" s="18" t="n">
        <v>0</v>
      </c>
      <c r="CI32" t="n">
        <v>0</v>
      </c>
      <c r="CJ32" t="n">
        <v>0</v>
      </c>
      <c r="CK32" t="n">
        <v>1</v>
      </c>
      <c r="CL32" t="n">
        <v>1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s="18" t="n">
        <v>0</v>
      </c>
      <c r="DD32" s="34" t="inlineStr">
        <is>
          <t>X</t>
        </is>
      </c>
    </row>
    <row r="33">
      <c r="A33" t="n">
        <v>32</v>
      </c>
      <c r="B33" t="n">
        <v>2</v>
      </c>
      <c r="C33" s="25" t="inlineStr">
        <is>
          <t>Bartolj et al. (2013)</t>
        </is>
      </c>
      <c r="D33" s="12" t="n">
        <v>8.535708409721066</v>
      </c>
      <c r="E33" s="14" t="n">
        <v>2.126491816359081</v>
      </c>
      <c r="F33" s="7" t="n">
        <v>4.013986013986014</v>
      </c>
      <c r="G33" s="7">
        <f>D33-E33</f>
        <v/>
      </c>
      <c r="H33" s="16">
        <f>D33+E33</f>
        <v/>
      </c>
      <c r="I33" s="11">
        <f>IFERROR(F33/SQRT(F33^2+W33), "X")</f>
        <v/>
      </c>
      <c r="J33" s="33">
        <f>IFERROR(SQRT((1-I33^2)/W33), "X")</f>
        <v/>
      </c>
      <c r="K33" s="33">
        <f>IFERROR(1/J33, "X")</f>
        <v/>
      </c>
      <c r="L33" s="33">
        <f>IFERROR(I33-J33, "X")</f>
        <v/>
      </c>
      <c r="M33" s="33">
        <f>IFERROR(I33+J33, "X")</f>
        <v/>
      </c>
      <c r="N33" s="8" t="n">
        <v>1</v>
      </c>
      <c r="O33" s="9" t="n">
        <v>0</v>
      </c>
      <c r="P33" s="8" t="n">
        <v>0</v>
      </c>
      <c r="Q33" s="9" t="n">
        <v>0</v>
      </c>
      <c r="R33" s="9" t="n">
        <v>0</v>
      </c>
      <c r="S33" s="9" t="n">
        <v>1</v>
      </c>
      <c r="T33" s="9" t="n">
        <v>0</v>
      </c>
      <c r="U33" s="8">
        <f>ROUND(174751*AV33,0)</f>
        <v/>
      </c>
      <c r="V33" s="9" t="n">
        <v>7</v>
      </c>
      <c r="W33" s="9">
        <f>U33-V33-1</f>
        <v/>
      </c>
      <c r="X33" s="9">
        <f>COUNTIF(B:B,B33)</f>
        <v/>
      </c>
      <c r="Y33" s="7" t="n">
        <v>22</v>
      </c>
      <c r="Z33" s="7" t="n">
        <v>6.28</v>
      </c>
      <c r="AA33" s="9" t="n">
        <v>0</v>
      </c>
      <c r="AB33" s="9" t="n">
        <v>1</v>
      </c>
      <c r="AC33" s="9" t="n">
        <v>1</v>
      </c>
      <c r="AD33" s="9" t="n">
        <v>0</v>
      </c>
      <c r="AE33" s="9" t="n">
        <v>0</v>
      </c>
      <c r="AF33" s="9" t="n">
        <v>0</v>
      </c>
      <c r="AG33" s="8" t="n">
        <v>0</v>
      </c>
      <c r="AH33" s="9" t="n">
        <v>0</v>
      </c>
      <c r="AI33" s="30" t="n">
        <v>1</v>
      </c>
      <c r="AJ33" s="9" t="n">
        <v>0</v>
      </c>
      <c r="AK33" s="30" t="n">
        <v>1</v>
      </c>
      <c r="AL33" s="21" t="n">
        <v>2004</v>
      </c>
      <c r="AM33" s="23">
        <f>LN(AL33)</f>
        <v/>
      </c>
      <c r="AN33" s="33" t="n">
        <v>0</v>
      </c>
      <c r="AO33" s="33" t="n">
        <v>0</v>
      </c>
      <c r="AP33" s="33" t="n">
        <v>0</v>
      </c>
      <c r="AQ33" s="43" t="n">
        <v>1</v>
      </c>
      <c r="AR33" s="33" t="inlineStr">
        <is>
          <t>.</t>
        </is>
      </c>
      <c r="AS33" s="43" t="inlineStr">
        <is>
          <t>.</t>
        </is>
      </c>
      <c r="AT33" s="42" t="inlineStr">
        <is>
          <t>.</t>
        </is>
      </c>
      <c r="AU33" s="18" t="inlineStr">
        <is>
          <t>.</t>
        </is>
      </c>
      <c r="AV33" s="39">
        <f>1-AW33</f>
        <v/>
      </c>
      <c r="AW33" s="40" t="n">
        <v>0.53828</v>
      </c>
      <c r="AX33" t="n">
        <v>0.524</v>
      </c>
      <c r="AY33" s="40" t="n">
        <v>0.476</v>
      </c>
      <c r="BA33" s="18" t="n"/>
      <c r="BB33" t="inlineStr">
        <is>
          <t>.</t>
        </is>
      </c>
      <c r="BC33" s="18" t="inlineStr">
        <is>
          <t>.</t>
        </is>
      </c>
      <c r="BD33" s="18" t="inlineStr">
        <is>
          <t>Slovenia</t>
        </is>
      </c>
      <c r="BE33" t="n">
        <v>1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s="18" t="n">
        <v>0</v>
      </c>
      <c r="BL33" t="n">
        <v>1</v>
      </c>
      <c r="BM33" t="n">
        <v>0</v>
      </c>
      <c r="BN33" s="18" t="n">
        <v>0</v>
      </c>
      <c r="BO33" t="n">
        <v>699.5</v>
      </c>
      <c r="BP33" t="n">
        <v>462</v>
      </c>
      <c r="BQ33" s="25" t="n">
        <v>27.56</v>
      </c>
      <c r="BR33" t="n">
        <v>1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s="18" t="n">
        <v>0</v>
      </c>
      <c r="BZ33" t="n">
        <v>1</v>
      </c>
      <c r="CA33" t="n">
        <v>0</v>
      </c>
      <c r="CB33" t="n">
        <v>0</v>
      </c>
      <c r="CC33" s="18" t="n">
        <v>0</v>
      </c>
      <c r="CD33" t="n">
        <v>0</v>
      </c>
      <c r="CE33" t="n">
        <v>0</v>
      </c>
      <c r="CF33" t="n">
        <v>0</v>
      </c>
      <c r="CG33" t="n">
        <v>0</v>
      </c>
      <c r="CH33" s="18" t="n">
        <v>0</v>
      </c>
      <c r="CI33" t="n">
        <v>0</v>
      </c>
      <c r="CJ33" t="n">
        <v>0</v>
      </c>
      <c r="CK33" t="n">
        <v>1</v>
      </c>
      <c r="CL33" t="n">
        <v>1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s="18" t="n">
        <v>0</v>
      </c>
      <c r="DD33" s="34" t="inlineStr">
        <is>
          <t>X</t>
        </is>
      </c>
    </row>
    <row r="34">
      <c r="A34" t="n">
        <v>33</v>
      </c>
      <c r="B34" t="n">
        <v>2</v>
      </c>
      <c r="C34" s="25" t="inlineStr">
        <is>
          <t>Bartolj et al. (2013)</t>
        </is>
      </c>
      <c r="D34" s="12" t="n">
        <v>10.3021993206643</v>
      </c>
      <c r="E34" s="14" t="n">
        <v>1.385675932019174</v>
      </c>
      <c r="F34" s="7" t="n">
        <v>7.434782608695653</v>
      </c>
      <c r="G34" s="7">
        <f>D34-E34</f>
        <v/>
      </c>
      <c r="H34" s="16">
        <f>D34+E34</f>
        <v/>
      </c>
      <c r="I34" s="11">
        <f>IFERROR(F34/SQRT(F34^2+W34), "X")</f>
        <v/>
      </c>
      <c r="J34" s="33">
        <f>IFERROR(SQRT((1-I34^2)/W34), "X")</f>
        <v/>
      </c>
      <c r="K34" s="33">
        <f>IFERROR(1/J34, "X")</f>
        <v/>
      </c>
      <c r="L34" s="33">
        <f>IFERROR(I34-J34, "X")</f>
        <v/>
      </c>
      <c r="M34" s="33">
        <f>IFERROR(I34+J34, "X")</f>
        <v/>
      </c>
      <c r="N34" s="8" t="n">
        <v>1</v>
      </c>
      <c r="O34" s="9" t="n">
        <v>0</v>
      </c>
      <c r="P34" s="8" t="n">
        <v>0</v>
      </c>
      <c r="Q34" s="9" t="n">
        <v>0</v>
      </c>
      <c r="R34" s="9" t="n">
        <v>0</v>
      </c>
      <c r="S34" s="9" t="n">
        <v>1</v>
      </c>
      <c r="T34" s="9" t="n">
        <v>0</v>
      </c>
      <c r="U34" s="8">
        <f>ROUND(174751*AV34,0)</f>
        <v/>
      </c>
      <c r="V34" s="9" t="n">
        <v>7</v>
      </c>
      <c r="W34" s="9">
        <f>U34-V34-1</f>
        <v/>
      </c>
      <c r="X34" s="9">
        <f>COUNTIF(B:B,B34)</f>
        <v/>
      </c>
      <c r="Y34" s="7" t="n">
        <v>16</v>
      </c>
      <c r="Z34" s="7" t="n">
        <v>6.28</v>
      </c>
      <c r="AA34" s="9" t="n">
        <v>0</v>
      </c>
      <c r="AB34" s="9" t="n">
        <v>1</v>
      </c>
      <c r="AC34" s="9" t="n">
        <v>1</v>
      </c>
      <c r="AD34" s="9" t="n">
        <v>0</v>
      </c>
      <c r="AE34" s="9" t="n">
        <v>0</v>
      </c>
      <c r="AF34" s="9" t="n">
        <v>0</v>
      </c>
      <c r="AG34" s="8" t="n">
        <v>0</v>
      </c>
      <c r="AH34" s="9" t="n">
        <v>0</v>
      </c>
      <c r="AI34" s="30" t="n">
        <v>1</v>
      </c>
      <c r="AJ34" s="9" t="n">
        <v>0</v>
      </c>
      <c r="AK34" s="30" t="n">
        <v>1</v>
      </c>
      <c r="AL34" s="21" t="n">
        <v>2006</v>
      </c>
      <c r="AM34" s="23">
        <f>LN(AL34)</f>
        <v/>
      </c>
      <c r="AN34" s="33" t="n">
        <v>0</v>
      </c>
      <c r="AO34" s="33" t="n">
        <v>0</v>
      </c>
      <c r="AP34" s="33" t="n">
        <v>0</v>
      </c>
      <c r="AQ34" s="43" t="n">
        <v>1</v>
      </c>
      <c r="AR34" s="33" t="inlineStr">
        <is>
          <t>.</t>
        </is>
      </c>
      <c r="AS34" s="43" t="inlineStr">
        <is>
          <t>.</t>
        </is>
      </c>
      <c r="AT34" s="42" t="inlineStr">
        <is>
          <t>.</t>
        </is>
      </c>
      <c r="AU34" s="18" t="inlineStr">
        <is>
          <t>.</t>
        </is>
      </c>
      <c r="AV34" s="39">
        <f>1-AW34</f>
        <v/>
      </c>
      <c r="AW34" s="40" t="n">
        <v>0.53828</v>
      </c>
      <c r="AX34" t="n">
        <v>0.524</v>
      </c>
      <c r="AY34" s="40" t="n">
        <v>0.476</v>
      </c>
      <c r="BA34" s="18" t="n"/>
      <c r="BB34" t="inlineStr">
        <is>
          <t>.</t>
        </is>
      </c>
      <c r="BC34" s="18" t="inlineStr">
        <is>
          <t>.</t>
        </is>
      </c>
      <c r="BD34" s="18" t="inlineStr">
        <is>
          <t>Slovenia</t>
        </is>
      </c>
      <c r="BE34" t="n">
        <v>1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s="18" t="n">
        <v>0</v>
      </c>
      <c r="BL34" t="n">
        <v>1</v>
      </c>
      <c r="BM34" t="n">
        <v>0</v>
      </c>
      <c r="BN34" s="18" t="n">
        <v>0</v>
      </c>
      <c r="BO34" t="n">
        <v>699.5</v>
      </c>
      <c r="BP34" t="n">
        <v>462</v>
      </c>
      <c r="BQ34" s="25" t="n">
        <v>27.56</v>
      </c>
      <c r="BR34" t="n">
        <v>1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s="18" t="n">
        <v>0</v>
      </c>
      <c r="BZ34" t="n">
        <v>1</v>
      </c>
      <c r="CA34" t="n">
        <v>0</v>
      </c>
      <c r="CB34" t="n">
        <v>0</v>
      </c>
      <c r="CC34" s="18" t="n">
        <v>0</v>
      </c>
      <c r="CD34" t="n">
        <v>0</v>
      </c>
      <c r="CE34" t="n">
        <v>0</v>
      </c>
      <c r="CF34" t="n">
        <v>0</v>
      </c>
      <c r="CG34" t="n">
        <v>0</v>
      </c>
      <c r="CH34" s="18" t="n">
        <v>0</v>
      </c>
      <c r="CI34" t="n">
        <v>0</v>
      </c>
      <c r="CJ34" t="n">
        <v>0</v>
      </c>
      <c r="CK34" t="n">
        <v>1</v>
      </c>
      <c r="CL34" t="n">
        <v>1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s="18" t="n">
        <v>0</v>
      </c>
      <c r="DD34" s="34" t="inlineStr">
        <is>
          <t>X</t>
        </is>
      </c>
    </row>
    <row r="35">
      <c r="A35" t="n">
        <v>34</v>
      </c>
      <c r="B35" t="n">
        <v>2</v>
      </c>
      <c r="C35" s="25" t="inlineStr">
        <is>
          <t>Bartolj et al. (2013)</t>
        </is>
      </c>
      <c r="D35" s="12" t="n">
        <v>8.792008174013732</v>
      </c>
      <c r="E35" s="14" t="n">
        <v>0.2516796233019198</v>
      </c>
      <c r="F35" s="7" t="n">
        <v>34.93333333333334</v>
      </c>
      <c r="G35" s="7">
        <f>D35-E35</f>
        <v/>
      </c>
      <c r="H35" s="16">
        <f>D35+E35</f>
        <v/>
      </c>
      <c r="I35" s="11">
        <f>IFERROR(F35/SQRT(F35^2+W35), "X")</f>
        <v/>
      </c>
      <c r="J35" s="33">
        <f>IFERROR(SQRT((1-I35^2)/W35), "X")</f>
        <v/>
      </c>
      <c r="K35" s="33">
        <f>IFERROR(1/J35, "X")</f>
        <v/>
      </c>
      <c r="L35" s="33">
        <f>IFERROR(I35-J35, "X")</f>
        <v/>
      </c>
      <c r="M35" s="33">
        <f>IFERROR(I35+J35, "X")</f>
        <v/>
      </c>
      <c r="N35" s="8" t="n">
        <v>1</v>
      </c>
      <c r="O35" s="9" t="n">
        <v>0</v>
      </c>
      <c r="P35" s="8" t="n">
        <v>0</v>
      </c>
      <c r="Q35" s="9" t="n">
        <v>0</v>
      </c>
      <c r="R35" s="9" t="n">
        <v>0</v>
      </c>
      <c r="S35" s="9" t="n">
        <v>1</v>
      </c>
      <c r="T35" s="9" t="n">
        <v>0</v>
      </c>
      <c r="U35" s="8">
        <f>ROUND(174751*AV35,0)</f>
        <v/>
      </c>
      <c r="V35" s="9" t="n">
        <v>7</v>
      </c>
      <c r="W35" s="9">
        <f>U35-V35-1</f>
        <v/>
      </c>
      <c r="X35" s="9">
        <f>COUNTIF(B:B,B35)</f>
        <v/>
      </c>
      <c r="Y35" s="7" t="n">
        <v>18</v>
      </c>
      <c r="Z35" s="7" t="n">
        <v>6.28</v>
      </c>
      <c r="AA35" s="9" t="n">
        <v>0</v>
      </c>
      <c r="AB35" s="9" t="n">
        <v>1</v>
      </c>
      <c r="AC35" s="9" t="n">
        <v>1</v>
      </c>
      <c r="AD35" s="9" t="n">
        <v>0</v>
      </c>
      <c r="AE35" s="9" t="n">
        <v>0</v>
      </c>
      <c r="AF35" s="9" t="n">
        <v>0</v>
      </c>
      <c r="AG35" s="8" t="n">
        <v>0</v>
      </c>
      <c r="AH35" s="9" t="n">
        <v>0</v>
      </c>
      <c r="AI35" s="30" t="n">
        <v>1</v>
      </c>
      <c r="AJ35" s="9" t="n">
        <v>0</v>
      </c>
      <c r="AK35" s="30" t="n">
        <v>1</v>
      </c>
      <c r="AL35" s="21" t="n">
        <v>2006</v>
      </c>
      <c r="AM35" s="23">
        <f>LN(AL35)</f>
        <v/>
      </c>
      <c r="AN35" s="33" t="n">
        <v>0</v>
      </c>
      <c r="AO35" s="33" t="n">
        <v>0</v>
      </c>
      <c r="AP35" s="33" t="n">
        <v>0</v>
      </c>
      <c r="AQ35" s="43" t="n">
        <v>1</v>
      </c>
      <c r="AR35" s="33" t="inlineStr">
        <is>
          <t>.</t>
        </is>
      </c>
      <c r="AS35" s="43" t="inlineStr">
        <is>
          <t>.</t>
        </is>
      </c>
      <c r="AT35" s="42" t="inlineStr">
        <is>
          <t>.</t>
        </is>
      </c>
      <c r="AU35" s="18" t="inlineStr">
        <is>
          <t>.</t>
        </is>
      </c>
      <c r="AV35" s="39">
        <f>1-AW35</f>
        <v/>
      </c>
      <c r="AW35" s="40" t="n">
        <v>0.53828</v>
      </c>
      <c r="AX35" t="n">
        <v>0.524</v>
      </c>
      <c r="AY35" s="40" t="n">
        <v>0.476</v>
      </c>
      <c r="BA35" s="18" t="n"/>
      <c r="BB35" t="inlineStr">
        <is>
          <t>.</t>
        </is>
      </c>
      <c r="BC35" s="18" t="inlineStr">
        <is>
          <t>.</t>
        </is>
      </c>
      <c r="BD35" s="18" t="inlineStr">
        <is>
          <t>Slovenia</t>
        </is>
      </c>
      <c r="BE35" t="n">
        <v>1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s="18" t="n">
        <v>0</v>
      </c>
      <c r="BL35" t="n">
        <v>1</v>
      </c>
      <c r="BM35" t="n">
        <v>0</v>
      </c>
      <c r="BN35" s="18" t="n">
        <v>0</v>
      </c>
      <c r="BO35" t="n">
        <v>699.5</v>
      </c>
      <c r="BP35" t="n">
        <v>462</v>
      </c>
      <c r="BQ35" s="25" t="n">
        <v>27.56</v>
      </c>
      <c r="BR35" t="n">
        <v>1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s="18" t="n">
        <v>0</v>
      </c>
      <c r="BZ35" t="n">
        <v>1</v>
      </c>
      <c r="CA35" t="n">
        <v>0</v>
      </c>
      <c r="CB35" t="n">
        <v>0</v>
      </c>
      <c r="CC35" s="18" t="n">
        <v>0</v>
      </c>
      <c r="CD35" t="n">
        <v>0</v>
      </c>
      <c r="CE35" t="n">
        <v>0</v>
      </c>
      <c r="CF35" t="n">
        <v>0</v>
      </c>
      <c r="CG35" t="n">
        <v>0</v>
      </c>
      <c r="CH35" s="18" t="n">
        <v>0</v>
      </c>
      <c r="CI35" t="n">
        <v>0</v>
      </c>
      <c r="CJ35" t="n">
        <v>0</v>
      </c>
      <c r="CK35" t="n">
        <v>1</v>
      </c>
      <c r="CL35" t="n">
        <v>1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s="18" t="n">
        <v>0</v>
      </c>
      <c r="DD35" s="34" t="inlineStr">
        <is>
          <t>X</t>
        </is>
      </c>
    </row>
    <row r="36">
      <c r="A36" t="n">
        <v>35</v>
      </c>
      <c r="B36" t="n">
        <v>2</v>
      </c>
      <c r="C36" s="25" t="inlineStr">
        <is>
          <t>Bartolj et al. (2013)</t>
        </is>
      </c>
      <c r="D36" s="12" t="n">
        <v>15.10864433221337</v>
      </c>
      <c r="E36" s="14" t="n">
        <v>0.8364031609116944</v>
      </c>
      <c r="F36" s="7" t="n">
        <v>18.06382978723404</v>
      </c>
      <c r="G36" s="7">
        <f>D36-E36</f>
        <v/>
      </c>
      <c r="H36" s="16">
        <f>D36+E36</f>
        <v/>
      </c>
      <c r="I36" s="11">
        <f>IFERROR(F36/SQRT(F36^2+W36), "X")</f>
        <v/>
      </c>
      <c r="J36" s="33">
        <f>IFERROR(SQRT((1-I36^2)/W36), "X")</f>
        <v/>
      </c>
      <c r="K36" s="33">
        <f>IFERROR(1/J36, "X")</f>
        <v/>
      </c>
      <c r="L36" s="33">
        <f>IFERROR(I36-J36, "X")</f>
        <v/>
      </c>
      <c r="M36" s="33">
        <f>IFERROR(I36+J36, "X")</f>
        <v/>
      </c>
      <c r="N36" s="8" t="n">
        <v>1</v>
      </c>
      <c r="O36" s="9" t="n">
        <v>0</v>
      </c>
      <c r="P36" s="8" t="n">
        <v>0</v>
      </c>
      <c r="Q36" s="9" t="n">
        <v>0</v>
      </c>
      <c r="R36" s="9" t="n">
        <v>0</v>
      </c>
      <c r="S36" s="9" t="n">
        <v>1</v>
      </c>
      <c r="T36" s="9" t="n">
        <v>0</v>
      </c>
      <c r="U36" s="8">
        <f>ROUND(174751*AV36,0)</f>
        <v/>
      </c>
      <c r="V36" s="9" t="n">
        <v>7</v>
      </c>
      <c r="W36" s="9">
        <f>U36-V36-1</f>
        <v/>
      </c>
      <c r="X36" s="9">
        <f>COUNTIF(B:B,B36)</f>
        <v/>
      </c>
      <c r="Y36" s="7" t="n">
        <v>20</v>
      </c>
      <c r="Z36" s="7" t="n">
        <v>6.28</v>
      </c>
      <c r="AA36" s="9" t="n">
        <v>0</v>
      </c>
      <c r="AB36" s="9" t="n">
        <v>1</v>
      </c>
      <c r="AC36" s="9" t="n">
        <v>1</v>
      </c>
      <c r="AD36" s="9" t="n">
        <v>0</v>
      </c>
      <c r="AE36" s="9" t="n">
        <v>0</v>
      </c>
      <c r="AF36" s="9" t="n">
        <v>0</v>
      </c>
      <c r="AG36" s="8" t="n">
        <v>0</v>
      </c>
      <c r="AH36" s="9" t="n">
        <v>0</v>
      </c>
      <c r="AI36" s="30" t="n">
        <v>1</v>
      </c>
      <c r="AJ36" s="9" t="n">
        <v>0</v>
      </c>
      <c r="AK36" s="30" t="n">
        <v>1</v>
      </c>
      <c r="AL36" s="21" t="n">
        <v>2006</v>
      </c>
      <c r="AM36" s="23">
        <f>LN(AL36)</f>
        <v/>
      </c>
      <c r="AN36" s="33" t="n">
        <v>0</v>
      </c>
      <c r="AO36" s="33" t="n">
        <v>0</v>
      </c>
      <c r="AP36" s="33" t="n">
        <v>0</v>
      </c>
      <c r="AQ36" s="43" t="n">
        <v>1</v>
      </c>
      <c r="AR36" s="33" t="inlineStr">
        <is>
          <t>.</t>
        </is>
      </c>
      <c r="AS36" s="43" t="inlineStr">
        <is>
          <t>.</t>
        </is>
      </c>
      <c r="AT36" s="42" t="inlineStr">
        <is>
          <t>.</t>
        </is>
      </c>
      <c r="AU36" s="18" t="inlineStr">
        <is>
          <t>.</t>
        </is>
      </c>
      <c r="AV36" s="39">
        <f>1-AW36</f>
        <v/>
      </c>
      <c r="AW36" s="40" t="n">
        <v>0.53828</v>
      </c>
      <c r="AX36" t="n">
        <v>0.524</v>
      </c>
      <c r="AY36" s="40" t="n">
        <v>0.476</v>
      </c>
      <c r="BA36" s="18" t="n"/>
      <c r="BB36" t="inlineStr">
        <is>
          <t>.</t>
        </is>
      </c>
      <c r="BC36" s="18" t="inlineStr">
        <is>
          <t>.</t>
        </is>
      </c>
      <c r="BD36" s="18" t="inlineStr">
        <is>
          <t>Slovenia</t>
        </is>
      </c>
      <c r="BE36" t="n">
        <v>1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s="18" t="n">
        <v>0</v>
      </c>
      <c r="BL36" t="n">
        <v>1</v>
      </c>
      <c r="BM36" t="n">
        <v>0</v>
      </c>
      <c r="BN36" s="18" t="n">
        <v>0</v>
      </c>
      <c r="BO36" t="n">
        <v>699.5</v>
      </c>
      <c r="BP36" t="n">
        <v>462</v>
      </c>
      <c r="BQ36" s="25" t="n">
        <v>27.56</v>
      </c>
      <c r="BR36" t="n">
        <v>1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s="18" t="n">
        <v>0</v>
      </c>
      <c r="BZ36" t="n">
        <v>1</v>
      </c>
      <c r="CA36" t="n">
        <v>0</v>
      </c>
      <c r="CB36" t="n">
        <v>0</v>
      </c>
      <c r="CC36" s="18" t="n">
        <v>0</v>
      </c>
      <c r="CD36" t="n">
        <v>0</v>
      </c>
      <c r="CE36" t="n">
        <v>0</v>
      </c>
      <c r="CF36" t="n">
        <v>0</v>
      </c>
      <c r="CG36" t="n">
        <v>0</v>
      </c>
      <c r="CH36" s="18" t="n">
        <v>0</v>
      </c>
      <c r="CI36" t="n">
        <v>0</v>
      </c>
      <c r="CJ36" t="n">
        <v>0</v>
      </c>
      <c r="CK36" t="n">
        <v>1</v>
      </c>
      <c r="CL36" t="n">
        <v>1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s="18" t="n">
        <v>0</v>
      </c>
      <c r="DD36" s="34" t="inlineStr">
        <is>
          <t>X</t>
        </is>
      </c>
    </row>
    <row r="37">
      <c r="A37" t="n">
        <v>36</v>
      </c>
      <c r="B37" t="n">
        <v>2</v>
      </c>
      <c r="C37" s="25" t="inlineStr">
        <is>
          <t>Bartolj et al. (2013)</t>
        </is>
      </c>
      <c r="D37" s="12" t="n">
        <v>3.633971264252933</v>
      </c>
      <c r="E37" s="14" t="n">
        <v>0.338593205553361</v>
      </c>
      <c r="F37" s="7" t="n">
        <v>10.73255813953489</v>
      </c>
      <c r="G37" s="7">
        <f>D37-E37</f>
        <v/>
      </c>
      <c r="H37" s="16">
        <f>D37+E37</f>
        <v/>
      </c>
      <c r="I37" s="11">
        <f>IFERROR(F37/SQRT(F37^2+W37), "X")</f>
        <v/>
      </c>
      <c r="J37" s="33">
        <f>IFERROR(SQRT((1-I37^2)/W37), "X")</f>
        <v/>
      </c>
      <c r="K37" s="33">
        <f>IFERROR(1/J37, "X")</f>
        <v/>
      </c>
      <c r="L37" s="33">
        <f>IFERROR(I37-J37, "X")</f>
        <v/>
      </c>
      <c r="M37" s="33">
        <f>IFERROR(I37+J37, "X")</f>
        <v/>
      </c>
      <c r="N37" s="8" t="n">
        <v>1</v>
      </c>
      <c r="O37" s="9" t="n">
        <v>0</v>
      </c>
      <c r="P37" s="8" t="n">
        <v>0</v>
      </c>
      <c r="Q37" s="9" t="n">
        <v>0</v>
      </c>
      <c r="R37" s="9" t="n">
        <v>0</v>
      </c>
      <c r="S37" s="9" t="n">
        <v>1</v>
      </c>
      <c r="T37" s="9" t="n">
        <v>0</v>
      </c>
      <c r="U37" s="8">
        <f>ROUND(174751*AV37,0)</f>
        <v/>
      </c>
      <c r="V37" s="9" t="n">
        <v>7</v>
      </c>
      <c r="W37" s="9">
        <f>U37-V37-1</f>
        <v/>
      </c>
      <c r="X37" s="9">
        <f>COUNTIF(B:B,B37)</f>
        <v/>
      </c>
      <c r="Y37" s="7" t="n">
        <v>22</v>
      </c>
      <c r="Z37" s="7" t="n">
        <v>6.28</v>
      </c>
      <c r="AA37" s="9" t="n">
        <v>0</v>
      </c>
      <c r="AB37" s="9" t="n">
        <v>1</v>
      </c>
      <c r="AC37" s="9" t="n">
        <v>1</v>
      </c>
      <c r="AD37" s="9" t="n">
        <v>0</v>
      </c>
      <c r="AE37" s="9" t="n">
        <v>0</v>
      </c>
      <c r="AF37" s="9" t="n">
        <v>0</v>
      </c>
      <c r="AG37" s="8" t="n">
        <v>0</v>
      </c>
      <c r="AH37" s="9" t="n">
        <v>0</v>
      </c>
      <c r="AI37" s="30" t="n">
        <v>1</v>
      </c>
      <c r="AJ37" s="9" t="n">
        <v>0</v>
      </c>
      <c r="AK37" s="30" t="n">
        <v>1</v>
      </c>
      <c r="AL37" s="21" t="n">
        <v>2006</v>
      </c>
      <c r="AM37" s="23">
        <f>LN(AL37)</f>
        <v/>
      </c>
      <c r="AN37" s="33" t="n">
        <v>0</v>
      </c>
      <c r="AO37" s="33" t="n">
        <v>0</v>
      </c>
      <c r="AP37" s="33" t="n">
        <v>0</v>
      </c>
      <c r="AQ37" s="43" t="n">
        <v>1</v>
      </c>
      <c r="AR37" s="33" t="inlineStr">
        <is>
          <t>.</t>
        </is>
      </c>
      <c r="AS37" s="43" t="inlineStr">
        <is>
          <t>.</t>
        </is>
      </c>
      <c r="AT37" s="42" t="inlineStr">
        <is>
          <t>.</t>
        </is>
      </c>
      <c r="AU37" s="18" t="inlineStr">
        <is>
          <t>.</t>
        </is>
      </c>
      <c r="AV37" s="39">
        <f>1-AW37</f>
        <v/>
      </c>
      <c r="AW37" s="40" t="n">
        <v>0.53828</v>
      </c>
      <c r="AX37" t="n">
        <v>0.524</v>
      </c>
      <c r="AY37" s="40" t="n">
        <v>0.476</v>
      </c>
      <c r="BA37" s="18" t="n"/>
      <c r="BB37" t="inlineStr">
        <is>
          <t>.</t>
        </is>
      </c>
      <c r="BC37" s="18" t="inlineStr">
        <is>
          <t>.</t>
        </is>
      </c>
      <c r="BD37" s="18" t="inlineStr">
        <is>
          <t>Slovenia</t>
        </is>
      </c>
      <c r="BE37" t="n">
        <v>1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s="18" t="n">
        <v>0</v>
      </c>
      <c r="BL37" t="n">
        <v>1</v>
      </c>
      <c r="BM37" t="n">
        <v>0</v>
      </c>
      <c r="BN37" s="18" t="n">
        <v>0</v>
      </c>
      <c r="BO37" t="n">
        <v>699.5</v>
      </c>
      <c r="BP37" t="n">
        <v>462</v>
      </c>
      <c r="BQ37" s="25" t="n">
        <v>27.56</v>
      </c>
      <c r="BR37" t="n">
        <v>1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s="18" t="n">
        <v>0</v>
      </c>
      <c r="BZ37" t="n">
        <v>1</v>
      </c>
      <c r="CA37" t="n">
        <v>0</v>
      </c>
      <c r="CB37" t="n">
        <v>0</v>
      </c>
      <c r="CC37" s="18" t="n">
        <v>0</v>
      </c>
      <c r="CD37" t="n">
        <v>0</v>
      </c>
      <c r="CE37" t="n">
        <v>0</v>
      </c>
      <c r="CF37" t="n">
        <v>0</v>
      </c>
      <c r="CG37" t="n">
        <v>0</v>
      </c>
      <c r="CH37" s="18" t="n">
        <v>0</v>
      </c>
      <c r="CI37" t="n">
        <v>0</v>
      </c>
      <c r="CJ37" t="n">
        <v>0</v>
      </c>
      <c r="CK37" t="n">
        <v>1</v>
      </c>
      <c r="CL37" t="n">
        <v>1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s="18" t="n">
        <v>0</v>
      </c>
      <c r="DD37" s="34" t="inlineStr">
        <is>
          <t>X</t>
        </is>
      </c>
    </row>
    <row r="38">
      <c r="A38" t="n">
        <v>37</v>
      </c>
      <c r="B38" t="n">
        <v>2</v>
      </c>
      <c r="C38" s="25" t="inlineStr">
        <is>
          <t>Bartolj et al. (2013)</t>
        </is>
      </c>
      <c r="D38" s="12" t="n">
        <v>5.940158462478817</v>
      </c>
      <c r="E38" s="14" t="n">
        <v>1.068599935049099</v>
      </c>
      <c r="F38" s="7" t="n">
        <v>5.558823529411765</v>
      </c>
      <c r="G38" s="7">
        <f>D38-E38</f>
        <v/>
      </c>
      <c r="H38" s="16">
        <f>D38+E38</f>
        <v/>
      </c>
      <c r="I38" s="11">
        <f>IFERROR(F38/SQRT(F38^2+W38), "X")</f>
        <v/>
      </c>
      <c r="J38" s="33">
        <f>IFERROR(SQRT((1-I38^2)/W38), "X")</f>
        <v/>
      </c>
      <c r="K38" s="33">
        <f>IFERROR(1/J38, "X")</f>
        <v/>
      </c>
      <c r="L38" s="33">
        <f>IFERROR(I38-J38, "X")</f>
        <v/>
      </c>
      <c r="M38" s="33">
        <f>IFERROR(I38+J38, "X")</f>
        <v/>
      </c>
      <c r="N38" s="8" t="n">
        <v>1</v>
      </c>
      <c r="O38" s="9" t="n">
        <v>0</v>
      </c>
      <c r="P38" s="8" t="n">
        <v>0</v>
      </c>
      <c r="Q38" s="9" t="n">
        <v>0</v>
      </c>
      <c r="R38" s="9" t="n">
        <v>0</v>
      </c>
      <c r="S38" s="9" t="n">
        <v>1</v>
      </c>
      <c r="T38" s="9" t="n">
        <v>0</v>
      </c>
      <c r="U38" s="8">
        <f>ROUND(174751*AV38,0)</f>
        <v/>
      </c>
      <c r="V38" s="9" t="n">
        <v>7</v>
      </c>
      <c r="W38" s="9">
        <f>U38-V38-1</f>
        <v/>
      </c>
      <c r="X38" s="9">
        <f>COUNTIF(B:B,B38)</f>
        <v/>
      </c>
      <c r="Y38" s="7" t="n">
        <v>16</v>
      </c>
      <c r="Z38" s="7" t="n">
        <v>6.28</v>
      </c>
      <c r="AA38" s="9" t="n">
        <v>0</v>
      </c>
      <c r="AB38" s="9" t="n">
        <v>1</v>
      </c>
      <c r="AC38" s="9" t="n">
        <v>1</v>
      </c>
      <c r="AD38" s="9" t="n">
        <v>0</v>
      </c>
      <c r="AE38" s="9" t="n">
        <v>0</v>
      </c>
      <c r="AF38" s="9" t="n">
        <v>0</v>
      </c>
      <c r="AG38" s="8" t="n">
        <v>0</v>
      </c>
      <c r="AH38" s="9" t="n">
        <v>0</v>
      </c>
      <c r="AI38" s="30" t="n">
        <v>1</v>
      </c>
      <c r="AJ38" s="9" t="n">
        <v>0</v>
      </c>
      <c r="AK38" s="30" t="n">
        <v>1</v>
      </c>
      <c r="AL38" s="21" t="n">
        <v>2008</v>
      </c>
      <c r="AM38" s="23">
        <f>LN(AL38)</f>
        <v/>
      </c>
      <c r="AN38" s="33" t="n">
        <v>0</v>
      </c>
      <c r="AO38" s="33" t="n">
        <v>0</v>
      </c>
      <c r="AP38" s="33" t="n">
        <v>0</v>
      </c>
      <c r="AQ38" s="43" t="n">
        <v>1</v>
      </c>
      <c r="AR38" s="33" t="inlineStr">
        <is>
          <t>.</t>
        </is>
      </c>
      <c r="AS38" s="43" t="inlineStr">
        <is>
          <t>.</t>
        </is>
      </c>
      <c r="AT38" s="42" t="inlineStr">
        <is>
          <t>.</t>
        </is>
      </c>
      <c r="AU38" s="18" t="inlineStr">
        <is>
          <t>.</t>
        </is>
      </c>
      <c r="AV38" s="39">
        <f>1-AW38</f>
        <v/>
      </c>
      <c r="AW38" s="40" t="n">
        <v>0.53828</v>
      </c>
      <c r="AX38" t="n">
        <v>0.524</v>
      </c>
      <c r="AY38" s="40" t="n">
        <v>0.476</v>
      </c>
      <c r="BA38" s="18" t="n"/>
      <c r="BB38" t="inlineStr">
        <is>
          <t>.</t>
        </is>
      </c>
      <c r="BC38" s="18" t="inlineStr">
        <is>
          <t>.</t>
        </is>
      </c>
      <c r="BD38" s="18" t="inlineStr">
        <is>
          <t>Slovenia</t>
        </is>
      </c>
      <c r="BE38" t="n">
        <v>1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s="18" t="n">
        <v>0</v>
      </c>
      <c r="BL38" t="n">
        <v>1</v>
      </c>
      <c r="BM38" t="n">
        <v>0</v>
      </c>
      <c r="BN38" s="18" t="n">
        <v>0</v>
      </c>
      <c r="BO38" t="n">
        <v>699.5</v>
      </c>
      <c r="BP38" t="n">
        <v>462</v>
      </c>
      <c r="BQ38" s="25" t="n">
        <v>27.56</v>
      </c>
      <c r="BR38" t="n">
        <v>1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s="18" t="n">
        <v>0</v>
      </c>
      <c r="BZ38" t="n">
        <v>1</v>
      </c>
      <c r="CA38" t="n">
        <v>0</v>
      </c>
      <c r="CB38" t="n">
        <v>0</v>
      </c>
      <c r="CC38" s="18" t="n">
        <v>0</v>
      </c>
      <c r="CD38" t="n">
        <v>0</v>
      </c>
      <c r="CE38" t="n">
        <v>0</v>
      </c>
      <c r="CF38" t="n">
        <v>0</v>
      </c>
      <c r="CG38" t="n">
        <v>0</v>
      </c>
      <c r="CH38" s="18" t="n">
        <v>0</v>
      </c>
      <c r="CI38" t="n">
        <v>0</v>
      </c>
      <c r="CJ38" t="n">
        <v>0</v>
      </c>
      <c r="CK38" t="n">
        <v>1</v>
      </c>
      <c r="CL38" t="n">
        <v>1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s="18" t="n">
        <v>0</v>
      </c>
      <c r="DD38" s="34" t="inlineStr">
        <is>
          <t>X</t>
        </is>
      </c>
    </row>
    <row r="39">
      <c r="A39" t="n">
        <v>38</v>
      </c>
      <c r="B39" t="n">
        <v>2</v>
      </c>
      <c r="C39" s="25" t="inlineStr">
        <is>
          <t>Bartolj et al. (2013)</t>
        </is>
      </c>
      <c r="D39" s="12" t="n">
        <v>8.476080955730648</v>
      </c>
      <c r="E39" s="14" t="n">
        <v>0.1857308575956915</v>
      </c>
      <c r="F39" s="7" t="n">
        <v>45.63636363636364</v>
      </c>
      <c r="G39" s="7">
        <f>D39-E39</f>
        <v/>
      </c>
      <c r="H39" s="16">
        <f>D39+E39</f>
        <v/>
      </c>
      <c r="I39" s="11">
        <f>IFERROR(F39/SQRT(F39^2+W39), "X")</f>
        <v/>
      </c>
      <c r="J39" s="33">
        <f>IFERROR(SQRT((1-I39^2)/W39), "X")</f>
        <v/>
      </c>
      <c r="K39" s="33">
        <f>IFERROR(1/J39, "X")</f>
        <v/>
      </c>
      <c r="L39" s="33">
        <f>IFERROR(I39-J39, "X")</f>
        <v/>
      </c>
      <c r="M39" s="33">
        <f>IFERROR(I39+J39, "X")</f>
        <v/>
      </c>
      <c r="N39" s="8" t="n">
        <v>1</v>
      </c>
      <c r="O39" s="9" t="n">
        <v>0</v>
      </c>
      <c r="P39" s="8" t="n">
        <v>0</v>
      </c>
      <c r="Q39" s="9" t="n">
        <v>0</v>
      </c>
      <c r="R39" s="9" t="n">
        <v>0</v>
      </c>
      <c r="S39" s="9" t="n">
        <v>1</v>
      </c>
      <c r="T39" s="9" t="n">
        <v>0</v>
      </c>
      <c r="U39" s="8">
        <f>ROUND(174751*AV39,0)</f>
        <v/>
      </c>
      <c r="V39" s="9" t="n">
        <v>7</v>
      </c>
      <c r="W39" s="9">
        <f>U39-V39-1</f>
        <v/>
      </c>
      <c r="X39" s="9">
        <f>COUNTIF(B:B,B39)</f>
        <v/>
      </c>
      <c r="Y39" s="7" t="n">
        <v>18</v>
      </c>
      <c r="Z39" s="7" t="n">
        <v>6.28</v>
      </c>
      <c r="AA39" s="9" t="n">
        <v>0</v>
      </c>
      <c r="AB39" s="9" t="n">
        <v>1</v>
      </c>
      <c r="AC39" s="9" t="n">
        <v>1</v>
      </c>
      <c r="AD39" s="9" t="n">
        <v>0</v>
      </c>
      <c r="AE39" s="9" t="n">
        <v>0</v>
      </c>
      <c r="AF39" s="9" t="n">
        <v>0</v>
      </c>
      <c r="AG39" s="8" t="n">
        <v>0</v>
      </c>
      <c r="AH39" s="9" t="n">
        <v>0</v>
      </c>
      <c r="AI39" s="30" t="n">
        <v>1</v>
      </c>
      <c r="AJ39" s="9" t="n">
        <v>0</v>
      </c>
      <c r="AK39" s="30" t="n">
        <v>1</v>
      </c>
      <c r="AL39" s="21" t="n">
        <v>2008</v>
      </c>
      <c r="AM39" s="23">
        <f>LN(AL39)</f>
        <v/>
      </c>
      <c r="AN39" s="33" t="n">
        <v>0</v>
      </c>
      <c r="AO39" s="33" t="n">
        <v>0</v>
      </c>
      <c r="AP39" s="33" t="n">
        <v>0</v>
      </c>
      <c r="AQ39" s="43" t="n">
        <v>1</v>
      </c>
      <c r="AR39" s="33" t="inlineStr">
        <is>
          <t>.</t>
        </is>
      </c>
      <c r="AS39" s="43" t="inlineStr">
        <is>
          <t>.</t>
        </is>
      </c>
      <c r="AT39" s="42" t="inlineStr">
        <is>
          <t>.</t>
        </is>
      </c>
      <c r="AU39" s="18" t="inlineStr">
        <is>
          <t>.</t>
        </is>
      </c>
      <c r="AV39" s="39">
        <f>1-AW39</f>
        <v/>
      </c>
      <c r="AW39" s="40" t="n">
        <v>0.53828</v>
      </c>
      <c r="AX39" t="n">
        <v>0.524</v>
      </c>
      <c r="AY39" s="40" t="n">
        <v>0.476</v>
      </c>
      <c r="BA39" s="18" t="n"/>
      <c r="BB39" t="inlineStr">
        <is>
          <t>.</t>
        </is>
      </c>
      <c r="BC39" s="18" t="inlineStr">
        <is>
          <t>.</t>
        </is>
      </c>
      <c r="BD39" s="18" t="inlineStr">
        <is>
          <t>Slovenia</t>
        </is>
      </c>
      <c r="BE39" t="n">
        <v>1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s="18" t="n">
        <v>0</v>
      </c>
      <c r="BL39" t="n">
        <v>1</v>
      </c>
      <c r="BM39" t="n">
        <v>0</v>
      </c>
      <c r="BN39" s="18" t="n">
        <v>0</v>
      </c>
      <c r="BO39" t="n">
        <v>699.5</v>
      </c>
      <c r="BP39" t="n">
        <v>462</v>
      </c>
      <c r="BQ39" s="25" t="n">
        <v>27.56</v>
      </c>
      <c r="BR39" t="n">
        <v>1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s="18" t="n">
        <v>0</v>
      </c>
      <c r="BZ39" t="n">
        <v>1</v>
      </c>
      <c r="CA39" t="n">
        <v>0</v>
      </c>
      <c r="CB39" t="n">
        <v>0</v>
      </c>
      <c r="CC39" s="18" t="n">
        <v>0</v>
      </c>
      <c r="CD39" t="n">
        <v>0</v>
      </c>
      <c r="CE39" t="n">
        <v>0</v>
      </c>
      <c r="CF39" t="n">
        <v>0</v>
      </c>
      <c r="CG39" t="n">
        <v>0</v>
      </c>
      <c r="CH39" s="18" t="n">
        <v>0</v>
      </c>
      <c r="CI39" t="n">
        <v>0</v>
      </c>
      <c r="CJ39" t="n">
        <v>0</v>
      </c>
      <c r="CK39" t="n">
        <v>1</v>
      </c>
      <c r="CL39" t="n">
        <v>1</v>
      </c>
      <c r="CM39" t="n">
        <v>0</v>
      </c>
      <c r="CN39" t="n">
        <v>0</v>
      </c>
      <c r="CO39" t="n">
        <v>0</v>
      </c>
      <c r="CP39" t="n">
        <v>0</v>
      </c>
      <c r="CQ39" t="n">
        <v>0</v>
      </c>
      <c r="CR39" t="n">
        <v>0</v>
      </c>
      <c r="CS39" s="18" t="n">
        <v>0</v>
      </c>
      <c r="DD39" s="34" t="inlineStr">
        <is>
          <t>X</t>
        </is>
      </c>
    </row>
    <row r="40">
      <c r="A40" t="n">
        <v>39</v>
      </c>
      <c r="B40" t="n">
        <v>2</v>
      </c>
      <c r="C40" s="25" t="inlineStr">
        <is>
          <t>Bartolj et al. (2013)</t>
        </is>
      </c>
      <c r="D40" s="12" t="n">
        <v>15.10864433221337</v>
      </c>
      <c r="E40" s="14" t="n">
        <v>0.5663457972171881</v>
      </c>
      <c r="F40" s="7" t="n">
        <v>26.67741935483871</v>
      </c>
      <c r="G40" s="7">
        <f>D40-E40</f>
        <v/>
      </c>
      <c r="H40" s="16">
        <f>D40+E40</f>
        <v/>
      </c>
      <c r="I40" s="11">
        <f>IFERROR(F40/SQRT(F40^2+W40), "X")</f>
        <v/>
      </c>
      <c r="J40" s="33">
        <f>IFERROR(SQRT((1-I40^2)/W40), "X")</f>
        <v/>
      </c>
      <c r="K40" s="33">
        <f>IFERROR(1/J40, "X")</f>
        <v/>
      </c>
      <c r="L40" s="33">
        <f>IFERROR(I40-J40, "X")</f>
        <v/>
      </c>
      <c r="M40" s="33">
        <f>IFERROR(I40+J40, "X")</f>
        <v/>
      </c>
      <c r="N40" s="8" t="n">
        <v>1</v>
      </c>
      <c r="O40" s="9" t="n">
        <v>0</v>
      </c>
      <c r="P40" s="8" t="n">
        <v>0</v>
      </c>
      <c r="Q40" s="9" t="n">
        <v>0</v>
      </c>
      <c r="R40" s="9" t="n">
        <v>0</v>
      </c>
      <c r="S40" s="9" t="n">
        <v>1</v>
      </c>
      <c r="T40" s="9" t="n">
        <v>0</v>
      </c>
      <c r="U40" s="8">
        <f>ROUND(174751*AV40,0)</f>
        <v/>
      </c>
      <c r="V40" s="9" t="n">
        <v>7</v>
      </c>
      <c r="W40" s="9">
        <f>U40-V40-1</f>
        <v/>
      </c>
      <c r="X40" s="9">
        <f>COUNTIF(B:B,B40)</f>
        <v/>
      </c>
      <c r="Y40" s="7" t="n">
        <v>20</v>
      </c>
      <c r="Z40" s="7" t="n">
        <v>6.28</v>
      </c>
      <c r="AA40" s="9" t="n">
        <v>0</v>
      </c>
      <c r="AB40" s="9" t="n">
        <v>1</v>
      </c>
      <c r="AC40" s="9" t="n">
        <v>1</v>
      </c>
      <c r="AD40" s="9" t="n">
        <v>0</v>
      </c>
      <c r="AE40" s="9" t="n">
        <v>0</v>
      </c>
      <c r="AF40" s="9" t="n">
        <v>0</v>
      </c>
      <c r="AG40" s="8" t="n">
        <v>0</v>
      </c>
      <c r="AH40" s="9" t="n">
        <v>0</v>
      </c>
      <c r="AI40" s="30" t="n">
        <v>1</v>
      </c>
      <c r="AJ40" s="9" t="n">
        <v>0</v>
      </c>
      <c r="AK40" s="30" t="n">
        <v>1</v>
      </c>
      <c r="AL40" s="21" t="n">
        <v>2008</v>
      </c>
      <c r="AM40" s="23">
        <f>LN(AL40)</f>
        <v/>
      </c>
      <c r="AN40" s="33" t="n">
        <v>0</v>
      </c>
      <c r="AO40" s="33" t="n">
        <v>0</v>
      </c>
      <c r="AP40" s="33" t="n">
        <v>0</v>
      </c>
      <c r="AQ40" s="43" t="n">
        <v>1</v>
      </c>
      <c r="AR40" s="33" t="inlineStr">
        <is>
          <t>.</t>
        </is>
      </c>
      <c r="AS40" s="43" t="inlineStr">
        <is>
          <t>.</t>
        </is>
      </c>
      <c r="AT40" s="42" t="inlineStr">
        <is>
          <t>.</t>
        </is>
      </c>
      <c r="AU40" s="18" t="inlineStr">
        <is>
          <t>.</t>
        </is>
      </c>
      <c r="AV40" s="39">
        <f>1-AW40</f>
        <v/>
      </c>
      <c r="AW40" s="40" t="n">
        <v>0.53828</v>
      </c>
      <c r="AX40" t="n">
        <v>0.524</v>
      </c>
      <c r="AY40" s="40" t="n">
        <v>0.476</v>
      </c>
      <c r="BA40" s="18" t="n"/>
      <c r="BB40" t="inlineStr">
        <is>
          <t>.</t>
        </is>
      </c>
      <c r="BC40" s="18" t="inlineStr">
        <is>
          <t>.</t>
        </is>
      </c>
      <c r="BD40" s="18" t="inlineStr">
        <is>
          <t>Slovenia</t>
        </is>
      </c>
      <c r="BE40" t="n">
        <v>1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s="18" t="n">
        <v>0</v>
      </c>
      <c r="BL40" t="n">
        <v>1</v>
      </c>
      <c r="BM40" t="n">
        <v>0</v>
      </c>
      <c r="BN40" s="18" t="n">
        <v>0</v>
      </c>
      <c r="BO40" t="n">
        <v>699.5</v>
      </c>
      <c r="BP40" t="n">
        <v>462</v>
      </c>
      <c r="BQ40" s="25" t="n">
        <v>27.56</v>
      </c>
      <c r="BR40" t="n">
        <v>1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s="18" t="n">
        <v>0</v>
      </c>
      <c r="BZ40" t="n">
        <v>1</v>
      </c>
      <c r="CA40" t="n">
        <v>0</v>
      </c>
      <c r="CB40" t="n">
        <v>0</v>
      </c>
      <c r="CC40" s="18" t="n">
        <v>0</v>
      </c>
      <c r="CD40" t="n">
        <v>0</v>
      </c>
      <c r="CE40" t="n">
        <v>0</v>
      </c>
      <c r="CF40" t="n">
        <v>0</v>
      </c>
      <c r="CG40" t="n">
        <v>0</v>
      </c>
      <c r="CH40" s="18" t="n">
        <v>0</v>
      </c>
      <c r="CI40" t="n">
        <v>0</v>
      </c>
      <c r="CJ40" t="n">
        <v>0</v>
      </c>
      <c r="CK40" t="n">
        <v>1</v>
      </c>
      <c r="CL40" t="n">
        <v>1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s="18" t="n">
        <v>0</v>
      </c>
      <c r="DD40" s="34" t="inlineStr">
        <is>
          <t>X</t>
        </is>
      </c>
    </row>
    <row r="41">
      <c r="A41" t="n">
        <v>40</v>
      </c>
      <c r="B41" t="n">
        <v>2</v>
      </c>
      <c r="C41" s="25" t="inlineStr">
        <is>
          <t>Bartolj et al. (2013)</t>
        </is>
      </c>
      <c r="D41" s="12" t="n">
        <v>3.247275993122445</v>
      </c>
      <c r="E41" s="14" t="n">
        <v>0.1600001609153276</v>
      </c>
      <c r="F41" s="7" t="n">
        <v>20.29545454545455</v>
      </c>
      <c r="G41" s="7">
        <f>D41-E41</f>
        <v/>
      </c>
      <c r="H41" s="16">
        <f>D41+E41</f>
        <v/>
      </c>
      <c r="I41" s="11">
        <f>IFERROR(F41/SQRT(F41^2+W41), "X")</f>
        <v/>
      </c>
      <c r="J41" s="33">
        <f>IFERROR(SQRT((1-I41^2)/W41), "X")</f>
        <v/>
      </c>
      <c r="K41" s="33">
        <f>IFERROR(1/J41, "X")</f>
        <v/>
      </c>
      <c r="L41" s="33">
        <f>IFERROR(I41-J41, "X")</f>
        <v/>
      </c>
      <c r="M41" s="33">
        <f>IFERROR(I41+J41, "X")</f>
        <v/>
      </c>
      <c r="N41" s="8" t="n">
        <v>1</v>
      </c>
      <c r="O41" s="9" t="n">
        <v>0</v>
      </c>
      <c r="P41" s="8" t="n">
        <v>0</v>
      </c>
      <c r="Q41" s="9" t="n">
        <v>0</v>
      </c>
      <c r="R41" s="9" t="n">
        <v>0</v>
      </c>
      <c r="S41" s="9" t="n">
        <v>1</v>
      </c>
      <c r="T41" s="9" t="n">
        <v>0</v>
      </c>
      <c r="U41" s="8">
        <f>ROUND(174751*AV41,0)</f>
        <v/>
      </c>
      <c r="V41" s="9" t="n">
        <v>7</v>
      </c>
      <c r="W41" s="9">
        <f>U41-V41-1</f>
        <v/>
      </c>
      <c r="X41" s="9">
        <f>COUNTIF(B:B,B41)</f>
        <v/>
      </c>
      <c r="Y41" s="7" t="n">
        <v>22</v>
      </c>
      <c r="Z41" s="7" t="n">
        <v>6.28</v>
      </c>
      <c r="AA41" s="9" t="n">
        <v>0</v>
      </c>
      <c r="AB41" s="9" t="n">
        <v>1</v>
      </c>
      <c r="AC41" s="9" t="n">
        <v>1</v>
      </c>
      <c r="AD41" s="9" t="n">
        <v>0</v>
      </c>
      <c r="AE41" s="9" t="n">
        <v>0</v>
      </c>
      <c r="AF41" s="9" t="n">
        <v>0</v>
      </c>
      <c r="AG41" s="8" t="n">
        <v>0</v>
      </c>
      <c r="AH41" s="9" t="n">
        <v>0</v>
      </c>
      <c r="AI41" s="30" t="n">
        <v>1</v>
      </c>
      <c r="AJ41" s="9" t="n">
        <v>0</v>
      </c>
      <c r="AK41" s="30" t="n">
        <v>1</v>
      </c>
      <c r="AL41" s="21" t="n">
        <v>2008</v>
      </c>
      <c r="AM41" s="23">
        <f>LN(AL41)</f>
        <v/>
      </c>
      <c r="AN41" s="33" t="n">
        <v>0</v>
      </c>
      <c r="AO41" s="33" t="n">
        <v>0</v>
      </c>
      <c r="AP41" s="33" t="n">
        <v>0</v>
      </c>
      <c r="AQ41" s="43" t="n">
        <v>1</v>
      </c>
      <c r="AR41" s="33" t="inlineStr">
        <is>
          <t>.</t>
        </is>
      </c>
      <c r="AS41" s="43" t="inlineStr">
        <is>
          <t>.</t>
        </is>
      </c>
      <c r="AT41" s="42" t="inlineStr">
        <is>
          <t>.</t>
        </is>
      </c>
      <c r="AU41" s="18" t="inlineStr">
        <is>
          <t>.</t>
        </is>
      </c>
      <c r="AV41" s="39">
        <f>1-AW41</f>
        <v/>
      </c>
      <c r="AW41" s="40" t="n">
        <v>0.53828</v>
      </c>
      <c r="AX41" t="n">
        <v>0.524</v>
      </c>
      <c r="AY41" s="40" t="n">
        <v>0.476</v>
      </c>
      <c r="BA41" s="18" t="n"/>
      <c r="BB41" t="inlineStr">
        <is>
          <t>.</t>
        </is>
      </c>
      <c r="BC41" s="18" t="inlineStr">
        <is>
          <t>.</t>
        </is>
      </c>
      <c r="BD41" s="18" t="inlineStr">
        <is>
          <t>Slovenia</t>
        </is>
      </c>
      <c r="BE41" t="n">
        <v>1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s="18" t="n">
        <v>0</v>
      </c>
      <c r="BL41" t="n">
        <v>1</v>
      </c>
      <c r="BM41" t="n">
        <v>0</v>
      </c>
      <c r="BN41" s="18" t="n">
        <v>0</v>
      </c>
      <c r="BO41" t="n">
        <v>699.5</v>
      </c>
      <c r="BP41" t="n">
        <v>462</v>
      </c>
      <c r="BQ41" s="25" t="n">
        <v>27.56</v>
      </c>
      <c r="BR41" t="n">
        <v>1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s="18" t="n">
        <v>0</v>
      </c>
      <c r="BZ41" t="n">
        <v>1</v>
      </c>
      <c r="CA41" t="n">
        <v>0</v>
      </c>
      <c r="CB41" t="n">
        <v>0</v>
      </c>
      <c r="CC41" s="18" t="n">
        <v>0</v>
      </c>
      <c r="CD41" t="n">
        <v>0</v>
      </c>
      <c r="CE41" t="n">
        <v>0</v>
      </c>
      <c r="CF41" t="n">
        <v>0</v>
      </c>
      <c r="CG41" t="n">
        <v>0</v>
      </c>
      <c r="CH41" s="18" t="n">
        <v>0</v>
      </c>
      <c r="CI41" t="n">
        <v>0</v>
      </c>
      <c r="CJ41" t="n">
        <v>0</v>
      </c>
      <c r="CK41" t="n">
        <v>1</v>
      </c>
      <c r="CL41" t="n">
        <v>1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s="18" t="n">
        <v>0</v>
      </c>
      <c r="DD41" s="34" t="inlineStr">
        <is>
          <t>X</t>
        </is>
      </c>
    </row>
    <row r="42">
      <c r="A42" t="n">
        <v>41</v>
      </c>
      <c r="B42" t="n">
        <v>2</v>
      </c>
      <c r="C42" s="25" t="inlineStr">
        <is>
          <t>Bartolj et al. (2013)</t>
        </is>
      </c>
      <c r="D42" s="12" t="n">
        <v>4.525447279814765</v>
      </c>
      <c r="E42" s="14" t="n">
        <v>1.944030169497892</v>
      </c>
      <c r="F42" s="7" t="n">
        <v>2.327868852459016</v>
      </c>
      <c r="G42" s="7">
        <f>D42-E42</f>
        <v/>
      </c>
      <c r="H42" s="16">
        <f>D42+E42</f>
        <v/>
      </c>
      <c r="I42" s="11">
        <f>IFERROR(F42/SQRT(F42^2+W42), "X")</f>
        <v/>
      </c>
      <c r="J42" s="33">
        <f>IFERROR(SQRT((1-I42^2)/W42), "X")</f>
        <v/>
      </c>
      <c r="K42" s="33">
        <f>IFERROR(1/J42, "X")</f>
        <v/>
      </c>
      <c r="L42" s="33">
        <f>IFERROR(I42-J42, "X")</f>
        <v/>
      </c>
      <c r="M42" s="33">
        <f>IFERROR(I42+J42, "X")</f>
        <v/>
      </c>
      <c r="N42" s="8" t="n">
        <v>1</v>
      </c>
      <c r="O42" s="9" t="n">
        <v>0</v>
      </c>
      <c r="P42" s="8" t="n">
        <v>0</v>
      </c>
      <c r="Q42" s="9" t="n">
        <v>0</v>
      </c>
      <c r="R42" s="9" t="n">
        <v>0</v>
      </c>
      <c r="S42" s="9" t="n">
        <v>1</v>
      </c>
      <c r="T42" s="9" t="n">
        <v>0</v>
      </c>
      <c r="U42" s="8">
        <f>ROUND(174751*AW42,0)</f>
        <v/>
      </c>
      <c r="V42" s="9" t="n">
        <v>7</v>
      </c>
      <c r="W42" s="9">
        <f>U42-V42-1</f>
        <v/>
      </c>
      <c r="X42" s="9">
        <f>COUNTIF(B:B,B42)</f>
        <v/>
      </c>
      <c r="Y42" s="7" t="n">
        <v>16</v>
      </c>
      <c r="Z42" s="7" t="n">
        <v>6.28</v>
      </c>
      <c r="AA42" s="9" t="n">
        <v>0</v>
      </c>
      <c r="AB42" s="9" t="n">
        <v>1</v>
      </c>
      <c r="AC42" s="9" t="n">
        <v>1</v>
      </c>
      <c r="AD42" s="9" t="n">
        <v>0</v>
      </c>
      <c r="AE42" s="9" t="n">
        <v>0</v>
      </c>
      <c r="AF42" s="9" t="n">
        <v>0</v>
      </c>
      <c r="AG42" s="8" t="n">
        <v>0</v>
      </c>
      <c r="AH42" s="9" t="n">
        <v>0</v>
      </c>
      <c r="AI42" s="30" t="n">
        <v>1</v>
      </c>
      <c r="AJ42" s="9" t="n">
        <v>0</v>
      </c>
      <c r="AK42" s="30" t="n">
        <v>1</v>
      </c>
      <c r="AL42" s="21" t="n">
        <v>2004</v>
      </c>
      <c r="AM42" s="23">
        <f>LN(AL42)</f>
        <v/>
      </c>
      <c r="AN42" s="33" t="n">
        <v>0</v>
      </c>
      <c r="AO42" s="33" t="n">
        <v>0</v>
      </c>
      <c r="AP42" s="33" t="n">
        <v>0</v>
      </c>
      <c r="AQ42" s="43" t="n">
        <v>1</v>
      </c>
      <c r="AR42" s="33" t="inlineStr">
        <is>
          <t>.</t>
        </is>
      </c>
      <c r="AS42" s="43" t="inlineStr">
        <is>
          <t>.</t>
        </is>
      </c>
      <c r="AT42" s="42" t="inlineStr">
        <is>
          <t>.</t>
        </is>
      </c>
      <c r="AU42" s="18" t="inlineStr">
        <is>
          <t>.</t>
        </is>
      </c>
      <c r="AV42" s="39">
        <f>1-AW42</f>
        <v/>
      </c>
      <c r="AW42" s="40" t="n">
        <v>0.53828</v>
      </c>
      <c r="AX42" t="n">
        <v>0.524</v>
      </c>
      <c r="AY42" s="40" t="n">
        <v>0.476</v>
      </c>
      <c r="BA42" s="18" t="n"/>
      <c r="BB42" t="inlineStr">
        <is>
          <t>.</t>
        </is>
      </c>
      <c r="BC42" s="18" t="inlineStr">
        <is>
          <t>.</t>
        </is>
      </c>
      <c r="BD42" s="18" t="inlineStr">
        <is>
          <t>Slovenia</t>
        </is>
      </c>
      <c r="BE42" t="n">
        <v>1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s="18" t="n">
        <v>0</v>
      </c>
      <c r="BL42" t="n">
        <v>1</v>
      </c>
      <c r="BM42" t="n">
        <v>0</v>
      </c>
      <c r="BN42" s="18" t="n">
        <v>0</v>
      </c>
      <c r="BO42" t="n">
        <v>699.5</v>
      </c>
      <c r="BP42" t="n">
        <v>462</v>
      </c>
      <c r="BQ42" s="25" t="n">
        <v>27.56</v>
      </c>
      <c r="BR42" t="n">
        <v>1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s="18" t="n">
        <v>0</v>
      </c>
      <c r="BZ42" t="n">
        <v>1</v>
      </c>
      <c r="CA42" t="n">
        <v>0</v>
      </c>
      <c r="CB42" t="n">
        <v>0</v>
      </c>
      <c r="CC42" s="18" t="n">
        <v>0</v>
      </c>
      <c r="CD42" t="n">
        <v>0</v>
      </c>
      <c r="CE42" t="n">
        <v>0</v>
      </c>
      <c r="CF42" t="n">
        <v>0</v>
      </c>
      <c r="CG42" t="n">
        <v>0</v>
      </c>
      <c r="CH42" s="18" t="n">
        <v>0</v>
      </c>
      <c r="CI42" t="n">
        <v>0</v>
      </c>
      <c r="CJ42" t="n">
        <v>0</v>
      </c>
      <c r="CK42" t="n">
        <v>1</v>
      </c>
      <c r="CL42" t="n">
        <v>1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s="18" t="n">
        <v>0</v>
      </c>
      <c r="DD42" s="34" t="inlineStr">
        <is>
          <t>X</t>
        </is>
      </c>
    </row>
    <row r="43">
      <c r="A43" t="n">
        <v>42</v>
      </c>
      <c r="B43" t="n">
        <v>2</v>
      </c>
      <c r="C43" s="25" t="inlineStr">
        <is>
          <t>Bartolj et al. (2013)</t>
        </is>
      </c>
      <c r="D43" s="12" t="n">
        <v>7.400535251022333</v>
      </c>
      <c r="E43" s="14" t="n">
        <v>0.3795146282575556</v>
      </c>
      <c r="F43" s="7" t="n">
        <v>19.5</v>
      </c>
      <c r="G43" s="7">
        <f>D43-E43</f>
        <v/>
      </c>
      <c r="H43" s="16">
        <f>D43+E43</f>
        <v/>
      </c>
      <c r="I43" s="11">
        <f>IFERROR(F43/SQRT(F43^2+W43), "X")</f>
        <v/>
      </c>
      <c r="J43" s="33">
        <f>IFERROR(SQRT((1-I43^2)/W43), "X")</f>
        <v/>
      </c>
      <c r="K43" s="33">
        <f>IFERROR(1/J43, "X")</f>
        <v/>
      </c>
      <c r="L43" s="33">
        <f>IFERROR(I43-J43, "X")</f>
        <v/>
      </c>
      <c r="M43" s="33">
        <f>IFERROR(I43+J43, "X")</f>
        <v/>
      </c>
      <c r="N43" s="8" t="n">
        <v>1</v>
      </c>
      <c r="O43" s="9" t="n">
        <v>0</v>
      </c>
      <c r="P43" s="8" t="n">
        <v>0</v>
      </c>
      <c r="Q43" s="9" t="n">
        <v>0</v>
      </c>
      <c r="R43" s="9" t="n">
        <v>0</v>
      </c>
      <c r="S43" s="9" t="n">
        <v>1</v>
      </c>
      <c r="T43" s="9" t="n">
        <v>0</v>
      </c>
      <c r="U43" s="8">
        <f>ROUND(174751*AW43,0)</f>
        <v/>
      </c>
      <c r="V43" s="9" t="n">
        <v>7</v>
      </c>
      <c r="W43" s="9">
        <f>U43-V43-1</f>
        <v/>
      </c>
      <c r="X43" s="9">
        <f>COUNTIF(B:B,B43)</f>
        <v/>
      </c>
      <c r="Y43" s="7" t="n">
        <v>18</v>
      </c>
      <c r="Z43" s="7" t="n">
        <v>6.28</v>
      </c>
      <c r="AA43" s="9" t="n">
        <v>0</v>
      </c>
      <c r="AB43" s="9" t="n">
        <v>1</v>
      </c>
      <c r="AC43" s="9" t="n">
        <v>1</v>
      </c>
      <c r="AD43" s="9" t="n">
        <v>0</v>
      </c>
      <c r="AE43" s="9" t="n">
        <v>0</v>
      </c>
      <c r="AF43" s="9" t="n">
        <v>0</v>
      </c>
      <c r="AG43" s="8" t="n">
        <v>0</v>
      </c>
      <c r="AH43" s="9" t="n">
        <v>0</v>
      </c>
      <c r="AI43" s="30" t="n">
        <v>1</v>
      </c>
      <c r="AJ43" s="9" t="n">
        <v>0</v>
      </c>
      <c r="AK43" s="30" t="n">
        <v>1</v>
      </c>
      <c r="AL43" s="21" t="n">
        <v>2004</v>
      </c>
      <c r="AM43" s="23">
        <f>LN(AL43)</f>
        <v/>
      </c>
      <c r="AN43" s="33" t="n">
        <v>0</v>
      </c>
      <c r="AO43" s="33" t="n">
        <v>0</v>
      </c>
      <c r="AP43" s="33" t="n">
        <v>0</v>
      </c>
      <c r="AQ43" s="43" t="n">
        <v>1</v>
      </c>
      <c r="AR43" s="33" t="inlineStr">
        <is>
          <t>.</t>
        </is>
      </c>
      <c r="AS43" s="43" t="inlineStr">
        <is>
          <t>.</t>
        </is>
      </c>
      <c r="AT43" s="42" t="inlineStr">
        <is>
          <t>.</t>
        </is>
      </c>
      <c r="AU43" s="18" t="inlineStr">
        <is>
          <t>.</t>
        </is>
      </c>
      <c r="AV43" s="39">
        <f>1-AW43</f>
        <v/>
      </c>
      <c r="AW43" s="40" t="n">
        <v>0.53828</v>
      </c>
      <c r="AX43" t="n">
        <v>0.524</v>
      </c>
      <c r="AY43" s="40" t="n">
        <v>0.476</v>
      </c>
      <c r="BA43" s="18" t="n"/>
      <c r="BB43" t="inlineStr">
        <is>
          <t>.</t>
        </is>
      </c>
      <c r="BC43" s="18" t="inlineStr">
        <is>
          <t>.</t>
        </is>
      </c>
      <c r="BD43" s="18" t="inlineStr">
        <is>
          <t>Slovenia</t>
        </is>
      </c>
      <c r="BE43" t="n">
        <v>1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s="18" t="n">
        <v>0</v>
      </c>
      <c r="BL43" t="n">
        <v>1</v>
      </c>
      <c r="BM43" t="n">
        <v>0</v>
      </c>
      <c r="BN43" s="18" t="n">
        <v>0</v>
      </c>
      <c r="BO43" t="n">
        <v>699.5</v>
      </c>
      <c r="BP43" t="n">
        <v>462</v>
      </c>
      <c r="BQ43" s="25" t="n">
        <v>27.56</v>
      </c>
      <c r="BR43" t="n">
        <v>1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s="18" t="n">
        <v>0</v>
      </c>
      <c r="BZ43" t="n">
        <v>1</v>
      </c>
      <c r="CA43" t="n">
        <v>0</v>
      </c>
      <c r="CB43" t="n">
        <v>0</v>
      </c>
      <c r="CC43" s="18" t="n">
        <v>0</v>
      </c>
      <c r="CD43" t="n">
        <v>0</v>
      </c>
      <c r="CE43" t="n">
        <v>0</v>
      </c>
      <c r="CF43" t="n">
        <v>0</v>
      </c>
      <c r="CG43" t="n">
        <v>0</v>
      </c>
      <c r="CH43" s="18" t="n">
        <v>0</v>
      </c>
      <c r="CI43" t="n">
        <v>0</v>
      </c>
      <c r="CJ43" t="n">
        <v>0</v>
      </c>
      <c r="CK43" t="n">
        <v>1</v>
      </c>
      <c r="CL43" t="n">
        <v>1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s="18" t="n">
        <v>0</v>
      </c>
      <c r="DD43" s="34" t="inlineStr">
        <is>
          <t>X</t>
        </is>
      </c>
    </row>
    <row r="44">
      <c r="A44" t="n">
        <v>43</v>
      </c>
      <c r="B44" t="n">
        <v>2</v>
      </c>
      <c r="C44" s="25" t="inlineStr">
        <is>
          <t>Bartolj et al. (2013)</t>
        </is>
      </c>
      <c r="D44" s="12" t="n">
        <v>21.81953866272848</v>
      </c>
      <c r="E44" s="14" t="n">
        <v>2.270379159867694</v>
      </c>
      <c r="F44" s="7" t="n">
        <v>9.610526315789475</v>
      </c>
      <c r="G44" s="7">
        <f>D44-E44</f>
        <v/>
      </c>
      <c r="H44" s="16">
        <f>D44+E44</f>
        <v/>
      </c>
      <c r="I44" s="11">
        <f>IFERROR(F44/SQRT(F44^2+W44), "X")</f>
        <v/>
      </c>
      <c r="J44" s="33">
        <f>IFERROR(SQRT((1-I44^2)/W44), "X")</f>
        <v/>
      </c>
      <c r="K44" s="33">
        <f>IFERROR(1/J44, "X")</f>
        <v/>
      </c>
      <c r="L44" s="33">
        <f>IFERROR(I44-J44, "X")</f>
        <v/>
      </c>
      <c r="M44" s="33">
        <f>IFERROR(I44+J44, "X")</f>
        <v/>
      </c>
      <c r="N44" s="8" t="n">
        <v>1</v>
      </c>
      <c r="O44" s="9" t="n">
        <v>0</v>
      </c>
      <c r="P44" s="8" t="n">
        <v>0</v>
      </c>
      <c r="Q44" s="9" t="n">
        <v>0</v>
      </c>
      <c r="R44" s="9" t="n">
        <v>0</v>
      </c>
      <c r="S44" s="9" t="n">
        <v>1</v>
      </c>
      <c r="T44" s="9" t="n">
        <v>0</v>
      </c>
      <c r="U44" s="8">
        <f>ROUND(174751*AW44,0)</f>
        <v/>
      </c>
      <c r="V44" s="9" t="n">
        <v>7</v>
      </c>
      <c r="W44" s="9">
        <f>U44-V44-1</f>
        <v/>
      </c>
      <c r="X44" s="9">
        <f>COUNTIF(B:B,B44)</f>
        <v/>
      </c>
      <c r="Y44" s="7" t="n">
        <v>20</v>
      </c>
      <c r="Z44" s="7" t="n">
        <v>6.28</v>
      </c>
      <c r="AA44" s="9" t="n">
        <v>0</v>
      </c>
      <c r="AB44" s="9" t="n">
        <v>1</v>
      </c>
      <c r="AC44" s="9" t="n">
        <v>1</v>
      </c>
      <c r="AD44" s="9" t="n">
        <v>0</v>
      </c>
      <c r="AE44" s="9" t="n">
        <v>0</v>
      </c>
      <c r="AF44" s="9" t="n">
        <v>0</v>
      </c>
      <c r="AG44" s="8" t="n">
        <v>0</v>
      </c>
      <c r="AH44" s="9" t="n">
        <v>0</v>
      </c>
      <c r="AI44" s="30" t="n">
        <v>1</v>
      </c>
      <c r="AJ44" s="9" t="n">
        <v>0</v>
      </c>
      <c r="AK44" s="30" t="n">
        <v>1</v>
      </c>
      <c r="AL44" s="21" t="n">
        <v>2004</v>
      </c>
      <c r="AM44" s="23">
        <f>LN(AL44)</f>
        <v/>
      </c>
      <c r="AN44" s="33" t="n">
        <v>0</v>
      </c>
      <c r="AO44" s="33" t="n">
        <v>0</v>
      </c>
      <c r="AP44" s="33" t="n">
        <v>0</v>
      </c>
      <c r="AQ44" s="43" t="n">
        <v>1</v>
      </c>
      <c r="AR44" s="33" t="inlineStr">
        <is>
          <t>.</t>
        </is>
      </c>
      <c r="AS44" s="43" t="inlineStr">
        <is>
          <t>.</t>
        </is>
      </c>
      <c r="AT44" s="42" t="inlineStr">
        <is>
          <t>.</t>
        </is>
      </c>
      <c r="AU44" s="18" t="inlineStr">
        <is>
          <t>.</t>
        </is>
      </c>
      <c r="AV44" s="39">
        <f>1-AW44</f>
        <v/>
      </c>
      <c r="AW44" s="40" t="n">
        <v>0.53828</v>
      </c>
      <c r="AX44" t="n">
        <v>0.524</v>
      </c>
      <c r="AY44" s="40" t="n">
        <v>0.476</v>
      </c>
      <c r="BA44" s="18" t="n"/>
      <c r="BB44" t="inlineStr">
        <is>
          <t>.</t>
        </is>
      </c>
      <c r="BC44" s="18" t="inlineStr">
        <is>
          <t>.</t>
        </is>
      </c>
      <c r="BD44" s="18" t="inlineStr">
        <is>
          <t>Slovenia</t>
        </is>
      </c>
      <c r="BE44" t="n">
        <v>1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s="18" t="n">
        <v>0</v>
      </c>
      <c r="BL44" t="n">
        <v>1</v>
      </c>
      <c r="BM44" t="n">
        <v>0</v>
      </c>
      <c r="BN44" s="18" t="n">
        <v>0</v>
      </c>
      <c r="BO44" t="n">
        <v>699.5</v>
      </c>
      <c r="BP44" t="n">
        <v>462</v>
      </c>
      <c r="BQ44" s="25" t="n">
        <v>27.56</v>
      </c>
      <c r="BR44" t="n">
        <v>1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s="18" t="n">
        <v>0</v>
      </c>
      <c r="BZ44" t="n">
        <v>1</v>
      </c>
      <c r="CA44" t="n">
        <v>0</v>
      </c>
      <c r="CB44" t="n">
        <v>0</v>
      </c>
      <c r="CC44" s="18" t="n">
        <v>0</v>
      </c>
      <c r="CD44" t="n">
        <v>0</v>
      </c>
      <c r="CE44" t="n">
        <v>0</v>
      </c>
      <c r="CF44" t="n">
        <v>0</v>
      </c>
      <c r="CG44" t="n">
        <v>0</v>
      </c>
      <c r="CH44" s="18" t="n">
        <v>0</v>
      </c>
      <c r="CI44" t="n">
        <v>0</v>
      </c>
      <c r="CJ44" t="n">
        <v>0</v>
      </c>
      <c r="CK44" t="n">
        <v>1</v>
      </c>
      <c r="CL44" t="n">
        <v>1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s="18" t="n">
        <v>0</v>
      </c>
      <c r="DD44" s="34" t="inlineStr">
        <is>
          <t>X</t>
        </is>
      </c>
    </row>
    <row r="45">
      <c r="A45" t="n">
        <v>44</v>
      </c>
      <c r="B45" t="n">
        <v>2</v>
      </c>
      <c r="C45" s="25" t="inlineStr">
        <is>
          <t>Bartolj et al. (2013)</t>
        </is>
      </c>
      <c r="D45" s="12" t="n">
        <v>-1.460667751399902</v>
      </c>
      <c r="E45" s="14" t="n">
        <v>1.126895256170513</v>
      </c>
      <c r="F45" s="7" t="n">
        <v>-1.296187683284457</v>
      </c>
      <c r="G45" s="7">
        <f>D45-E45</f>
        <v/>
      </c>
      <c r="H45" s="16">
        <f>D45+E45</f>
        <v/>
      </c>
      <c r="I45" s="11">
        <f>IFERROR(F45/SQRT(F45^2+W45), "X")</f>
        <v/>
      </c>
      <c r="J45" s="33">
        <f>IFERROR(SQRT((1-I45^2)/W45), "X")</f>
        <v/>
      </c>
      <c r="K45" s="33">
        <f>IFERROR(1/J45, "X")</f>
        <v/>
      </c>
      <c r="L45" s="33">
        <f>IFERROR(I45-J45, "X")</f>
        <v/>
      </c>
      <c r="M45" s="33">
        <f>IFERROR(I45+J45, "X")</f>
        <v/>
      </c>
      <c r="N45" s="8" t="n">
        <v>1</v>
      </c>
      <c r="O45" s="9" t="n">
        <v>0</v>
      </c>
      <c r="P45" s="8" t="n">
        <v>0</v>
      </c>
      <c r="Q45" s="9" t="n">
        <v>0</v>
      </c>
      <c r="R45" s="9" t="n">
        <v>0</v>
      </c>
      <c r="S45" s="9" t="n">
        <v>1</v>
      </c>
      <c r="T45" s="9" t="n">
        <v>0</v>
      </c>
      <c r="U45" s="8">
        <f>ROUND(174751*AW45,0)</f>
        <v/>
      </c>
      <c r="V45" s="9" t="n">
        <v>7</v>
      </c>
      <c r="W45" s="9">
        <f>U45-V45-1</f>
        <v/>
      </c>
      <c r="X45" s="9">
        <f>COUNTIF(B:B,B45)</f>
        <v/>
      </c>
      <c r="Y45" s="7" t="n">
        <v>22</v>
      </c>
      <c r="Z45" s="7" t="n">
        <v>6.28</v>
      </c>
      <c r="AA45" s="9" t="n">
        <v>0</v>
      </c>
      <c r="AB45" s="9" t="n">
        <v>1</v>
      </c>
      <c r="AC45" s="9" t="n">
        <v>1</v>
      </c>
      <c r="AD45" s="9" t="n">
        <v>0</v>
      </c>
      <c r="AE45" s="9" t="n">
        <v>0</v>
      </c>
      <c r="AF45" s="9" t="n">
        <v>0</v>
      </c>
      <c r="AG45" s="8" t="n">
        <v>0</v>
      </c>
      <c r="AH45" s="9" t="n">
        <v>0</v>
      </c>
      <c r="AI45" s="30" t="n">
        <v>1</v>
      </c>
      <c r="AJ45" s="9" t="n">
        <v>0</v>
      </c>
      <c r="AK45" s="30" t="n">
        <v>1</v>
      </c>
      <c r="AL45" s="21" t="n">
        <v>2004</v>
      </c>
      <c r="AM45" s="23">
        <f>LN(AL45)</f>
        <v/>
      </c>
      <c r="AN45" s="33" t="n">
        <v>0</v>
      </c>
      <c r="AO45" s="33" t="n">
        <v>0</v>
      </c>
      <c r="AP45" s="33" t="n">
        <v>0</v>
      </c>
      <c r="AQ45" s="43" t="n">
        <v>1</v>
      </c>
      <c r="AR45" s="33" t="inlineStr">
        <is>
          <t>.</t>
        </is>
      </c>
      <c r="AS45" s="43" t="inlineStr">
        <is>
          <t>.</t>
        </is>
      </c>
      <c r="AT45" s="42" t="inlineStr">
        <is>
          <t>.</t>
        </is>
      </c>
      <c r="AU45" s="18" t="inlineStr">
        <is>
          <t>.</t>
        </is>
      </c>
      <c r="AV45" s="39">
        <f>1-AW45</f>
        <v/>
      </c>
      <c r="AW45" s="40" t="n">
        <v>0.53828</v>
      </c>
      <c r="AX45" t="n">
        <v>0.524</v>
      </c>
      <c r="AY45" s="40" t="n">
        <v>0.476</v>
      </c>
      <c r="BA45" s="18" t="n"/>
      <c r="BB45" t="inlineStr">
        <is>
          <t>.</t>
        </is>
      </c>
      <c r="BC45" s="18" t="inlineStr">
        <is>
          <t>.</t>
        </is>
      </c>
      <c r="BD45" s="18" t="inlineStr">
        <is>
          <t>Slovenia</t>
        </is>
      </c>
      <c r="BE45" t="n">
        <v>1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s="18" t="n">
        <v>0</v>
      </c>
      <c r="BL45" t="n">
        <v>1</v>
      </c>
      <c r="BM45" t="n">
        <v>0</v>
      </c>
      <c r="BN45" s="18" t="n">
        <v>0</v>
      </c>
      <c r="BO45" t="n">
        <v>699.5</v>
      </c>
      <c r="BP45" t="n">
        <v>462</v>
      </c>
      <c r="BQ45" s="25" t="n">
        <v>27.56</v>
      </c>
      <c r="BR45" t="n">
        <v>1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s="18" t="n">
        <v>0</v>
      </c>
      <c r="BZ45" t="n">
        <v>1</v>
      </c>
      <c r="CA45" t="n">
        <v>0</v>
      </c>
      <c r="CB45" t="n">
        <v>0</v>
      </c>
      <c r="CC45" s="18" t="n">
        <v>0</v>
      </c>
      <c r="CD45" t="n">
        <v>0</v>
      </c>
      <c r="CE45" t="n">
        <v>0</v>
      </c>
      <c r="CF45" t="n">
        <v>0</v>
      </c>
      <c r="CG45" t="n">
        <v>0</v>
      </c>
      <c r="CH45" s="18" t="n">
        <v>0</v>
      </c>
      <c r="CI45" t="n">
        <v>0</v>
      </c>
      <c r="CJ45" t="n">
        <v>0</v>
      </c>
      <c r="CK45" t="n">
        <v>1</v>
      </c>
      <c r="CL45" t="n">
        <v>1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s="18" t="n">
        <v>0</v>
      </c>
      <c r="DD45" s="34" t="inlineStr">
        <is>
          <t>X</t>
        </is>
      </c>
    </row>
    <row r="46">
      <c r="A46" t="n">
        <v>45</v>
      </c>
      <c r="B46" t="n">
        <v>2</v>
      </c>
      <c r="C46" s="25" t="inlineStr">
        <is>
          <t>Bartolj et al. (2013)</t>
        </is>
      </c>
      <c r="D46" s="12" t="n">
        <v>5.73184862467544</v>
      </c>
      <c r="E46" s="14" t="n">
        <v>1.417215319287884</v>
      </c>
      <c r="F46" s="7" t="n">
        <v>4.044444444444444</v>
      </c>
      <c r="G46" s="7">
        <f>D46-E46</f>
        <v/>
      </c>
      <c r="H46" s="16">
        <f>D46+E46</f>
        <v/>
      </c>
      <c r="I46" s="11">
        <f>IFERROR(F46/SQRT(F46^2+W46), "X")</f>
        <v/>
      </c>
      <c r="J46" s="33">
        <f>IFERROR(SQRT((1-I46^2)/W46), "X")</f>
        <v/>
      </c>
      <c r="K46" s="33">
        <f>IFERROR(1/J46, "X")</f>
        <v/>
      </c>
      <c r="L46" s="33">
        <f>IFERROR(I46-J46, "X")</f>
        <v/>
      </c>
      <c r="M46" s="33">
        <f>IFERROR(I46+J46, "X")</f>
        <v/>
      </c>
      <c r="N46" s="8" t="n">
        <v>1</v>
      </c>
      <c r="O46" s="9" t="n">
        <v>0</v>
      </c>
      <c r="P46" s="8" t="n">
        <v>0</v>
      </c>
      <c r="Q46" s="9" t="n">
        <v>0</v>
      </c>
      <c r="R46" s="9" t="n">
        <v>0</v>
      </c>
      <c r="S46" s="9" t="n">
        <v>1</v>
      </c>
      <c r="T46" s="9" t="n">
        <v>0</v>
      </c>
      <c r="U46" s="8">
        <f>ROUND(174751*AW46,0)</f>
        <v/>
      </c>
      <c r="V46" s="9" t="n">
        <v>7</v>
      </c>
      <c r="W46" s="9">
        <f>U46-V46-1</f>
        <v/>
      </c>
      <c r="X46" s="9">
        <f>COUNTIF(B:B,B46)</f>
        <v/>
      </c>
      <c r="Y46" s="7" t="n">
        <v>16</v>
      </c>
      <c r="Z46" s="7" t="n">
        <v>6.28</v>
      </c>
      <c r="AA46" s="9" t="n">
        <v>0</v>
      </c>
      <c r="AB46" s="9" t="n">
        <v>1</v>
      </c>
      <c r="AC46" s="9" t="n">
        <v>1</v>
      </c>
      <c r="AD46" s="9" t="n">
        <v>0</v>
      </c>
      <c r="AE46" s="9" t="n">
        <v>0</v>
      </c>
      <c r="AF46" s="9" t="n">
        <v>0</v>
      </c>
      <c r="AG46" s="8" t="n">
        <v>0</v>
      </c>
      <c r="AH46" s="9" t="n">
        <v>0</v>
      </c>
      <c r="AI46" s="30" t="n">
        <v>1</v>
      </c>
      <c r="AJ46" s="9" t="n">
        <v>0</v>
      </c>
      <c r="AK46" s="30" t="n">
        <v>1</v>
      </c>
      <c r="AL46" s="21" t="n">
        <v>2006</v>
      </c>
      <c r="AM46" s="23">
        <f>LN(AL46)</f>
        <v/>
      </c>
      <c r="AN46" s="33" t="n">
        <v>0</v>
      </c>
      <c r="AO46" s="33" t="n">
        <v>0</v>
      </c>
      <c r="AP46" s="33" t="n">
        <v>0</v>
      </c>
      <c r="AQ46" s="43" t="n">
        <v>1</v>
      </c>
      <c r="AR46" s="33" t="inlineStr">
        <is>
          <t>.</t>
        </is>
      </c>
      <c r="AS46" s="43" t="inlineStr">
        <is>
          <t>.</t>
        </is>
      </c>
      <c r="AT46" s="42" t="inlineStr">
        <is>
          <t>.</t>
        </is>
      </c>
      <c r="AU46" s="18" t="inlineStr">
        <is>
          <t>.</t>
        </is>
      </c>
      <c r="AV46" s="39">
        <f>1-AW46</f>
        <v/>
      </c>
      <c r="AW46" s="40" t="n">
        <v>0.53828</v>
      </c>
      <c r="AX46" t="n">
        <v>0.524</v>
      </c>
      <c r="AY46" s="40" t="n">
        <v>0.476</v>
      </c>
      <c r="BA46" s="18" t="n"/>
      <c r="BB46" t="inlineStr">
        <is>
          <t>.</t>
        </is>
      </c>
      <c r="BC46" s="18" t="inlineStr">
        <is>
          <t>.</t>
        </is>
      </c>
      <c r="BD46" s="18" t="inlineStr">
        <is>
          <t>Slovenia</t>
        </is>
      </c>
      <c r="BE46" t="n">
        <v>1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s="18" t="n">
        <v>0</v>
      </c>
      <c r="BL46" t="n">
        <v>1</v>
      </c>
      <c r="BM46" t="n">
        <v>0</v>
      </c>
      <c r="BN46" s="18" t="n">
        <v>0</v>
      </c>
      <c r="BO46" t="n">
        <v>699.5</v>
      </c>
      <c r="BP46" t="n">
        <v>462</v>
      </c>
      <c r="BQ46" s="25" t="n">
        <v>27.56</v>
      </c>
      <c r="BR46" t="n">
        <v>1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s="18" t="n">
        <v>0</v>
      </c>
      <c r="BZ46" t="n">
        <v>1</v>
      </c>
      <c r="CA46" t="n">
        <v>0</v>
      </c>
      <c r="CB46" t="n">
        <v>0</v>
      </c>
      <c r="CC46" s="18" t="n">
        <v>0</v>
      </c>
      <c r="CD46" t="n">
        <v>0</v>
      </c>
      <c r="CE46" t="n">
        <v>0</v>
      </c>
      <c r="CF46" t="n">
        <v>0</v>
      </c>
      <c r="CG46" t="n">
        <v>0</v>
      </c>
      <c r="CH46" s="18" t="n">
        <v>0</v>
      </c>
      <c r="CI46" t="n">
        <v>0</v>
      </c>
      <c r="CJ46" t="n">
        <v>0</v>
      </c>
      <c r="CK46" t="n">
        <v>1</v>
      </c>
      <c r="CL46" t="n">
        <v>1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s="18" t="n">
        <v>0</v>
      </c>
      <c r="DD46" s="34" t="inlineStr">
        <is>
          <t>X</t>
        </is>
      </c>
    </row>
    <row r="47">
      <c r="A47" t="n">
        <v>46</v>
      </c>
      <c r="B47" t="n">
        <v>2</v>
      </c>
      <c r="C47" s="25" t="inlineStr">
        <is>
          <t>Bartolj et al. (2013)</t>
        </is>
      </c>
      <c r="D47" s="12" t="n">
        <v>6.498652656427617</v>
      </c>
      <c r="E47" s="14" t="n">
        <v>0.2810228175752483</v>
      </c>
      <c r="F47" s="7" t="n">
        <v>23.125</v>
      </c>
      <c r="G47" s="7">
        <f>D47-E47</f>
        <v/>
      </c>
      <c r="H47" s="16">
        <f>D47+E47</f>
        <v/>
      </c>
      <c r="I47" s="11">
        <f>IFERROR(F47/SQRT(F47^2+W47), "X")</f>
        <v/>
      </c>
      <c r="J47" s="33">
        <f>IFERROR(SQRT((1-I47^2)/W47), "X")</f>
        <v/>
      </c>
      <c r="K47" s="33">
        <f>IFERROR(1/J47, "X")</f>
        <v/>
      </c>
      <c r="L47" s="33">
        <f>IFERROR(I47-J47, "X")</f>
        <v/>
      </c>
      <c r="M47" s="33">
        <f>IFERROR(I47+J47, "X")</f>
        <v/>
      </c>
      <c r="N47" s="8" t="n">
        <v>1</v>
      </c>
      <c r="O47" s="9" t="n">
        <v>0</v>
      </c>
      <c r="P47" s="8" t="n">
        <v>0</v>
      </c>
      <c r="Q47" s="9" t="n">
        <v>0</v>
      </c>
      <c r="R47" s="9" t="n">
        <v>0</v>
      </c>
      <c r="S47" s="9" t="n">
        <v>1</v>
      </c>
      <c r="T47" s="9" t="n">
        <v>0</v>
      </c>
      <c r="U47" s="8">
        <f>ROUND(174751*AW47,0)</f>
        <v/>
      </c>
      <c r="V47" s="9" t="n">
        <v>7</v>
      </c>
      <c r="W47" s="9">
        <f>U47-V47-1</f>
        <v/>
      </c>
      <c r="X47" s="9">
        <f>COUNTIF(B:B,B47)</f>
        <v/>
      </c>
      <c r="Y47" s="7" t="n">
        <v>18</v>
      </c>
      <c r="Z47" s="7" t="n">
        <v>6.28</v>
      </c>
      <c r="AA47" s="9" t="n">
        <v>0</v>
      </c>
      <c r="AB47" s="9" t="n">
        <v>1</v>
      </c>
      <c r="AC47" s="9" t="n">
        <v>1</v>
      </c>
      <c r="AD47" s="9" t="n">
        <v>0</v>
      </c>
      <c r="AE47" s="9" t="n">
        <v>0</v>
      </c>
      <c r="AF47" s="9" t="n">
        <v>0</v>
      </c>
      <c r="AG47" s="8" t="n">
        <v>0</v>
      </c>
      <c r="AH47" s="9" t="n">
        <v>0</v>
      </c>
      <c r="AI47" s="30" t="n">
        <v>1</v>
      </c>
      <c r="AJ47" s="9" t="n">
        <v>0</v>
      </c>
      <c r="AK47" s="30" t="n">
        <v>1</v>
      </c>
      <c r="AL47" s="21" t="n">
        <v>2006</v>
      </c>
      <c r="AM47" s="23">
        <f>LN(AL47)</f>
        <v/>
      </c>
      <c r="AN47" s="33" t="n">
        <v>0</v>
      </c>
      <c r="AO47" s="33" t="n">
        <v>0</v>
      </c>
      <c r="AP47" s="33" t="n">
        <v>0</v>
      </c>
      <c r="AQ47" s="43" t="n">
        <v>1</v>
      </c>
      <c r="AR47" s="33" t="inlineStr">
        <is>
          <t>.</t>
        </is>
      </c>
      <c r="AS47" s="43" t="inlineStr">
        <is>
          <t>.</t>
        </is>
      </c>
      <c r="AT47" s="42" t="inlineStr">
        <is>
          <t>.</t>
        </is>
      </c>
      <c r="AU47" s="18" t="inlineStr">
        <is>
          <t>.</t>
        </is>
      </c>
      <c r="AV47" s="39">
        <f>1-AW47</f>
        <v/>
      </c>
      <c r="AW47" s="40" t="n">
        <v>0.53828</v>
      </c>
      <c r="AX47" t="n">
        <v>0.524</v>
      </c>
      <c r="AY47" s="40" t="n">
        <v>0.476</v>
      </c>
      <c r="BA47" s="18" t="n"/>
      <c r="BB47" t="inlineStr">
        <is>
          <t>.</t>
        </is>
      </c>
      <c r="BC47" s="18" t="inlineStr">
        <is>
          <t>.</t>
        </is>
      </c>
      <c r="BD47" s="18" t="inlineStr">
        <is>
          <t>Slovenia</t>
        </is>
      </c>
      <c r="BE47" t="n">
        <v>1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s="18" t="n">
        <v>0</v>
      </c>
      <c r="BL47" t="n">
        <v>1</v>
      </c>
      <c r="BM47" t="n">
        <v>0</v>
      </c>
      <c r="BN47" s="18" t="n">
        <v>0</v>
      </c>
      <c r="BO47" t="n">
        <v>699.5</v>
      </c>
      <c r="BP47" t="n">
        <v>462</v>
      </c>
      <c r="BQ47" s="25" t="n">
        <v>27.56</v>
      </c>
      <c r="BR47" t="n">
        <v>1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s="18" t="n">
        <v>0</v>
      </c>
      <c r="BZ47" t="n">
        <v>1</v>
      </c>
      <c r="CA47" t="n">
        <v>0</v>
      </c>
      <c r="CB47" t="n">
        <v>0</v>
      </c>
      <c r="CC47" s="18" t="n">
        <v>0</v>
      </c>
      <c r="CD47" t="n">
        <v>0</v>
      </c>
      <c r="CE47" t="n">
        <v>0</v>
      </c>
      <c r="CF47" t="n">
        <v>0</v>
      </c>
      <c r="CG47" t="n">
        <v>0</v>
      </c>
      <c r="CH47" s="18" t="n">
        <v>0</v>
      </c>
      <c r="CI47" t="n">
        <v>0</v>
      </c>
      <c r="CJ47" t="n">
        <v>0</v>
      </c>
      <c r="CK47" t="n">
        <v>1</v>
      </c>
      <c r="CL47" t="n">
        <v>1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s="18" t="n">
        <v>0</v>
      </c>
      <c r="DD47" s="34" t="inlineStr">
        <is>
          <t>X</t>
        </is>
      </c>
    </row>
    <row r="48">
      <c r="A48" t="n">
        <v>47</v>
      </c>
      <c r="B48" t="n">
        <v>2</v>
      </c>
      <c r="C48" s="25" t="inlineStr">
        <is>
          <t>Bartolj et al. (2013)</t>
        </is>
      </c>
      <c r="D48" s="12" t="n">
        <v>10.00000000000001</v>
      </c>
      <c r="E48" s="14" t="n">
        <v>0.879310344827587</v>
      </c>
      <c r="F48" s="7" t="n">
        <v>11.37254901960784</v>
      </c>
      <c r="G48" s="7">
        <f>D48-E48</f>
        <v/>
      </c>
      <c r="H48" s="16">
        <f>D48+E48</f>
        <v/>
      </c>
      <c r="I48" s="11">
        <f>IFERROR(F48/SQRT(F48^2+W48), "X")</f>
        <v/>
      </c>
      <c r="J48" s="33">
        <f>IFERROR(SQRT((1-I48^2)/W48), "X")</f>
        <v/>
      </c>
      <c r="K48" s="33">
        <f>IFERROR(1/J48, "X")</f>
        <v/>
      </c>
      <c r="L48" s="33">
        <f>IFERROR(I48-J48, "X")</f>
        <v/>
      </c>
      <c r="M48" s="33">
        <f>IFERROR(I48+J48, "X")</f>
        <v/>
      </c>
      <c r="N48" s="8" t="n">
        <v>1</v>
      </c>
      <c r="O48" s="9" t="n">
        <v>0</v>
      </c>
      <c r="P48" s="8" t="n">
        <v>0</v>
      </c>
      <c r="Q48" s="9" t="n">
        <v>0</v>
      </c>
      <c r="R48" s="9" t="n">
        <v>0</v>
      </c>
      <c r="S48" s="9" t="n">
        <v>1</v>
      </c>
      <c r="T48" s="9" t="n">
        <v>0</v>
      </c>
      <c r="U48" s="8">
        <f>ROUND(174751*AW48,0)</f>
        <v/>
      </c>
      <c r="V48" s="9" t="n">
        <v>7</v>
      </c>
      <c r="W48" s="9">
        <f>U48-V48-1</f>
        <v/>
      </c>
      <c r="X48" s="9">
        <f>COUNTIF(B:B,B48)</f>
        <v/>
      </c>
      <c r="Y48" s="7" t="n">
        <v>20</v>
      </c>
      <c r="Z48" s="7" t="n">
        <v>6.28</v>
      </c>
      <c r="AA48" s="9" t="n">
        <v>0</v>
      </c>
      <c r="AB48" s="9" t="n">
        <v>1</v>
      </c>
      <c r="AC48" s="9" t="n">
        <v>1</v>
      </c>
      <c r="AD48" s="9" t="n">
        <v>0</v>
      </c>
      <c r="AE48" s="9" t="n">
        <v>0</v>
      </c>
      <c r="AF48" s="9" t="n">
        <v>0</v>
      </c>
      <c r="AG48" s="8" t="n">
        <v>0</v>
      </c>
      <c r="AH48" s="9" t="n">
        <v>0</v>
      </c>
      <c r="AI48" s="30" t="n">
        <v>1</v>
      </c>
      <c r="AJ48" s="9" t="n">
        <v>0</v>
      </c>
      <c r="AK48" s="30" t="n">
        <v>1</v>
      </c>
      <c r="AL48" s="21" t="n">
        <v>2006</v>
      </c>
      <c r="AM48" s="23">
        <f>LN(AL48)</f>
        <v/>
      </c>
      <c r="AN48" s="33" t="n">
        <v>0</v>
      </c>
      <c r="AO48" s="33" t="n">
        <v>0</v>
      </c>
      <c r="AP48" s="33" t="n">
        <v>0</v>
      </c>
      <c r="AQ48" s="43" t="n">
        <v>1</v>
      </c>
      <c r="AR48" s="33" t="inlineStr">
        <is>
          <t>.</t>
        </is>
      </c>
      <c r="AS48" s="43" t="inlineStr">
        <is>
          <t>.</t>
        </is>
      </c>
      <c r="AT48" s="42" t="inlineStr">
        <is>
          <t>.</t>
        </is>
      </c>
      <c r="AU48" s="18" t="inlineStr">
        <is>
          <t>.</t>
        </is>
      </c>
      <c r="AV48" s="39">
        <f>1-AW48</f>
        <v/>
      </c>
      <c r="AW48" s="40" t="n">
        <v>0.53828</v>
      </c>
      <c r="AX48" t="n">
        <v>0.524</v>
      </c>
      <c r="AY48" s="40" t="n">
        <v>0.476</v>
      </c>
      <c r="BA48" s="18" t="n"/>
      <c r="BB48" t="inlineStr">
        <is>
          <t>.</t>
        </is>
      </c>
      <c r="BC48" s="18" t="inlineStr">
        <is>
          <t>.</t>
        </is>
      </c>
      <c r="BD48" s="18" t="inlineStr">
        <is>
          <t>Slovenia</t>
        </is>
      </c>
      <c r="BE48" t="n">
        <v>1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s="18" t="n">
        <v>0</v>
      </c>
      <c r="BL48" t="n">
        <v>1</v>
      </c>
      <c r="BM48" t="n">
        <v>0</v>
      </c>
      <c r="BN48" s="18" t="n">
        <v>0</v>
      </c>
      <c r="BO48" t="n">
        <v>699.5</v>
      </c>
      <c r="BP48" t="n">
        <v>462</v>
      </c>
      <c r="BQ48" s="25" t="n">
        <v>27.56</v>
      </c>
      <c r="BR48" t="n">
        <v>1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s="18" t="n">
        <v>0</v>
      </c>
      <c r="BZ48" t="n">
        <v>1</v>
      </c>
      <c r="CA48" t="n">
        <v>0</v>
      </c>
      <c r="CB48" t="n">
        <v>0</v>
      </c>
      <c r="CC48" s="18" t="n">
        <v>0</v>
      </c>
      <c r="CD48" t="n">
        <v>0</v>
      </c>
      <c r="CE48" t="n">
        <v>0</v>
      </c>
      <c r="CF48" t="n">
        <v>0</v>
      </c>
      <c r="CG48" t="n">
        <v>0</v>
      </c>
      <c r="CH48" s="18" t="n">
        <v>0</v>
      </c>
      <c r="CI48" t="n">
        <v>0</v>
      </c>
      <c r="CJ48" t="n">
        <v>0</v>
      </c>
      <c r="CK48" t="n">
        <v>1</v>
      </c>
      <c r="CL48" t="n">
        <v>1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s="18" t="n">
        <v>0</v>
      </c>
      <c r="DD48" s="34" t="inlineStr">
        <is>
          <t>X</t>
        </is>
      </c>
    </row>
    <row r="49">
      <c r="A49" t="n">
        <v>48</v>
      </c>
      <c r="B49" t="n">
        <v>2</v>
      </c>
      <c r="C49" s="25" t="inlineStr">
        <is>
          <t>Bartolj et al. (2013)</t>
        </is>
      </c>
      <c r="D49" s="12" t="n">
        <v>11.93748255164577</v>
      </c>
      <c r="E49" s="14" t="n">
        <v>0.1963307454472354</v>
      </c>
      <c r="F49" s="7" t="n">
        <v>60.80291970802919</v>
      </c>
      <c r="G49" s="7">
        <f>D49-E49</f>
        <v/>
      </c>
      <c r="H49" s="16">
        <f>D49+E49</f>
        <v/>
      </c>
      <c r="I49" s="11">
        <f>IFERROR(F49/SQRT(F49^2+W49), "X")</f>
        <v/>
      </c>
      <c r="J49" s="33">
        <f>IFERROR(SQRT((1-I49^2)/W49), "X")</f>
        <v/>
      </c>
      <c r="K49" s="33">
        <f>IFERROR(1/J49, "X")</f>
        <v/>
      </c>
      <c r="L49" s="33">
        <f>IFERROR(I49-J49, "X")</f>
        <v/>
      </c>
      <c r="M49" s="33">
        <f>IFERROR(I49+J49, "X")</f>
        <v/>
      </c>
      <c r="N49" s="8" t="n">
        <v>1</v>
      </c>
      <c r="O49" s="9" t="n">
        <v>0</v>
      </c>
      <c r="P49" s="8" t="n">
        <v>0</v>
      </c>
      <c r="Q49" s="9" t="n">
        <v>0</v>
      </c>
      <c r="R49" s="9" t="n">
        <v>0</v>
      </c>
      <c r="S49" s="9" t="n">
        <v>1</v>
      </c>
      <c r="T49" s="9" t="n">
        <v>0</v>
      </c>
      <c r="U49" s="8">
        <f>ROUND(174751*AW49,0)</f>
        <v/>
      </c>
      <c r="V49" s="9" t="n">
        <v>7</v>
      </c>
      <c r="W49" s="9">
        <f>U49-V49-1</f>
        <v/>
      </c>
      <c r="X49" s="9">
        <f>COUNTIF(B:B,B49)</f>
        <v/>
      </c>
      <c r="Y49" s="7" t="n">
        <v>22</v>
      </c>
      <c r="Z49" s="7" t="n">
        <v>6.28</v>
      </c>
      <c r="AA49" s="9" t="n">
        <v>0</v>
      </c>
      <c r="AB49" s="9" t="n">
        <v>1</v>
      </c>
      <c r="AC49" s="9" t="n">
        <v>1</v>
      </c>
      <c r="AD49" s="9" t="n">
        <v>0</v>
      </c>
      <c r="AE49" s="9" t="n">
        <v>0</v>
      </c>
      <c r="AF49" s="9" t="n">
        <v>0</v>
      </c>
      <c r="AG49" s="8" t="n">
        <v>0</v>
      </c>
      <c r="AH49" s="9" t="n">
        <v>0</v>
      </c>
      <c r="AI49" s="30" t="n">
        <v>1</v>
      </c>
      <c r="AJ49" s="9" t="n">
        <v>0</v>
      </c>
      <c r="AK49" s="30" t="n">
        <v>1</v>
      </c>
      <c r="AL49" s="21" t="n">
        <v>2006</v>
      </c>
      <c r="AM49" s="23">
        <f>LN(AL49)</f>
        <v/>
      </c>
      <c r="AN49" s="33" t="n">
        <v>0</v>
      </c>
      <c r="AO49" s="33" t="n">
        <v>0</v>
      </c>
      <c r="AP49" s="33" t="n">
        <v>0</v>
      </c>
      <c r="AQ49" s="43" t="n">
        <v>1</v>
      </c>
      <c r="AR49" s="33" t="inlineStr">
        <is>
          <t>.</t>
        </is>
      </c>
      <c r="AS49" s="43" t="inlineStr">
        <is>
          <t>.</t>
        </is>
      </c>
      <c r="AT49" s="42" t="inlineStr">
        <is>
          <t>.</t>
        </is>
      </c>
      <c r="AU49" s="18" t="inlineStr">
        <is>
          <t>.</t>
        </is>
      </c>
      <c r="AV49" s="39">
        <f>1-AW49</f>
        <v/>
      </c>
      <c r="AW49" s="40" t="n">
        <v>0.53828</v>
      </c>
      <c r="AX49" t="n">
        <v>0.524</v>
      </c>
      <c r="AY49" s="40" t="n">
        <v>0.476</v>
      </c>
      <c r="BA49" s="18" t="n"/>
      <c r="BB49" t="inlineStr">
        <is>
          <t>.</t>
        </is>
      </c>
      <c r="BC49" s="18" t="inlineStr">
        <is>
          <t>.</t>
        </is>
      </c>
      <c r="BD49" s="18" t="inlineStr">
        <is>
          <t>Slovenia</t>
        </is>
      </c>
      <c r="BE49" t="n">
        <v>1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s="18" t="n">
        <v>0</v>
      </c>
      <c r="BL49" t="n">
        <v>1</v>
      </c>
      <c r="BM49" t="n">
        <v>0</v>
      </c>
      <c r="BN49" s="18" t="n">
        <v>0</v>
      </c>
      <c r="BO49" t="n">
        <v>699.5</v>
      </c>
      <c r="BP49" t="n">
        <v>462</v>
      </c>
      <c r="BQ49" s="25" t="n">
        <v>27.56</v>
      </c>
      <c r="BR49" t="n">
        <v>1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s="18" t="n">
        <v>0</v>
      </c>
      <c r="BZ49" t="n">
        <v>1</v>
      </c>
      <c r="CA49" t="n">
        <v>0</v>
      </c>
      <c r="CB49" t="n">
        <v>0</v>
      </c>
      <c r="CC49" s="18" t="n">
        <v>0</v>
      </c>
      <c r="CD49" t="n">
        <v>0</v>
      </c>
      <c r="CE49" t="n">
        <v>0</v>
      </c>
      <c r="CF49" t="n">
        <v>0</v>
      </c>
      <c r="CG49" t="n">
        <v>0</v>
      </c>
      <c r="CH49" s="18" t="n">
        <v>0</v>
      </c>
      <c r="CI49" t="n">
        <v>0</v>
      </c>
      <c r="CJ49" t="n">
        <v>0</v>
      </c>
      <c r="CK49" t="n">
        <v>1</v>
      </c>
      <c r="CL49" t="n">
        <v>1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s="18" t="n">
        <v>0</v>
      </c>
      <c r="DD49" s="34" t="inlineStr">
        <is>
          <t>X</t>
        </is>
      </c>
    </row>
    <row r="50">
      <c r="A50" t="n">
        <v>49</v>
      </c>
      <c r="B50" t="n">
        <v>2</v>
      </c>
      <c r="C50" s="25" t="inlineStr">
        <is>
          <t>Bartolj et al. (2013)</t>
        </is>
      </c>
      <c r="D50" s="12" t="n">
        <v>4.525447279814765</v>
      </c>
      <c r="E50" s="14" t="n">
        <v>1.147296493474166</v>
      </c>
      <c r="F50" s="7" t="n">
        <v>3.944444444444444</v>
      </c>
      <c r="G50" s="7">
        <f>D50-E50</f>
        <v/>
      </c>
      <c r="H50" s="16">
        <f>D50+E50</f>
        <v/>
      </c>
      <c r="I50" s="11">
        <f>IFERROR(F50/SQRT(F50^2+W50), "X")</f>
        <v/>
      </c>
      <c r="J50" s="33">
        <f>IFERROR(SQRT((1-I50^2)/W50), "X")</f>
        <v/>
      </c>
      <c r="K50" s="33">
        <f>IFERROR(1/J50, "X")</f>
        <v/>
      </c>
      <c r="L50" s="33">
        <f>IFERROR(I50-J50, "X")</f>
        <v/>
      </c>
      <c r="M50" s="33">
        <f>IFERROR(I50+J50, "X")</f>
        <v/>
      </c>
      <c r="N50" s="8" t="n">
        <v>1</v>
      </c>
      <c r="O50" s="9" t="n">
        <v>0</v>
      </c>
      <c r="P50" s="8" t="n">
        <v>0</v>
      </c>
      <c r="Q50" s="9" t="n">
        <v>0</v>
      </c>
      <c r="R50" s="9" t="n">
        <v>0</v>
      </c>
      <c r="S50" s="9" t="n">
        <v>1</v>
      </c>
      <c r="T50" s="9" t="n">
        <v>0</v>
      </c>
      <c r="U50" s="8">
        <f>ROUND(174751*AW50,0)</f>
        <v/>
      </c>
      <c r="V50" s="9" t="n">
        <v>7</v>
      </c>
      <c r="W50" s="9">
        <f>U50-V50-1</f>
        <v/>
      </c>
      <c r="X50" s="9">
        <f>COUNTIF(B:B,B50)</f>
        <v/>
      </c>
      <c r="Y50" s="7" t="n">
        <v>16</v>
      </c>
      <c r="Z50" s="7" t="n">
        <v>6.28</v>
      </c>
      <c r="AA50" s="9" t="n">
        <v>0</v>
      </c>
      <c r="AB50" s="9" t="n">
        <v>1</v>
      </c>
      <c r="AC50" s="9" t="n">
        <v>1</v>
      </c>
      <c r="AD50" s="9" t="n">
        <v>0</v>
      </c>
      <c r="AE50" s="9" t="n">
        <v>0</v>
      </c>
      <c r="AF50" s="9" t="n">
        <v>0</v>
      </c>
      <c r="AG50" s="8" t="n">
        <v>0</v>
      </c>
      <c r="AH50" s="9" t="n">
        <v>0</v>
      </c>
      <c r="AI50" s="30" t="n">
        <v>1</v>
      </c>
      <c r="AJ50" s="9" t="n">
        <v>0</v>
      </c>
      <c r="AK50" s="30" t="n">
        <v>1</v>
      </c>
      <c r="AL50" s="21" t="n">
        <v>2008</v>
      </c>
      <c r="AM50" s="23">
        <f>LN(AL50)</f>
        <v/>
      </c>
      <c r="AN50" s="33" t="n">
        <v>0</v>
      </c>
      <c r="AO50" s="33" t="n">
        <v>0</v>
      </c>
      <c r="AP50" s="33" t="n">
        <v>0</v>
      </c>
      <c r="AQ50" s="43" t="n">
        <v>1</v>
      </c>
      <c r="AR50" s="33" t="inlineStr">
        <is>
          <t>.</t>
        </is>
      </c>
      <c r="AS50" s="43" t="inlineStr">
        <is>
          <t>.</t>
        </is>
      </c>
      <c r="AT50" s="42" t="inlineStr">
        <is>
          <t>.</t>
        </is>
      </c>
      <c r="AU50" s="18" t="inlineStr">
        <is>
          <t>.</t>
        </is>
      </c>
      <c r="AV50" s="39">
        <f>1-AW50</f>
        <v/>
      </c>
      <c r="AW50" s="40" t="n">
        <v>0.53828</v>
      </c>
      <c r="AX50" t="n">
        <v>0.524</v>
      </c>
      <c r="AY50" s="40" t="n">
        <v>0.476</v>
      </c>
      <c r="BA50" s="18" t="n"/>
      <c r="BB50" t="inlineStr">
        <is>
          <t>.</t>
        </is>
      </c>
      <c r="BC50" s="18" t="inlineStr">
        <is>
          <t>.</t>
        </is>
      </c>
      <c r="BD50" s="18" t="inlineStr">
        <is>
          <t>Slovenia</t>
        </is>
      </c>
      <c r="BE50" t="n">
        <v>1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s="18" t="n">
        <v>0</v>
      </c>
      <c r="BL50" t="n">
        <v>1</v>
      </c>
      <c r="BM50" t="n">
        <v>0</v>
      </c>
      <c r="BN50" s="18" t="n">
        <v>0</v>
      </c>
      <c r="BO50" t="n">
        <v>699.5</v>
      </c>
      <c r="BP50" t="n">
        <v>462</v>
      </c>
      <c r="BQ50" s="25" t="n">
        <v>27.56</v>
      </c>
      <c r="BR50" t="n">
        <v>1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s="18" t="n">
        <v>0</v>
      </c>
      <c r="BZ50" t="n">
        <v>1</v>
      </c>
      <c r="CA50" t="n">
        <v>0</v>
      </c>
      <c r="CB50" t="n">
        <v>0</v>
      </c>
      <c r="CC50" s="18" t="n">
        <v>0</v>
      </c>
      <c r="CD50" t="n">
        <v>0</v>
      </c>
      <c r="CE50" t="n">
        <v>0</v>
      </c>
      <c r="CF50" t="n">
        <v>0</v>
      </c>
      <c r="CG50" t="n">
        <v>0</v>
      </c>
      <c r="CH50" s="18" t="n">
        <v>0</v>
      </c>
      <c r="CI50" t="n">
        <v>0</v>
      </c>
      <c r="CJ50" t="n">
        <v>0</v>
      </c>
      <c r="CK50" t="n">
        <v>1</v>
      </c>
      <c r="CL50" t="n">
        <v>1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s="18" t="n">
        <v>0</v>
      </c>
      <c r="DD50" s="34" t="inlineStr">
        <is>
          <t>X</t>
        </is>
      </c>
    </row>
    <row r="51">
      <c r="A51" t="n">
        <v>50</v>
      </c>
      <c r="B51" t="n">
        <v>2</v>
      </c>
      <c r="C51" s="25" t="inlineStr">
        <is>
          <t>Bartolj et al. (2013)</t>
        </is>
      </c>
      <c r="D51" s="12" t="n">
        <v>6.389598804353258</v>
      </c>
      <c r="E51" s="14" t="n">
        <v>0.2288286073184362</v>
      </c>
      <c r="F51" s="7" t="n">
        <v>27.92307692307692</v>
      </c>
      <c r="G51" s="7">
        <f>D51-E51</f>
        <v/>
      </c>
      <c r="H51" s="16">
        <f>D51+E51</f>
        <v/>
      </c>
      <c r="I51" s="11">
        <f>IFERROR(F51/SQRT(F51^2+W51), "X")</f>
        <v/>
      </c>
      <c r="J51" s="33">
        <f>IFERROR(SQRT((1-I51^2)/W51), "X")</f>
        <v/>
      </c>
      <c r="K51" s="33">
        <f>IFERROR(1/J51, "X")</f>
        <v/>
      </c>
      <c r="L51" s="33">
        <f>IFERROR(I51-J51, "X")</f>
        <v/>
      </c>
      <c r="M51" s="33">
        <f>IFERROR(I51+J51, "X")</f>
        <v/>
      </c>
      <c r="N51" s="8" t="n">
        <v>1</v>
      </c>
      <c r="O51" s="9" t="n">
        <v>0</v>
      </c>
      <c r="P51" s="8" t="n">
        <v>0</v>
      </c>
      <c r="Q51" s="9" t="n">
        <v>0</v>
      </c>
      <c r="R51" s="9" t="n">
        <v>0</v>
      </c>
      <c r="S51" s="9" t="n">
        <v>1</v>
      </c>
      <c r="T51" s="9" t="n">
        <v>0</v>
      </c>
      <c r="U51" s="8">
        <f>ROUND(174751*AW51,0)</f>
        <v/>
      </c>
      <c r="V51" s="9" t="n">
        <v>7</v>
      </c>
      <c r="W51" s="9">
        <f>U51-V51-1</f>
        <v/>
      </c>
      <c r="X51" s="9">
        <f>COUNTIF(B:B,B51)</f>
        <v/>
      </c>
      <c r="Y51" s="7" t="n">
        <v>18</v>
      </c>
      <c r="Z51" s="7" t="n">
        <v>6.28</v>
      </c>
      <c r="AA51" s="9" t="n">
        <v>0</v>
      </c>
      <c r="AB51" s="9" t="n">
        <v>1</v>
      </c>
      <c r="AC51" s="9" t="n">
        <v>1</v>
      </c>
      <c r="AD51" s="9" t="n">
        <v>0</v>
      </c>
      <c r="AE51" s="9" t="n">
        <v>0</v>
      </c>
      <c r="AF51" s="9" t="n">
        <v>0</v>
      </c>
      <c r="AG51" s="8" t="n">
        <v>0</v>
      </c>
      <c r="AH51" s="9" t="n">
        <v>0</v>
      </c>
      <c r="AI51" s="30" t="n">
        <v>1</v>
      </c>
      <c r="AJ51" s="9" t="n">
        <v>0</v>
      </c>
      <c r="AK51" s="30" t="n">
        <v>1</v>
      </c>
      <c r="AL51" s="21" t="n">
        <v>2008</v>
      </c>
      <c r="AM51" s="23">
        <f>LN(AL51)</f>
        <v/>
      </c>
      <c r="AN51" s="33" t="n">
        <v>0</v>
      </c>
      <c r="AO51" s="33" t="n">
        <v>0</v>
      </c>
      <c r="AP51" s="33" t="n">
        <v>0</v>
      </c>
      <c r="AQ51" s="43" t="n">
        <v>1</v>
      </c>
      <c r="AR51" s="33" t="inlineStr">
        <is>
          <t>.</t>
        </is>
      </c>
      <c r="AS51" s="43" t="inlineStr">
        <is>
          <t>.</t>
        </is>
      </c>
      <c r="AT51" s="42" t="inlineStr">
        <is>
          <t>.</t>
        </is>
      </c>
      <c r="AU51" s="18" t="inlineStr">
        <is>
          <t>.</t>
        </is>
      </c>
      <c r="AV51" s="39">
        <f>1-AW51</f>
        <v/>
      </c>
      <c r="AW51" s="40" t="n">
        <v>0.53828</v>
      </c>
      <c r="AX51" t="n">
        <v>0.524</v>
      </c>
      <c r="AY51" s="40" t="n">
        <v>0.476</v>
      </c>
      <c r="BA51" s="18" t="n"/>
      <c r="BB51" t="inlineStr">
        <is>
          <t>.</t>
        </is>
      </c>
      <c r="BC51" s="18" t="inlineStr">
        <is>
          <t>.</t>
        </is>
      </c>
      <c r="BD51" s="18" t="inlineStr">
        <is>
          <t>Slovenia</t>
        </is>
      </c>
      <c r="BE51" t="n">
        <v>1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s="18" t="n">
        <v>0</v>
      </c>
      <c r="BL51" t="n">
        <v>1</v>
      </c>
      <c r="BM51" t="n">
        <v>0</v>
      </c>
      <c r="BN51" s="18" t="n">
        <v>0</v>
      </c>
      <c r="BO51" t="n">
        <v>699.5</v>
      </c>
      <c r="BP51" t="n">
        <v>462</v>
      </c>
      <c r="BQ51" s="25" t="n">
        <v>27.56</v>
      </c>
      <c r="BR51" t="n">
        <v>1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s="18" t="n">
        <v>0</v>
      </c>
      <c r="BZ51" t="n">
        <v>1</v>
      </c>
      <c r="CA51" t="n">
        <v>0</v>
      </c>
      <c r="CB51" t="n">
        <v>0</v>
      </c>
      <c r="CC51" s="18" t="n">
        <v>0</v>
      </c>
      <c r="CD51" t="n">
        <v>0</v>
      </c>
      <c r="CE51" t="n">
        <v>0</v>
      </c>
      <c r="CF51" t="n">
        <v>0</v>
      </c>
      <c r="CG51" t="n">
        <v>0</v>
      </c>
      <c r="CH51" s="18" t="n">
        <v>0</v>
      </c>
      <c r="CI51" t="n">
        <v>0</v>
      </c>
      <c r="CJ51" t="n">
        <v>0</v>
      </c>
      <c r="CK51" t="n">
        <v>1</v>
      </c>
      <c r="CL51" t="n">
        <v>1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s="18" t="n">
        <v>0</v>
      </c>
      <c r="DD51" s="34" t="inlineStr">
        <is>
          <t>X</t>
        </is>
      </c>
    </row>
    <row r="52">
      <c r="A52" t="n">
        <v>51</v>
      </c>
      <c r="B52" t="n">
        <v>2</v>
      </c>
      <c r="C52" s="25" t="inlineStr">
        <is>
          <t>Bartolj et al. (2013)</t>
        </is>
      </c>
      <c r="D52" s="12" t="n">
        <v>10.40833301884419</v>
      </c>
      <c r="E52" s="14" t="n">
        <v>0.5901632124086911</v>
      </c>
      <c r="F52" s="7" t="n">
        <v>17.63636363636363</v>
      </c>
      <c r="G52" s="7">
        <f>D52-E52</f>
        <v/>
      </c>
      <c r="H52" s="16">
        <f>D52+E52</f>
        <v/>
      </c>
      <c r="I52" s="11">
        <f>IFERROR(F52/SQRT(F52^2+W52), "X")</f>
        <v/>
      </c>
      <c r="J52" s="33">
        <f>IFERROR(SQRT((1-I52^2)/W52), "X")</f>
        <v/>
      </c>
      <c r="K52" s="33">
        <f>IFERROR(1/J52, "X")</f>
        <v/>
      </c>
      <c r="L52" s="33">
        <f>IFERROR(I52-J52, "X")</f>
        <v/>
      </c>
      <c r="M52" s="33">
        <f>IFERROR(I52+J52, "X")</f>
        <v/>
      </c>
      <c r="N52" s="8" t="n">
        <v>1</v>
      </c>
      <c r="O52" s="9" t="n">
        <v>0</v>
      </c>
      <c r="P52" s="8" t="n">
        <v>0</v>
      </c>
      <c r="Q52" s="9" t="n">
        <v>0</v>
      </c>
      <c r="R52" s="9" t="n">
        <v>0</v>
      </c>
      <c r="S52" s="9" t="n">
        <v>1</v>
      </c>
      <c r="T52" s="9" t="n">
        <v>0</v>
      </c>
      <c r="U52" s="8">
        <f>ROUND(174751*AW52,0)</f>
        <v/>
      </c>
      <c r="V52" s="9" t="n">
        <v>7</v>
      </c>
      <c r="W52" s="9">
        <f>U52-V52-1</f>
        <v/>
      </c>
      <c r="X52" s="9">
        <f>COUNTIF(B:B,B52)</f>
        <v/>
      </c>
      <c r="Y52" s="7" t="n">
        <v>20</v>
      </c>
      <c r="Z52" s="7" t="n">
        <v>6.28</v>
      </c>
      <c r="AA52" s="9" t="n">
        <v>0</v>
      </c>
      <c r="AB52" s="9" t="n">
        <v>1</v>
      </c>
      <c r="AC52" s="9" t="n">
        <v>1</v>
      </c>
      <c r="AD52" s="9" t="n">
        <v>0</v>
      </c>
      <c r="AE52" s="9" t="n">
        <v>0</v>
      </c>
      <c r="AF52" s="9" t="n">
        <v>0</v>
      </c>
      <c r="AG52" s="8" t="n">
        <v>0</v>
      </c>
      <c r="AH52" s="9" t="n">
        <v>0</v>
      </c>
      <c r="AI52" s="30" t="n">
        <v>1</v>
      </c>
      <c r="AJ52" s="9" t="n">
        <v>0</v>
      </c>
      <c r="AK52" s="30" t="n">
        <v>1</v>
      </c>
      <c r="AL52" s="21" t="n">
        <v>2008</v>
      </c>
      <c r="AM52" s="23">
        <f>LN(AL52)</f>
        <v/>
      </c>
      <c r="AN52" s="33" t="n">
        <v>0</v>
      </c>
      <c r="AO52" s="33" t="n">
        <v>0</v>
      </c>
      <c r="AP52" s="33" t="n">
        <v>0</v>
      </c>
      <c r="AQ52" s="43" t="n">
        <v>1</v>
      </c>
      <c r="AR52" s="33" t="inlineStr">
        <is>
          <t>.</t>
        </is>
      </c>
      <c r="AS52" s="43" t="inlineStr">
        <is>
          <t>.</t>
        </is>
      </c>
      <c r="AT52" s="42" t="inlineStr">
        <is>
          <t>.</t>
        </is>
      </c>
      <c r="AU52" s="18" t="inlineStr">
        <is>
          <t>.</t>
        </is>
      </c>
      <c r="AV52" s="39">
        <f>1-AW52</f>
        <v/>
      </c>
      <c r="AW52" s="40" t="n">
        <v>0.53828</v>
      </c>
      <c r="AX52" t="n">
        <v>0.524</v>
      </c>
      <c r="AY52" s="40" t="n">
        <v>0.476</v>
      </c>
      <c r="BA52" s="18" t="n"/>
      <c r="BB52" t="inlineStr">
        <is>
          <t>.</t>
        </is>
      </c>
      <c r="BC52" s="18" t="inlineStr">
        <is>
          <t>.</t>
        </is>
      </c>
      <c r="BD52" s="18" t="inlineStr">
        <is>
          <t>Slovenia</t>
        </is>
      </c>
      <c r="BE52" t="n">
        <v>1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s="18" t="n">
        <v>0</v>
      </c>
      <c r="BL52" t="n">
        <v>1</v>
      </c>
      <c r="BM52" t="n">
        <v>0</v>
      </c>
      <c r="BN52" s="18" t="n">
        <v>0</v>
      </c>
      <c r="BO52" t="n">
        <v>699.5</v>
      </c>
      <c r="BP52" t="n">
        <v>462</v>
      </c>
      <c r="BQ52" s="25" t="n">
        <v>27.56</v>
      </c>
      <c r="BR52" t="n">
        <v>1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s="18" t="n">
        <v>0</v>
      </c>
      <c r="BZ52" t="n">
        <v>1</v>
      </c>
      <c r="CA52" t="n">
        <v>0</v>
      </c>
      <c r="CB52" t="n">
        <v>0</v>
      </c>
      <c r="CC52" s="18" t="n">
        <v>0</v>
      </c>
      <c r="CD52" t="n">
        <v>0</v>
      </c>
      <c r="CE52" t="n">
        <v>0</v>
      </c>
      <c r="CF52" t="n">
        <v>0</v>
      </c>
      <c r="CG52" t="n">
        <v>0</v>
      </c>
      <c r="CH52" s="18" t="n">
        <v>0</v>
      </c>
      <c r="CI52" t="n">
        <v>0</v>
      </c>
      <c r="CJ52" t="n">
        <v>0</v>
      </c>
      <c r="CK52" t="n">
        <v>1</v>
      </c>
      <c r="CL52" t="n">
        <v>1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s="18" t="n">
        <v>0</v>
      </c>
      <c r="DD52" s="34" t="inlineStr">
        <is>
          <t>X</t>
        </is>
      </c>
    </row>
    <row r="53" customFormat="1" s="51">
      <c r="A53" s="51" t="n">
        <v>52</v>
      </c>
      <c r="B53" s="51" t="n">
        <v>2</v>
      </c>
      <c r="C53" s="52" t="inlineStr">
        <is>
          <t>Bartolj et al. (2013)</t>
        </is>
      </c>
      <c r="D53" s="53" t="n">
        <v>3.053384223906019</v>
      </c>
      <c r="E53" s="54" t="n">
        <v>0.3224070298534306</v>
      </c>
      <c r="F53" s="55" t="n">
        <v>9.470588235294118</v>
      </c>
      <c r="G53" s="55">
        <f>D53-E53</f>
        <v/>
      </c>
      <c r="H53" s="56">
        <f>D53+E53</f>
        <v/>
      </c>
      <c r="I53" s="57">
        <f>IFERROR(F53/SQRT(F53^2+W53), "X")</f>
        <v/>
      </c>
      <c r="J53" s="58">
        <f>IFERROR(SQRT((1-I53^2)/W53), "X")</f>
        <v/>
      </c>
      <c r="K53" s="58">
        <f>IFERROR(1/J53, "X")</f>
        <v/>
      </c>
      <c r="L53" s="58">
        <f>IFERROR(I53-J53, "X")</f>
        <v/>
      </c>
      <c r="M53" s="58">
        <f>IFERROR(I53+J53, "X")</f>
        <v/>
      </c>
      <c r="N53" s="59" t="n">
        <v>1</v>
      </c>
      <c r="O53" s="60" t="n">
        <v>0</v>
      </c>
      <c r="P53" s="59" t="n">
        <v>0</v>
      </c>
      <c r="Q53" s="60" t="n">
        <v>0</v>
      </c>
      <c r="R53" s="60" t="n">
        <v>0</v>
      </c>
      <c r="S53" s="60" t="n">
        <v>1</v>
      </c>
      <c r="T53" s="60" t="n">
        <v>0</v>
      </c>
      <c r="U53" s="59">
        <f>ROUND(174751*AW53,0)</f>
        <v/>
      </c>
      <c r="V53" s="60" t="n">
        <v>7</v>
      </c>
      <c r="W53" s="60">
        <f>U53-V53-1</f>
        <v/>
      </c>
      <c r="X53" s="60">
        <f>COUNTIF(B:B,B53)</f>
        <v/>
      </c>
      <c r="Y53" s="55" t="n">
        <v>22</v>
      </c>
      <c r="Z53" s="55" t="n">
        <v>6.28</v>
      </c>
      <c r="AA53" s="60" t="n">
        <v>0</v>
      </c>
      <c r="AB53" s="60" t="n">
        <v>1</v>
      </c>
      <c r="AC53" s="60" t="n">
        <v>1</v>
      </c>
      <c r="AD53" s="60" t="n">
        <v>0</v>
      </c>
      <c r="AE53" s="60" t="n">
        <v>0</v>
      </c>
      <c r="AF53" s="60" t="n">
        <v>0</v>
      </c>
      <c r="AG53" s="59" t="n">
        <v>0</v>
      </c>
      <c r="AH53" s="60" t="n">
        <v>0</v>
      </c>
      <c r="AI53" s="61" t="n">
        <v>1</v>
      </c>
      <c r="AJ53" s="60" t="n">
        <v>0</v>
      </c>
      <c r="AK53" s="61" t="n">
        <v>1</v>
      </c>
      <c r="AL53" s="62" t="n">
        <v>2008</v>
      </c>
      <c r="AM53" s="63">
        <f>LN(AL53)</f>
        <v/>
      </c>
      <c r="AN53" s="58" t="n">
        <v>0</v>
      </c>
      <c r="AO53" s="58" t="n">
        <v>0</v>
      </c>
      <c r="AP53" s="58" t="n">
        <v>0</v>
      </c>
      <c r="AQ53" s="64" t="n">
        <v>1</v>
      </c>
      <c r="AR53" s="58" t="inlineStr">
        <is>
          <t>.</t>
        </is>
      </c>
      <c r="AS53" s="64" t="inlineStr">
        <is>
          <t>.</t>
        </is>
      </c>
      <c r="AT53" s="65" t="inlineStr">
        <is>
          <t>.</t>
        </is>
      </c>
      <c r="AU53" s="66" t="inlineStr">
        <is>
          <t>.</t>
        </is>
      </c>
      <c r="AV53" s="69">
        <f>1-AW53</f>
        <v/>
      </c>
      <c r="AW53" s="67" t="n">
        <v>0.53828</v>
      </c>
      <c r="AX53" s="51" t="n">
        <v>0.524</v>
      </c>
      <c r="AY53" s="67" t="n">
        <v>0.476</v>
      </c>
      <c r="BA53" s="66" t="n"/>
      <c r="BB53" s="51" t="inlineStr">
        <is>
          <t>.</t>
        </is>
      </c>
      <c r="BC53" s="66" t="inlineStr">
        <is>
          <t>.</t>
        </is>
      </c>
      <c r="BD53" s="66" t="inlineStr">
        <is>
          <t>Slovenia</t>
        </is>
      </c>
      <c r="BE53" t="n">
        <v>1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s="66" t="n">
        <v>0</v>
      </c>
      <c r="BL53" t="n">
        <v>1</v>
      </c>
      <c r="BM53" t="n">
        <v>0</v>
      </c>
      <c r="BN53" s="66" t="n">
        <v>0</v>
      </c>
      <c r="BO53" t="n">
        <v>699.5</v>
      </c>
      <c r="BP53" t="n">
        <v>462</v>
      </c>
      <c r="BQ53" s="52" t="n">
        <v>27.56</v>
      </c>
      <c r="BR53" s="51" t="n">
        <v>1</v>
      </c>
      <c r="BS53" s="51" t="n">
        <v>0</v>
      </c>
      <c r="BT53" s="51" t="n">
        <v>0</v>
      </c>
      <c r="BU53" s="51" t="n">
        <v>0</v>
      </c>
      <c r="BV53" s="51" t="n">
        <v>0</v>
      </c>
      <c r="BW53" s="51" t="n">
        <v>0</v>
      </c>
      <c r="BX53" s="51" t="n">
        <v>0</v>
      </c>
      <c r="BY53" s="66" t="n">
        <v>0</v>
      </c>
      <c r="BZ53" s="51" t="n">
        <v>1</v>
      </c>
      <c r="CA53" s="51" t="n">
        <v>0</v>
      </c>
      <c r="CB53" s="51" t="n">
        <v>0</v>
      </c>
      <c r="CC53" s="66" t="n">
        <v>0</v>
      </c>
      <c r="CD53" s="51" t="n">
        <v>0</v>
      </c>
      <c r="CE53" s="51" t="n">
        <v>0</v>
      </c>
      <c r="CF53" s="51" t="n">
        <v>0</v>
      </c>
      <c r="CG53" s="51" t="n">
        <v>0</v>
      </c>
      <c r="CH53" s="66" t="n">
        <v>0</v>
      </c>
      <c r="CI53" s="51" t="n">
        <v>0</v>
      </c>
      <c r="CJ53" s="51" t="n">
        <v>0</v>
      </c>
      <c r="CK53" s="51" t="n">
        <v>1</v>
      </c>
      <c r="CL53" s="51" t="n">
        <v>1</v>
      </c>
      <c r="CM53" s="51" t="n">
        <v>0</v>
      </c>
      <c r="CN53" s="51" t="n">
        <v>0</v>
      </c>
      <c r="CO53" s="51" t="n">
        <v>0</v>
      </c>
      <c r="CP53" s="51" t="n">
        <v>0</v>
      </c>
      <c r="CQ53" s="51" t="n">
        <v>0</v>
      </c>
      <c r="CR53" s="51" t="n">
        <v>0</v>
      </c>
      <c r="CS53" s="66" t="n">
        <v>0</v>
      </c>
      <c r="CY53" s="68" t="n"/>
      <c r="DD53" s="68" t="inlineStr">
        <is>
          <t>X</t>
        </is>
      </c>
    </row>
    <row r="54">
      <c r="A54" t="n">
        <v>53</v>
      </c>
      <c r="B54" t="n">
        <v>3</v>
      </c>
      <c r="C54" s="25" t="inlineStr">
        <is>
          <t>Salas-Velasco (2006)</t>
        </is>
      </c>
      <c r="D54" s="12" t="n">
        <v>7.75</v>
      </c>
      <c r="E54" s="14">
        <f>D54/F54</f>
        <v/>
      </c>
      <c r="F54" s="7" t="n">
        <v>13.083</v>
      </c>
      <c r="G54" s="7">
        <f>D54-E54</f>
        <v/>
      </c>
      <c r="H54" s="16">
        <f>D54+E54</f>
        <v/>
      </c>
      <c r="I54" s="11">
        <f>IFERROR(F54/SQRT(F54^2+W54), "X")</f>
        <v/>
      </c>
      <c r="J54" s="33">
        <f>IFERROR(SQRT((1-I54^2)/W54), "X")</f>
        <v/>
      </c>
      <c r="K54" s="33">
        <f>IFERROR(1/J54, "X")</f>
        <v/>
      </c>
      <c r="L54" s="33">
        <f>IFERROR(I54-J54, "X")</f>
        <v/>
      </c>
      <c r="M54" s="33">
        <f>IFERROR(I54+J54, "X")</f>
        <v/>
      </c>
      <c r="N54" s="8" t="n">
        <v>1</v>
      </c>
      <c r="O54" s="9" t="n">
        <v>0</v>
      </c>
      <c r="P54" s="8" t="n">
        <v>0</v>
      </c>
      <c r="Q54" s="9" t="n">
        <v>0</v>
      </c>
      <c r="R54" s="9" t="n">
        <v>0</v>
      </c>
      <c r="S54" s="9" t="n">
        <v>1</v>
      </c>
      <c r="T54" s="9" t="n">
        <v>0</v>
      </c>
      <c r="U54" s="8" t="n">
        <v>1321</v>
      </c>
      <c r="V54" s="9" t="n">
        <v>3</v>
      </c>
      <c r="W54" s="9">
        <f>U54-V54-1</f>
        <v/>
      </c>
      <c r="X54" s="9">
        <f>COUNTIF(B:B,B54)</f>
        <v/>
      </c>
      <c r="Y54" s="7" t="n">
        <v>16.5299</v>
      </c>
      <c r="Z54" s="7" t="n">
        <v>12.6426</v>
      </c>
      <c r="AA54" s="9" t="n">
        <v>1</v>
      </c>
      <c r="AB54" s="9" t="n">
        <v>0</v>
      </c>
      <c r="AC54" s="9" t="n">
        <v>0</v>
      </c>
      <c r="AD54" s="9" t="n">
        <v>1</v>
      </c>
      <c r="AE54" s="9" t="n">
        <v>0</v>
      </c>
      <c r="AF54" s="9" t="n">
        <v>0</v>
      </c>
      <c r="AG54" s="8" t="n">
        <v>0</v>
      </c>
      <c r="AH54" s="9" t="n">
        <v>1</v>
      </c>
      <c r="AI54" s="30" t="n">
        <v>0</v>
      </c>
      <c r="AJ54" s="9" t="n">
        <v>1</v>
      </c>
      <c r="AK54" s="30" t="n">
        <v>0</v>
      </c>
      <c r="AL54" s="21" t="n">
        <v>1997</v>
      </c>
      <c r="AM54" s="23">
        <f>LN(AL54)</f>
        <v/>
      </c>
      <c r="AN54" s="33" t="n">
        <v>0</v>
      </c>
      <c r="AO54" s="33" t="n">
        <v>0</v>
      </c>
      <c r="AP54" s="33" t="n">
        <v>0</v>
      </c>
      <c r="AQ54" s="43" t="n">
        <v>1</v>
      </c>
      <c r="AR54" s="33" t="n">
        <v>0.7246</v>
      </c>
      <c r="AS54" s="43">
        <f>1-AR54</f>
        <v/>
      </c>
      <c r="AT54" s="42" t="n">
        <v>1</v>
      </c>
      <c r="AU54" s="18" t="n">
        <v>0</v>
      </c>
      <c r="AV54" s="39">
        <f>1-AW54</f>
        <v/>
      </c>
      <c r="AW54" s="40" t="n">
        <v>0.4784</v>
      </c>
      <c r="AX54">
        <f>1-AY54</f>
        <v/>
      </c>
      <c r="AY54" s="40" t="n">
        <v>0.8448</v>
      </c>
      <c r="BA54" s="18" t="n"/>
      <c r="BB54" t="inlineStr">
        <is>
          <t>.</t>
        </is>
      </c>
      <c r="BC54" s="18" t="inlineStr">
        <is>
          <t>.</t>
        </is>
      </c>
      <c r="BD54" s="18" t="inlineStr">
        <is>
          <t>Spain</t>
        </is>
      </c>
      <c r="BE54" t="n">
        <v>1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s="18" t="n">
        <v>0</v>
      </c>
      <c r="BL54" t="n">
        <v>1</v>
      </c>
      <c r="BM54" t="n">
        <v>0</v>
      </c>
      <c r="BN54" s="18" t="n">
        <v>0</v>
      </c>
      <c r="BO54" t="n">
        <v>1399.916666666667</v>
      </c>
      <c r="BP54" t="n">
        <v>479</v>
      </c>
      <c r="BQ54" s="25" t="inlineStr">
        <is>
          <t>.</t>
        </is>
      </c>
      <c r="BR54" t="n">
        <v>1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s="18" t="n">
        <v>0</v>
      </c>
      <c r="BZ54" t="n">
        <v>0</v>
      </c>
      <c r="CA54" t="n">
        <v>0</v>
      </c>
      <c r="CB54" t="n">
        <v>1</v>
      </c>
      <c r="CC54" s="18" t="n">
        <v>0</v>
      </c>
      <c r="CD54" t="n">
        <v>0</v>
      </c>
      <c r="CE54" t="n">
        <v>0</v>
      </c>
      <c r="CF54" t="n">
        <v>0</v>
      </c>
      <c r="CG54" t="n">
        <v>0</v>
      </c>
      <c r="CH54" s="18" t="n">
        <v>0</v>
      </c>
      <c r="CI54" t="n">
        <v>0</v>
      </c>
      <c r="CJ54" t="n">
        <v>0</v>
      </c>
      <c r="CK54" t="n">
        <v>1</v>
      </c>
      <c r="CL54" t="n">
        <v>1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s="18" t="n">
        <v>0</v>
      </c>
      <c r="DD54" s="34" t="inlineStr">
        <is>
          <t>X</t>
        </is>
      </c>
    </row>
    <row r="55">
      <c r="A55" t="n">
        <v>54</v>
      </c>
      <c r="B55" t="n">
        <v>3</v>
      </c>
      <c r="C55" s="25" t="inlineStr">
        <is>
          <t>Salas-Velasco (2006)</t>
        </is>
      </c>
      <c r="D55" s="12" t="n">
        <v>13.07</v>
      </c>
      <c r="E55" s="14">
        <f>D55/F55</f>
        <v/>
      </c>
      <c r="F55" s="7" t="n">
        <v>7.024</v>
      </c>
      <c r="G55" s="7">
        <f>D55-E55</f>
        <v/>
      </c>
      <c r="H55" s="16">
        <f>D55+E55</f>
        <v/>
      </c>
      <c r="I55" s="11">
        <f>IFERROR(F55/SQRT(F55^2+W55), "X")</f>
        <v/>
      </c>
      <c r="J55" s="33">
        <f>IFERROR(SQRT((1-I55^2)/W55), "X")</f>
        <v/>
      </c>
      <c r="K55" s="33">
        <f>IFERROR(1/J55, "X")</f>
        <v/>
      </c>
      <c r="L55" s="33">
        <f>IFERROR(I55-J55, "X")</f>
        <v/>
      </c>
      <c r="M55" s="33">
        <f>IFERROR(I55+J55, "X")</f>
        <v/>
      </c>
      <c r="N55" s="8" t="n">
        <v>1</v>
      </c>
      <c r="O55" s="9" t="n">
        <v>0</v>
      </c>
      <c r="P55" s="8" t="n">
        <v>0</v>
      </c>
      <c r="Q55" s="9" t="n">
        <v>0</v>
      </c>
      <c r="R55" s="9" t="n">
        <v>0</v>
      </c>
      <c r="S55" s="9" t="n">
        <v>1</v>
      </c>
      <c r="T55" s="9" t="n">
        <v>0</v>
      </c>
      <c r="U55" s="8" t="n">
        <v>1321</v>
      </c>
      <c r="V55" s="9" t="n">
        <v>3</v>
      </c>
      <c r="W55" s="9">
        <f>U55-V55-1</f>
        <v/>
      </c>
      <c r="X55" s="9">
        <f>COUNTIF(B:B,B55)</f>
        <v/>
      </c>
      <c r="Y55" s="7" t="n">
        <v>16.5299</v>
      </c>
      <c r="Z55" s="7" t="n">
        <v>12.6426</v>
      </c>
      <c r="AA55" s="9" t="n">
        <v>1</v>
      </c>
      <c r="AB55" s="9" t="n">
        <v>0</v>
      </c>
      <c r="AC55" s="9" t="n">
        <v>0</v>
      </c>
      <c r="AD55" s="9" t="n">
        <v>1</v>
      </c>
      <c r="AE55" s="9" t="n">
        <v>0</v>
      </c>
      <c r="AF55" s="9" t="n">
        <v>0</v>
      </c>
      <c r="AG55" s="8" t="n">
        <v>0</v>
      </c>
      <c r="AH55" s="9" t="n">
        <v>1</v>
      </c>
      <c r="AI55" s="30" t="n">
        <v>0</v>
      </c>
      <c r="AJ55" s="9" t="n">
        <v>1</v>
      </c>
      <c r="AK55" s="30" t="n">
        <v>0</v>
      </c>
      <c r="AL55" s="21" t="n">
        <v>1997</v>
      </c>
      <c r="AM55" s="23">
        <f>LN(AL55)</f>
        <v/>
      </c>
      <c r="AN55" s="33" t="n">
        <v>0</v>
      </c>
      <c r="AO55" s="33" t="n">
        <v>0</v>
      </c>
      <c r="AP55" s="33" t="n">
        <v>0</v>
      </c>
      <c r="AQ55" s="43" t="n">
        <v>1</v>
      </c>
      <c r="AR55" s="33" t="n">
        <v>0.7246</v>
      </c>
      <c r="AS55" s="43">
        <f>1-AR55</f>
        <v/>
      </c>
      <c r="AT55" s="42" t="n">
        <v>1</v>
      </c>
      <c r="AU55" s="18" t="n">
        <v>0</v>
      </c>
      <c r="AV55" s="39">
        <f>1-AW55</f>
        <v/>
      </c>
      <c r="AW55" s="40" t="n">
        <v>0.4784</v>
      </c>
      <c r="AX55">
        <f>1-AY55</f>
        <v/>
      </c>
      <c r="AY55" s="40" t="n">
        <v>0.8448</v>
      </c>
      <c r="BA55" s="18" t="n"/>
      <c r="BB55" t="inlineStr">
        <is>
          <t>.</t>
        </is>
      </c>
      <c r="BC55" s="18" t="inlineStr">
        <is>
          <t>.</t>
        </is>
      </c>
      <c r="BD55" s="18" t="inlineStr">
        <is>
          <t>Spain</t>
        </is>
      </c>
      <c r="BE55" t="n">
        <v>1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s="18" t="n">
        <v>0</v>
      </c>
      <c r="BL55" t="n">
        <v>1</v>
      </c>
      <c r="BM55" t="n">
        <v>0</v>
      </c>
      <c r="BN55" s="18" t="n">
        <v>0</v>
      </c>
      <c r="BO55" t="n">
        <v>1399.916666666667</v>
      </c>
      <c r="BP55" t="n">
        <v>479</v>
      </c>
      <c r="BQ55" s="25" t="inlineStr">
        <is>
          <t>.</t>
        </is>
      </c>
      <c r="BR55" t="n">
        <v>0</v>
      </c>
      <c r="BS55" t="n">
        <v>0</v>
      </c>
      <c r="BT55" t="n">
        <v>0</v>
      </c>
      <c r="BU55" t="n">
        <v>0</v>
      </c>
      <c r="BV55" t="n">
        <v>1</v>
      </c>
      <c r="BW55" t="n">
        <v>0</v>
      </c>
      <c r="BX55" t="n">
        <v>0</v>
      </c>
      <c r="BY55" s="18" t="n">
        <v>0</v>
      </c>
      <c r="BZ55" t="n">
        <v>0</v>
      </c>
      <c r="CA55" t="n">
        <v>0</v>
      </c>
      <c r="CB55" t="n">
        <v>1</v>
      </c>
      <c r="CC55" s="18" t="n">
        <v>0</v>
      </c>
      <c r="CD55" t="n">
        <v>1</v>
      </c>
      <c r="CE55" t="n">
        <v>0</v>
      </c>
      <c r="CF55" t="n">
        <v>0</v>
      </c>
      <c r="CG55" t="n">
        <v>0</v>
      </c>
      <c r="CH55" s="18" t="n">
        <v>0</v>
      </c>
      <c r="CI55" t="n">
        <v>0</v>
      </c>
      <c r="CJ55" t="n">
        <v>0</v>
      </c>
      <c r="CK55" t="n">
        <v>1</v>
      </c>
      <c r="CL55" t="n">
        <v>1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s="18" t="n">
        <v>0</v>
      </c>
      <c r="DD55" s="34" t="inlineStr">
        <is>
          <t>X</t>
        </is>
      </c>
    </row>
    <row r="56">
      <c r="A56" t="n">
        <v>55</v>
      </c>
      <c r="B56" t="n">
        <v>3</v>
      </c>
      <c r="C56" s="25" t="inlineStr">
        <is>
          <t>Salas-Velasco (2006)</t>
        </is>
      </c>
      <c r="D56" s="12" t="n">
        <v>7.2</v>
      </c>
      <c r="E56" s="14">
        <f>D56/F56</f>
        <v/>
      </c>
      <c r="F56" s="7" t="n">
        <v>12.002</v>
      </c>
      <c r="G56" s="7">
        <f>D56-E56</f>
        <v/>
      </c>
      <c r="H56" s="16">
        <f>D56+E56</f>
        <v/>
      </c>
      <c r="I56" s="11">
        <f>IFERROR(F56/SQRT(F56^2+W56), "X")</f>
        <v/>
      </c>
      <c r="J56" s="33">
        <f>IFERROR(SQRT((1-I56^2)/W56), "X")</f>
        <v/>
      </c>
      <c r="K56" s="33">
        <f>IFERROR(1/J56, "X")</f>
        <v/>
      </c>
      <c r="L56" s="33">
        <f>IFERROR(I56-J56, "X")</f>
        <v/>
      </c>
      <c r="M56" s="33">
        <f>IFERROR(I56+J56, "X")</f>
        <v/>
      </c>
      <c r="N56" s="8" t="n">
        <v>1</v>
      </c>
      <c r="O56" s="9" t="n">
        <v>0</v>
      </c>
      <c r="P56" s="8" t="n">
        <v>0</v>
      </c>
      <c r="Q56" s="9" t="n">
        <v>0</v>
      </c>
      <c r="R56" s="9" t="n">
        <v>0</v>
      </c>
      <c r="S56" s="9" t="n">
        <v>1</v>
      </c>
      <c r="T56" s="9" t="n">
        <v>0</v>
      </c>
      <c r="U56" s="8" t="n">
        <v>1321</v>
      </c>
      <c r="V56" s="9" t="n">
        <v>13</v>
      </c>
      <c r="W56" s="9">
        <f>U56-V56-1</f>
        <v/>
      </c>
      <c r="X56" s="9">
        <f>COUNTIF(B:B,B56)</f>
        <v/>
      </c>
      <c r="Y56" s="7" t="n">
        <v>16.5299</v>
      </c>
      <c r="Z56" s="7" t="n">
        <v>12.6426</v>
      </c>
      <c r="AA56" s="9" t="n">
        <v>1</v>
      </c>
      <c r="AB56" s="9" t="n">
        <v>0</v>
      </c>
      <c r="AC56" s="9" t="n">
        <v>0</v>
      </c>
      <c r="AD56" s="9" t="n">
        <v>1</v>
      </c>
      <c r="AE56" s="9" t="n">
        <v>0</v>
      </c>
      <c r="AF56" s="9" t="n">
        <v>0</v>
      </c>
      <c r="AG56" s="8" t="n">
        <v>0</v>
      </c>
      <c r="AH56" s="9" t="n">
        <v>1</v>
      </c>
      <c r="AI56" s="30" t="n">
        <v>0</v>
      </c>
      <c r="AJ56" s="9" t="n">
        <v>1</v>
      </c>
      <c r="AK56" s="30" t="n">
        <v>0</v>
      </c>
      <c r="AL56" s="21" t="n">
        <v>1997</v>
      </c>
      <c r="AM56" s="23">
        <f>LN(AL56)</f>
        <v/>
      </c>
      <c r="AN56" s="33" t="n">
        <v>0</v>
      </c>
      <c r="AO56" s="33" t="n">
        <v>0</v>
      </c>
      <c r="AP56" s="33" t="n">
        <v>0</v>
      </c>
      <c r="AQ56" s="43" t="n">
        <v>1</v>
      </c>
      <c r="AR56" s="33" t="n">
        <v>0.7246</v>
      </c>
      <c r="AS56" s="43">
        <f>1-AR56</f>
        <v/>
      </c>
      <c r="AT56" s="42" t="n">
        <v>1</v>
      </c>
      <c r="AU56" s="18" t="n">
        <v>0</v>
      </c>
      <c r="AV56" s="39">
        <f>1-AW56</f>
        <v/>
      </c>
      <c r="AW56" s="40" t="n">
        <v>0.4784</v>
      </c>
      <c r="AX56">
        <f>1-AY56</f>
        <v/>
      </c>
      <c r="AY56" s="40" t="n">
        <v>0.8448</v>
      </c>
      <c r="BA56" s="18" t="n"/>
      <c r="BB56" t="inlineStr">
        <is>
          <t>.</t>
        </is>
      </c>
      <c r="BC56" s="18" t="inlineStr">
        <is>
          <t>.</t>
        </is>
      </c>
      <c r="BD56" s="18" t="inlineStr">
        <is>
          <t>Spain</t>
        </is>
      </c>
      <c r="BE56" t="n">
        <v>1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s="18" t="n">
        <v>0</v>
      </c>
      <c r="BL56" t="n">
        <v>1</v>
      </c>
      <c r="BM56" t="n">
        <v>0</v>
      </c>
      <c r="BN56" s="18" t="n">
        <v>0</v>
      </c>
      <c r="BO56" t="n">
        <v>1399.916666666667</v>
      </c>
      <c r="BP56" t="n">
        <v>479</v>
      </c>
      <c r="BQ56" s="25" t="inlineStr">
        <is>
          <t>.</t>
        </is>
      </c>
      <c r="BR56" t="n">
        <v>1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s="18" t="n">
        <v>0</v>
      </c>
      <c r="BZ56" t="n">
        <v>0</v>
      </c>
      <c r="CA56" t="n">
        <v>0</v>
      </c>
      <c r="CB56" t="n">
        <v>1</v>
      </c>
      <c r="CC56" s="18" t="n">
        <v>0</v>
      </c>
      <c r="CD56" t="n">
        <v>0</v>
      </c>
      <c r="CE56" t="n">
        <v>0</v>
      </c>
      <c r="CF56" t="n">
        <v>0</v>
      </c>
      <c r="CG56" t="n">
        <v>0</v>
      </c>
      <c r="CH56" s="18" t="n">
        <v>0</v>
      </c>
      <c r="CI56" t="n">
        <v>0</v>
      </c>
      <c r="CJ56" t="n">
        <v>0</v>
      </c>
      <c r="CK56" t="n">
        <v>1</v>
      </c>
      <c r="CL56" t="n">
        <v>1</v>
      </c>
      <c r="CM56" t="n">
        <v>0</v>
      </c>
      <c r="CN56" t="n">
        <v>0</v>
      </c>
      <c r="CO56" t="n">
        <v>0</v>
      </c>
      <c r="CP56" t="n">
        <v>1</v>
      </c>
      <c r="CQ56" t="n">
        <v>1</v>
      </c>
      <c r="CR56" t="n">
        <v>0</v>
      </c>
      <c r="CS56" s="18" t="n">
        <v>1</v>
      </c>
      <c r="DD56" s="34" t="inlineStr">
        <is>
          <t>X</t>
        </is>
      </c>
    </row>
    <row r="57">
      <c r="A57" t="n">
        <v>56</v>
      </c>
      <c r="B57" t="n">
        <v>3</v>
      </c>
      <c r="C57" s="25" t="inlineStr">
        <is>
          <t>Salas-Velasco (2006)</t>
        </is>
      </c>
      <c r="D57" s="12" t="n">
        <v>12.06</v>
      </c>
      <c r="E57" s="14">
        <f>D57/F57</f>
        <v/>
      </c>
      <c r="F57" s="7" t="n">
        <v>6.657</v>
      </c>
      <c r="G57" s="7">
        <f>D57-E57</f>
        <v/>
      </c>
      <c r="H57" s="16">
        <f>D57+E57</f>
        <v/>
      </c>
      <c r="I57" s="11">
        <f>IFERROR(F57/SQRT(F57^2+W57), "X")</f>
        <v/>
      </c>
      <c r="J57" s="33">
        <f>IFERROR(SQRT((1-I57^2)/W57), "X")</f>
        <v/>
      </c>
      <c r="K57" s="33">
        <f>IFERROR(1/J57, "X")</f>
        <v/>
      </c>
      <c r="L57" s="33">
        <f>IFERROR(I57-J57, "X")</f>
        <v/>
      </c>
      <c r="M57" s="33">
        <f>IFERROR(I57+J57, "X")</f>
        <v/>
      </c>
      <c r="N57" s="8" t="n">
        <v>1</v>
      </c>
      <c r="O57" s="9" t="n">
        <v>0</v>
      </c>
      <c r="P57" s="8" t="n">
        <v>0</v>
      </c>
      <c r="Q57" s="9" t="n">
        <v>0</v>
      </c>
      <c r="R57" s="9" t="n">
        <v>0</v>
      </c>
      <c r="S57" s="9" t="n">
        <v>1</v>
      </c>
      <c r="T57" s="9" t="n">
        <v>0</v>
      </c>
      <c r="U57" s="8" t="n">
        <v>1321</v>
      </c>
      <c r="V57" s="9" t="n">
        <v>13</v>
      </c>
      <c r="W57" s="9">
        <f>U57-V57-1</f>
        <v/>
      </c>
      <c r="X57" s="9">
        <f>COUNTIF(B:B,B57)</f>
        <v/>
      </c>
      <c r="Y57" s="7" t="n">
        <v>16.5299</v>
      </c>
      <c r="Z57" s="7" t="n">
        <v>12.6426</v>
      </c>
      <c r="AA57" s="9" t="n">
        <v>1</v>
      </c>
      <c r="AB57" s="9" t="n">
        <v>0</v>
      </c>
      <c r="AC57" s="9" t="n">
        <v>0</v>
      </c>
      <c r="AD57" s="9" t="n">
        <v>1</v>
      </c>
      <c r="AE57" s="9" t="n">
        <v>0</v>
      </c>
      <c r="AF57" s="9" t="n">
        <v>0</v>
      </c>
      <c r="AG57" s="8" t="n">
        <v>0</v>
      </c>
      <c r="AH57" s="9" t="n">
        <v>1</v>
      </c>
      <c r="AI57" s="30" t="n">
        <v>0</v>
      </c>
      <c r="AJ57" s="9" t="n">
        <v>1</v>
      </c>
      <c r="AK57" s="30" t="n">
        <v>0</v>
      </c>
      <c r="AL57" s="21" t="n">
        <v>1997</v>
      </c>
      <c r="AM57" s="23">
        <f>LN(AL57)</f>
        <v/>
      </c>
      <c r="AN57" s="33" t="n">
        <v>0</v>
      </c>
      <c r="AO57" s="33" t="n">
        <v>0</v>
      </c>
      <c r="AP57" s="33" t="n">
        <v>0</v>
      </c>
      <c r="AQ57" s="43" t="n">
        <v>1</v>
      </c>
      <c r="AR57" s="33" t="n">
        <v>0.7246</v>
      </c>
      <c r="AS57" s="43">
        <f>1-AR57</f>
        <v/>
      </c>
      <c r="AT57" s="42" t="n">
        <v>1</v>
      </c>
      <c r="AU57" s="18" t="n">
        <v>0</v>
      </c>
      <c r="AV57" s="39">
        <f>1-AW57</f>
        <v/>
      </c>
      <c r="AW57" s="40" t="n">
        <v>0.4784</v>
      </c>
      <c r="AX57">
        <f>1-AY57</f>
        <v/>
      </c>
      <c r="AY57" s="40" t="n">
        <v>0.8448</v>
      </c>
      <c r="BA57" s="18" t="n"/>
      <c r="BB57" t="inlineStr">
        <is>
          <t>.</t>
        </is>
      </c>
      <c r="BC57" s="18" t="inlineStr">
        <is>
          <t>.</t>
        </is>
      </c>
      <c r="BD57" s="18" t="inlineStr">
        <is>
          <t>Spain</t>
        </is>
      </c>
      <c r="BE57" t="n">
        <v>1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s="18" t="n">
        <v>0</v>
      </c>
      <c r="BL57" t="n">
        <v>1</v>
      </c>
      <c r="BM57" t="n">
        <v>0</v>
      </c>
      <c r="BN57" s="18" t="n">
        <v>0</v>
      </c>
      <c r="BO57" t="n">
        <v>1399.916666666667</v>
      </c>
      <c r="BP57" t="n">
        <v>479</v>
      </c>
      <c r="BQ57" s="25" t="inlineStr">
        <is>
          <t>.</t>
        </is>
      </c>
      <c r="BR57" t="n">
        <v>0</v>
      </c>
      <c r="BS57" t="n">
        <v>0</v>
      </c>
      <c r="BT57" t="n">
        <v>0</v>
      </c>
      <c r="BU57" t="n">
        <v>0</v>
      </c>
      <c r="BV57" t="n">
        <v>1</v>
      </c>
      <c r="BW57" t="n">
        <v>0</v>
      </c>
      <c r="BX57" t="n">
        <v>0</v>
      </c>
      <c r="BY57" s="18" t="n">
        <v>0</v>
      </c>
      <c r="BZ57" t="n">
        <v>0</v>
      </c>
      <c r="CA57" t="n">
        <v>0</v>
      </c>
      <c r="CB57" t="n">
        <v>1</v>
      </c>
      <c r="CC57" s="18" t="n">
        <v>0</v>
      </c>
      <c r="CD57" t="n">
        <v>1</v>
      </c>
      <c r="CE57" t="n">
        <v>0</v>
      </c>
      <c r="CF57" t="n">
        <v>0</v>
      </c>
      <c r="CG57" t="n">
        <v>0</v>
      </c>
      <c r="CH57" s="18" t="n">
        <v>0</v>
      </c>
      <c r="CI57" t="n">
        <v>0</v>
      </c>
      <c r="CJ57" t="n">
        <v>0</v>
      </c>
      <c r="CK57" t="n">
        <v>1</v>
      </c>
      <c r="CL57" t="n">
        <v>1</v>
      </c>
      <c r="CM57" t="n">
        <v>0</v>
      </c>
      <c r="CN57" t="n">
        <v>0</v>
      </c>
      <c r="CO57" t="n">
        <v>0</v>
      </c>
      <c r="CP57" t="n">
        <v>1</v>
      </c>
      <c r="CQ57" t="n">
        <v>1</v>
      </c>
      <c r="CR57" t="n">
        <v>0</v>
      </c>
      <c r="CS57" s="18" t="n">
        <v>1</v>
      </c>
      <c r="DD57" s="34" t="inlineStr">
        <is>
          <t>X</t>
        </is>
      </c>
    </row>
    <row r="58">
      <c r="A58" t="n">
        <v>57</v>
      </c>
      <c r="B58" t="n">
        <v>3</v>
      </c>
      <c r="C58" s="25" t="inlineStr">
        <is>
          <t>Salas-Velasco (2006)</t>
        </is>
      </c>
      <c r="D58" s="12" t="n">
        <v>7.87</v>
      </c>
      <c r="E58" s="14">
        <f>D58/F58</f>
        <v/>
      </c>
      <c r="F58" s="7" t="n">
        <v>13.513</v>
      </c>
      <c r="G58" s="7">
        <f>D58-E58</f>
        <v/>
      </c>
      <c r="H58" s="16">
        <f>D58+E58</f>
        <v/>
      </c>
      <c r="I58" s="11">
        <f>IFERROR(F58/SQRT(F58^2+W58), "X")</f>
        <v/>
      </c>
      <c r="J58" s="33">
        <f>IFERROR(SQRT((1-I58^2)/W58), "X")</f>
        <v/>
      </c>
      <c r="K58" s="33">
        <f>IFERROR(1/J58, "X")</f>
        <v/>
      </c>
      <c r="L58" s="33">
        <f>IFERROR(I58-J58, "X")</f>
        <v/>
      </c>
      <c r="M58" s="33">
        <f>IFERROR(I58+J58, "X")</f>
        <v/>
      </c>
      <c r="N58" s="8" t="n">
        <v>1</v>
      </c>
      <c r="O58" s="9" t="n">
        <v>0</v>
      </c>
      <c r="P58" s="8" t="n">
        <v>0</v>
      </c>
      <c r="Q58" s="9" t="n">
        <v>0</v>
      </c>
      <c r="R58" s="9" t="n">
        <v>0</v>
      </c>
      <c r="S58" s="9" t="n">
        <v>1</v>
      </c>
      <c r="T58" s="9" t="n">
        <v>0</v>
      </c>
      <c r="U58" s="8" t="n">
        <v>1321</v>
      </c>
      <c r="V58" s="9" t="n">
        <v>4</v>
      </c>
      <c r="W58" s="9">
        <f>U58-V58-1</f>
        <v/>
      </c>
      <c r="X58" s="9">
        <f>COUNTIF(B:B,B58)</f>
        <v/>
      </c>
      <c r="Y58" s="7" t="n">
        <v>16.5299</v>
      </c>
      <c r="Z58" s="7" t="n">
        <v>12.6426</v>
      </c>
      <c r="AA58" s="9" t="n">
        <v>1</v>
      </c>
      <c r="AB58" s="9" t="n">
        <v>0</v>
      </c>
      <c r="AC58" s="9" t="n">
        <v>0</v>
      </c>
      <c r="AD58" s="9" t="n">
        <v>1</v>
      </c>
      <c r="AE58" s="9" t="n">
        <v>0</v>
      </c>
      <c r="AF58" s="9" t="n">
        <v>0</v>
      </c>
      <c r="AG58" s="8" t="n">
        <v>0</v>
      </c>
      <c r="AH58" s="9" t="n">
        <v>1</v>
      </c>
      <c r="AI58" s="30" t="n">
        <v>0</v>
      </c>
      <c r="AJ58" s="9" t="n">
        <v>1</v>
      </c>
      <c r="AK58" s="30" t="n">
        <v>0</v>
      </c>
      <c r="AL58" s="21" t="n">
        <v>1997</v>
      </c>
      <c r="AM58" s="23">
        <f>LN(AL58)</f>
        <v/>
      </c>
      <c r="AN58" s="33" t="n">
        <v>0</v>
      </c>
      <c r="AO58" s="33" t="n">
        <v>0</v>
      </c>
      <c r="AP58" s="33" t="n">
        <v>0</v>
      </c>
      <c r="AQ58" s="43" t="n">
        <v>1</v>
      </c>
      <c r="AR58" s="33" t="n">
        <v>0.7246</v>
      </c>
      <c r="AS58" s="43">
        <f>1-AR58</f>
        <v/>
      </c>
      <c r="AT58" s="42" t="n">
        <v>1</v>
      </c>
      <c r="AU58" s="18" t="n">
        <v>0</v>
      </c>
      <c r="AV58" s="39">
        <f>1-AW58</f>
        <v/>
      </c>
      <c r="AW58" s="40" t="n">
        <v>0.4784</v>
      </c>
      <c r="AX58">
        <f>1-AY58</f>
        <v/>
      </c>
      <c r="AY58" s="40" t="n">
        <v>0.8448</v>
      </c>
      <c r="BA58" s="18" t="n"/>
      <c r="BB58" t="inlineStr">
        <is>
          <t>.</t>
        </is>
      </c>
      <c r="BC58" s="18" t="inlineStr">
        <is>
          <t>.</t>
        </is>
      </c>
      <c r="BD58" s="18" t="inlineStr">
        <is>
          <t>Spain</t>
        </is>
      </c>
      <c r="BE58" t="n">
        <v>1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s="18" t="n">
        <v>0</v>
      </c>
      <c r="BL58" t="n">
        <v>1</v>
      </c>
      <c r="BM58" t="n">
        <v>0</v>
      </c>
      <c r="BN58" s="18" t="n">
        <v>0</v>
      </c>
      <c r="BO58" t="n">
        <v>1399.916666666667</v>
      </c>
      <c r="BP58" t="n">
        <v>479</v>
      </c>
      <c r="BQ58" s="25" t="inlineStr">
        <is>
          <t>.</t>
        </is>
      </c>
      <c r="BR58" t="n">
        <v>1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s="18" t="n">
        <v>0</v>
      </c>
      <c r="BZ58" t="n">
        <v>0</v>
      </c>
      <c r="CA58" t="n">
        <v>0</v>
      </c>
      <c r="CB58" t="n">
        <v>0</v>
      </c>
      <c r="CC58" s="18" t="n">
        <v>0</v>
      </c>
      <c r="CD58" t="n">
        <v>0</v>
      </c>
      <c r="CE58" t="n">
        <v>0</v>
      </c>
      <c r="CF58" t="n">
        <v>0</v>
      </c>
      <c r="CG58" t="n">
        <v>0</v>
      </c>
      <c r="CH58" s="18" t="n">
        <v>0</v>
      </c>
      <c r="CI58" t="n">
        <v>0</v>
      </c>
      <c r="CJ58" t="n">
        <v>0</v>
      </c>
      <c r="CK58" t="n">
        <v>1</v>
      </c>
      <c r="CL58" t="n">
        <v>1</v>
      </c>
      <c r="CM58" t="n">
        <v>0</v>
      </c>
      <c r="CN58" t="n">
        <v>0</v>
      </c>
      <c r="CO58" t="n">
        <v>1</v>
      </c>
      <c r="CP58" t="n">
        <v>1</v>
      </c>
      <c r="CQ58" t="n">
        <v>1</v>
      </c>
      <c r="CR58" t="n">
        <v>0</v>
      </c>
      <c r="CS58" s="18" t="n">
        <v>1</v>
      </c>
      <c r="DD58" s="34" t="inlineStr">
        <is>
          <t>X</t>
        </is>
      </c>
    </row>
    <row r="59">
      <c r="A59" t="n">
        <v>58</v>
      </c>
      <c r="B59" t="n">
        <v>3</v>
      </c>
      <c r="C59" s="25" t="inlineStr">
        <is>
          <t>Salas-Velasco (2006)</t>
        </is>
      </c>
      <c r="D59" s="12" t="n">
        <v>7.27</v>
      </c>
      <c r="E59" s="14">
        <f>D59/F59</f>
        <v/>
      </c>
      <c r="F59" s="7" t="n">
        <v>12.283</v>
      </c>
      <c r="G59" s="7">
        <f>D59-E59</f>
        <v/>
      </c>
      <c r="H59" s="16">
        <f>D59+E59</f>
        <v/>
      </c>
      <c r="I59" s="11">
        <f>IFERROR(F59/SQRT(F59^2+W59), "X")</f>
        <v/>
      </c>
      <c r="J59" s="33">
        <f>IFERROR(SQRT((1-I59^2)/W59), "X")</f>
        <v/>
      </c>
      <c r="K59" s="33">
        <f>IFERROR(1/J59, "X")</f>
        <v/>
      </c>
      <c r="L59" s="33">
        <f>IFERROR(I59-J59, "X")</f>
        <v/>
      </c>
      <c r="M59" s="33">
        <f>IFERROR(I59+J59, "X")</f>
        <v/>
      </c>
      <c r="N59" s="8" t="n">
        <v>1</v>
      </c>
      <c r="O59" s="9" t="n">
        <v>0</v>
      </c>
      <c r="P59" s="8" t="n">
        <v>0</v>
      </c>
      <c r="Q59" s="9" t="n">
        <v>0</v>
      </c>
      <c r="R59" s="9" t="n">
        <v>0</v>
      </c>
      <c r="S59" s="9" t="n">
        <v>1</v>
      </c>
      <c r="T59" s="9" t="n">
        <v>0</v>
      </c>
      <c r="U59" s="8" t="n">
        <v>1321</v>
      </c>
      <c r="V59" s="9" t="n">
        <v>14</v>
      </c>
      <c r="W59" s="9">
        <f>U59-V59-1</f>
        <v/>
      </c>
      <c r="X59" s="9">
        <f>COUNTIF(B:B,B59)</f>
        <v/>
      </c>
      <c r="Y59" s="7" t="n">
        <v>16.5299</v>
      </c>
      <c r="Z59" s="7" t="n">
        <v>12.6426</v>
      </c>
      <c r="AA59" s="9" t="n">
        <v>1</v>
      </c>
      <c r="AB59" s="9" t="n">
        <v>0</v>
      </c>
      <c r="AC59" s="9" t="n">
        <v>0</v>
      </c>
      <c r="AD59" s="9" t="n">
        <v>1</v>
      </c>
      <c r="AE59" s="9" t="n">
        <v>0</v>
      </c>
      <c r="AF59" s="9" t="n">
        <v>0</v>
      </c>
      <c r="AG59" s="8" t="n">
        <v>0</v>
      </c>
      <c r="AH59" s="9" t="n">
        <v>1</v>
      </c>
      <c r="AI59" s="30" t="n">
        <v>0</v>
      </c>
      <c r="AJ59" s="9" t="n">
        <v>1</v>
      </c>
      <c r="AK59" s="30" t="n">
        <v>0</v>
      </c>
      <c r="AL59" s="21" t="n">
        <v>1997</v>
      </c>
      <c r="AM59" s="23">
        <f>LN(AL59)</f>
        <v/>
      </c>
      <c r="AN59" s="33" t="n">
        <v>0</v>
      </c>
      <c r="AO59" s="33" t="n">
        <v>0</v>
      </c>
      <c r="AP59" s="33" t="n">
        <v>0</v>
      </c>
      <c r="AQ59" s="43" t="n">
        <v>1</v>
      </c>
      <c r="AR59" s="33" t="n">
        <v>0.7246</v>
      </c>
      <c r="AS59" s="43">
        <f>1-AR59</f>
        <v/>
      </c>
      <c r="AT59" s="42" t="n">
        <v>1</v>
      </c>
      <c r="AU59" s="18" t="n">
        <v>0</v>
      </c>
      <c r="AV59" s="39">
        <f>1-AW59</f>
        <v/>
      </c>
      <c r="AW59" s="40" t="n">
        <v>0.4784</v>
      </c>
      <c r="AX59">
        <f>1-AY59</f>
        <v/>
      </c>
      <c r="AY59" s="40" t="n">
        <v>0.8448</v>
      </c>
      <c r="BA59" s="18" t="n"/>
      <c r="BB59" t="inlineStr">
        <is>
          <t>.</t>
        </is>
      </c>
      <c r="BC59" s="18" t="inlineStr">
        <is>
          <t>.</t>
        </is>
      </c>
      <c r="BD59" s="18" t="inlineStr">
        <is>
          <t>Spain</t>
        </is>
      </c>
      <c r="BE59" t="n">
        <v>1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s="18" t="n">
        <v>0</v>
      </c>
      <c r="BL59" t="n">
        <v>1</v>
      </c>
      <c r="BM59" t="n">
        <v>0</v>
      </c>
      <c r="BN59" s="18" t="n">
        <v>0</v>
      </c>
      <c r="BO59" t="n">
        <v>1399.916666666667</v>
      </c>
      <c r="BP59" t="n">
        <v>479</v>
      </c>
      <c r="BQ59" s="25" t="inlineStr">
        <is>
          <t>.</t>
        </is>
      </c>
      <c r="BR59" t="n">
        <v>1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s="18" t="n">
        <v>0</v>
      </c>
      <c r="BZ59" t="n">
        <v>0</v>
      </c>
      <c r="CA59" t="n">
        <v>0</v>
      </c>
      <c r="CB59" t="n">
        <v>0</v>
      </c>
      <c r="CC59" s="18" t="n">
        <v>0</v>
      </c>
      <c r="CD59" t="n">
        <v>0</v>
      </c>
      <c r="CE59" t="n">
        <v>0</v>
      </c>
      <c r="CF59" t="n">
        <v>0</v>
      </c>
      <c r="CG59" t="n">
        <v>0</v>
      </c>
      <c r="CH59" s="18" t="n">
        <v>0</v>
      </c>
      <c r="CI59" t="n">
        <v>0</v>
      </c>
      <c r="CJ59" t="n">
        <v>0</v>
      </c>
      <c r="CK59" t="n">
        <v>1</v>
      </c>
      <c r="CL59" t="n">
        <v>1</v>
      </c>
      <c r="CM59" t="n">
        <v>0</v>
      </c>
      <c r="CN59" t="n">
        <v>0</v>
      </c>
      <c r="CO59" t="n">
        <v>1</v>
      </c>
      <c r="CP59" t="n">
        <v>1</v>
      </c>
      <c r="CQ59" t="n">
        <v>1</v>
      </c>
      <c r="CR59" t="n">
        <v>0</v>
      </c>
      <c r="CS59" s="18" t="n">
        <v>1</v>
      </c>
      <c r="DD59" s="34" t="inlineStr">
        <is>
          <t>X</t>
        </is>
      </c>
    </row>
    <row r="60">
      <c r="A60" t="n">
        <v>59</v>
      </c>
      <c r="B60" t="n">
        <v>3</v>
      </c>
      <c r="C60" s="25" t="inlineStr">
        <is>
          <t>Salas-Velasco (2006)</t>
        </is>
      </c>
      <c r="D60" s="12" t="n">
        <v>7.772</v>
      </c>
      <c r="E60" s="14">
        <f>D60/F60</f>
        <v/>
      </c>
      <c r="F60" s="7" t="n">
        <v>12.943</v>
      </c>
      <c r="G60" s="7">
        <f>D60-E60</f>
        <v/>
      </c>
      <c r="H60" s="16">
        <f>D60+E60</f>
        <v/>
      </c>
      <c r="I60" s="11">
        <f>IFERROR(F60/SQRT(F60^2+W60), "X")</f>
        <v/>
      </c>
      <c r="J60" s="33">
        <f>IFERROR(SQRT((1-I60^2)/W60), "X")</f>
        <v/>
      </c>
      <c r="K60" s="33">
        <f>IFERROR(1/J60, "X")</f>
        <v/>
      </c>
      <c r="L60" s="33">
        <f>IFERROR(I60-J60, "X")</f>
        <v/>
      </c>
      <c r="M60" s="33">
        <f>IFERROR(I60+J60, "X")</f>
        <v/>
      </c>
      <c r="N60" s="8" t="n">
        <v>1</v>
      </c>
      <c r="O60" s="9" t="n">
        <v>0</v>
      </c>
      <c r="P60" s="8" t="n">
        <v>0</v>
      </c>
      <c r="Q60" s="9" t="n">
        <v>0</v>
      </c>
      <c r="R60" s="9" t="n">
        <v>0</v>
      </c>
      <c r="S60" s="9" t="n">
        <v>1</v>
      </c>
      <c r="T60" s="9" t="n">
        <v>0</v>
      </c>
      <c r="U60" s="8" t="n">
        <v>1321</v>
      </c>
      <c r="V60" s="9" t="n">
        <v>4</v>
      </c>
      <c r="W60" s="9">
        <f>U60-V60-1</f>
        <v/>
      </c>
      <c r="X60" s="9">
        <f>COUNTIF(B:B,B60)</f>
        <v/>
      </c>
      <c r="Y60" s="7" t="n">
        <v>16.5299</v>
      </c>
      <c r="Z60" s="7" t="n">
        <v>12.6426</v>
      </c>
      <c r="AA60" s="9" t="n">
        <v>1</v>
      </c>
      <c r="AB60" s="9" t="n">
        <v>0</v>
      </c>
      <c r="AC60" s="9" t="n">
        <v>0</v>
      </c>
      <c r="AD60" s="9" t="n">
        <v>1</v>
      </c>
      <c r="AE60" s="9" t="n">
        <v>0</v>
      </c>
      <c r="AF60" s="9" t="n">
        <v>0</v>
      </c>
      <c r="AG60" s="8" t="n">
        <v>0</v>
      </c>
      <c r="AH60" s="9" t="n">
        <v>1</v>
      </c>
      <c r="AI60" s="30" t="n">
        <v>0</v>
      </c>
      <c r="AJ60" s="9" t="n">
        <v>1</v>
      </c>
      <c r="AK60" s="30" t="n">
        <v>0</v>
      </c>
      <c r="AL60" s="21" t="n">
        <v>1997</v>
      </c>
      <c r="AM60" s="23">
        <f>LN(AL60)</f>
        <v/>
      </c>
      <c r="AN60" s="33" t="n">
        <v>0</v>
      </c>
      <c r="AO60" s="33" t="n">
        <v>0</v>
      </c>
      <c r="AP60" s="33" t="n">
        <v>0</v>
      </c>
      <c r="AQ60" s="43" t="n">
        <v>1</v>
      </c>
      <c r="AR60" s="33" t="n">
        <v>0.7246</v>
      </c>
      <c r="AS60" s="43">
        <f>1-AR60</f>
        <v/>
      </c>
      <c r="AT60" s="42" t="n">
        <v>1</v>
      </c>
      <c r="AU60" s="18" t="n">
        <v>0</v>
      </c>
      <c r="AV60" s="39">
        <f>1-AW60</f>
        <v/>
      </c>
      <c r="AW60" s="40" t="n">
        <v>0.4784</v>
      </c>
      <c r="AX60">
        <f>1-AY60</f>
        <v/>
      </c>
      <c r="AY60" s="40" t="n">
        <v>0.8448</v>
      </c>
      <c r="BA60" s="18" t="n"/>
      <c r="BB60" t="inlineStr">
        <is>
          <t>.</t>
        </is>
      </c>
      <c r="BC60" s="18" t="inlineStr">
        <is>
          <t>.</t>
        </is>
      </c>
      <c r="BD60" s="18" t="inlineStr">
        <is>
          <t>Spain</t>
        </is>
      </c>
      <c r="BE60" t="n">
        <v>1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s="18" t="n">
        <v>0</v>
      </c>
      <c r="BL60" t="n">
        <v>1</v>
      </c>
      <c r="BM60" t="n">
        <v>0</v>
      </c>
      <c r="BN60" s="18" t="n">
        <v>0</v>
      </c>
      <c r="BO60" t="n">
        <v>1399.916666666667</v>
      </c>
      <c r="BP60" t="n">
        <v>479</v>
      </c>
      <c r="BQ60" s="25" t="inlineStr">
        <is>
          <t>.</t>
        </is>
      </c>
      <c r="BR60" t="n">
        <v>1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s="18" t="n">
        <v>0</v>
      </c>
      <c r="BZ60" t="n">
        <v>0</v>
      </c>
      <c r="CA60" t="n">
        <v>1</v>
      </c>
      <c r="CB60" t="n">
        <v>0</v>
      </c>
      <c r="CC60" s="18" t="n">
        <v>0</v>
      </c>
      <c r="CD60" t="n">
        <v>0</v>
      </c>
      <c r="CE60" t="n">
        <v>0</v>
      </c>
      <c r="CF60" t="n">
        <v>0</v>
      </c>
      <c r="CG60" t="n">
        <v>0</v>
      </c>
      <c r="CH60" s="18" t="n">
        <v>0</v>
      </c>
      <c r="CI60" t="n">
        <v>0</v>
      </c>
      <c r="CJ60" t="n">
        <v>0</v>
      </c>
      <c r="CK60" t="n">
        <v>1</v>
      </c>
      <c r="CL60" t="n">
        <v>1</v>
      </c>
      <c r="CM60" t="n">
        <v>0</v>
      </c>
      <c r="CN60" t="n">
        <v>0</v>
      </c>
      <c r="CO60" t="n">
        <v>0</v>
      </c>
      <c r="CP60" t="n">
        <v>1</v>
      </c>
      <c r="CQ60" t="n">
        <v>1</v>
      </c>
      <c r="CR60" t="n">
        <v>0</v>
      </c>
      <c r="CS60" s="18" t="n">
        <v>1</v>
      </c>
      <c r="DD60" s="34" t="inlineStr">
        <is>
          <t>X</t>
        </is>
      </c>
    </row>
    <row r="61">
      <c r="A61" t="n">
        <v>60</v>
      </c>
      <c r="B61" t="n">
        <v>3</v>
      </c>
      <c r="C61" s="25" t="inlineStr">
        <is>
          <t>Salas-Velasco (2006)</t>
        </is>
      </c>
      <c r="D61" s="12" t="n">
        <v>12.96</v>
      </c>
      <c r="E61" s="14">
        <f>D61/F61</f>
        <v/>
      </c>
      <c r="F61" s="7" t="n">
        <v>6.871</v>
      </c>
      <c r="G61" s="7">
        <f>D61-E61</f>
        <v/>
      </c>
      <c r="H61" s="16">
        <f>D61+E61</f>
        <v/>
      </c>
      <c r="I61" s="11">
        <f>IFERROR(F61/SQRT(F61^2+W61), "X")</f>
        <v/>
      </c>
      <c r="J61" s="33">
        <f>IFERROR(SQRT((1-I61^2)/W61), "X")</f>
        <v/>
      </c>
      <c r="K61" s="33">
        <f>IFERROR(1/J61, "X")</f>
        <v/>
      </c>
      <c r="L61" s="33">
        <f>IFERROR(I61-J61, "X")</f>
        <v/>
      </c>
      <c r="M61" s="33">
        <f>IFERROR(I61+J61, "X")</f>
        <v/>
      </c>
      <c r="N61" s="8" t="n">
        <v>1</v>
      </c>
      <c r="O61" s="9" t="n">
        <v>0</v>
      </c>
      <c r="P61" s="8" t="n">
        <v>0</v>
      </c>
      <c r="Q61" s="9" t="n">
        <v>0</v>
      </c>
      <c r="R61" s="9" t="n">
        <v>0</v>
      </c>
      <c r="S61" s="9" t="n">
        <v>1</v>
      </c>
      <c r="T61" s="9" t="n">
        <v>0</v>
      </c>
      <c r="U61" s="8" t="n">
        <v>1321</v>
      </c>
      <c r="V61" s="9" t="n">
        <v>14</v>
      </c>
      <c r="W61" s="9">
        <f>U61-V61-1</f>
        <v/>
      </c>
      <c r="X61" s="9">
        <f>COUNTIF(B:B,B61)</f>
        <v/>
      </c>
      <c r="Y61" s="7" t="n">
        <v>16.5299</v>
      </c>
      <c r="Z61" s="7" t="n">
        <v>12.6426</v>
      </c>
      <c r="AA61" s="9" t="n">
        <v>1</v>
      </c>
      <c r="AB61" s="9" t="n">
        <v>0</v>
      </c>
      <c r="AC61" s="9" t="n">
        <v>0</v>
      </c>
      <c r="AD61" s="9" t="n">
        <v>1</v>
      </c>
      <c r="AE61" s="9" t="n">
        <v>0</v>
      </c>
      <c r="AF61" s="9" t="n">
        <v>0</v>
      </c>
      <c r="AG61" s="8" t="n">
        <v>0</v>
      </c>
      <c r="AH61" s="9" t="n">
        <v>1</v>
      </c>
      <c r="AI61" s="30" t="n">
        <v>0</v>
      </c>
      <c r="AJ61" s="9" t="n">
        <v>1</v>
      </c>
      <c r="AK61" s="30" t="n">
        <v>0</v>
      </c>
      <c r="AL61" s="21" t="n">
        <v>1997</v>
      </c>
      <c r="AM61" s="23">
        <f>LN(AL61)</f>
        <v/>
      </c>
      <c r="AN61" s="33" t="n">
        <v>0</v>
      </c>
      <c r="AO61" s="33" t="n">
        <v>0</v>
      </c>
      <c r="AP61" s="33" t="n">
        <v>0</v>
      </c>
      <c r="AQ61" s="43" t="n">
        <v>1</v>
      </c>
      <c r="AR61" s="33" t="n">
        <v>0.7246</v>
      </c>
      <c r="AS61" s="43">
        <f>1-AR61</f>
        <v/>
      </c>
      <c r="AT61" s="42" t="n">
        <v>1</v>
      </c>
      <c r="AU61" s="18" t="n">
        <v>0</v>
      </c>
      <c r="AV61" s="39">
        <f>1-AW61</f>
        <v/>
      </c>
      <c r="AW61" s="40" t="n">
        <v>0.4784</v>
      </c>
      <c r="AX61">
        <f>1-AY61</f>
        <v/>
      </c>
      <c r="AY61" s="40" t="n">
        <v>0.8448</v>
      </c>
      <c r="BA61" s="18" t="n"/>
      <c r="BB61" t="inlineStr">
        <is>
          <t>.</t>
        </is>
      </c>
      <c r="BC61" s="18" t="inlineStr">
        <is>
          <t>.</t>
        </is>
      </c>
      <c r="BD61" s="18" t="inlineStr">
        <is>
          <t>Spain</t>
        </is>
      </c>
      <c r="BE61" t="n">
        <v>1</v>
      </c>
      <c r="BF61" t="n">
        <v>0</v>
      </c>
      <c r="BG61" t="n">
        <v>0</v>
      </c>
      <c r="BH61" t="n">
        <v>0</v>
      </c>
      <c r="BI61" t="n">
        <v>0</v>
      </c>
      <c r="BJ61" t="n">
        <v>0</v>
      </c>
      <c r="BK61" s="18" t="n">
        <v>0</v>
      </c>
      <c r="BL61" t="n">
        <v>1</v>
      </c>
      <c r="BM61" t="n">
        <v>0</v>
      </c>
      <c r="BN61" s="18" t="n">
        <v>0</v>
      </c>
      <c r="BO61" t="n">
        <v>1399.916666666667</v>
      </c>
      <c r="BP61" t="n">
        <v>479</v>
      </c>
      <c r="BQ61" s="25" t="inlineStr">
        <is>
          <t>.</t>
        </is>
      </c>
      <c r="BR61" t="n">
        <v>0</v>
      </c>
      <c r="BS61" t="n">
        <v>0</v>
      </c>
      <c r="BT61" t="n">
        <v>0</v>
      </c>
      <c r="BU61" t="n">
        <v>0</v>
      </c>
      <c r="BV61" t="n">
        <v>1</v>
      </c>
      <c r="BW61" t="n">
        <v>0</v>
      </c>
      <c r="BX61" t="n">
        <v>0</v>
      </c>
      <c r="BY61" s="18" t="n">
        <v>0</v>
      </c>
      <c r="BZ61" t="n">
        <v>0</v>
      </c>
      <c r="CA61" t="n">
        <v>1</v>
      </c>
      <c r="CB61" t="n">
        <v>0</v>
      </c>
      <c r="CC61" s="18" t="n">
        <v>0</v>
      </c>
      <c r="CD61" t="n">
        <v>1</v>
      </c>
      <c r="CE61" t="n">
        <v>0</v>
      </c>
      <c r="CF61" t="n">
        <v>0</v>
      </c>
      <c r="CG61" t="n">
        <v>0</v>
      </c>
      <c r="CH61" s="18" t="n">
        <v>0</v>
      </c>
      <c r="CI61" t="n">
        <v>0</v>
      </c>
      <c r="CJ61" t="n">
        <v>0</v>
      </c>
      <c r="CK61" t="n">
        <v>1</v>
      </c>
      <c r="CL61" t="n">
        <v>1</v>
      </c>
      <c r="CM61" t="n">
        <v>0</v>
      </c>
      <c r="CN61" t="n">
        <v>0</v>
      </c>
      <c r="CO61" t="n">
        <v>0</v>
      </c>
      <c r="CP61" t="n">
        <v>1</v>
      </c>
      <c r="CQ61" t="n">
        <v>1</v>
      </c>
      <c r="CR61" t="n">
        <v>0</v>
      </c>
      <c r="CS61" s="18" t="n">
        <v>1</v>
      </c>
      <c r="DD61" s="34" t="inlineStr">
        <is>
          <t>X</t>
        </is>
      </c>
    </row>
    <row r="62">
      <c r="A62" t="n">
        <v>61</v>
      </c>
      <c r="B62" t="n">
        <v>3</v>
      </c>
      <c r="C62" s="25" t="inlineStr">
        <is>
          <t>Salas-Velasco (2006)</t>
        </is>
      </c>
      <c r="D62" s="12" t="n">
        <v>7.18</v>
      </c>
      <c r="E62" s="14">
        <f>D62/F62</f>
        <v/>
      </c>
      <c r="F62" s="7" t="n">
        <v>11.922</v>
      </c>
      <c r="G62" s="7">
        <f>D62-E62</f>
        <v/>
      </c>
      <c r="H62" s="16">
        <f>D62+E62</f>
        <v/>
      </c>
      <c r="I62" s="11">
        <f>IFERROR(F62/SQRT(F62^2+W62), "X")</f>
        <v/>
      </c>
      <c r="J62" s="33">
        <f>IFERROR(SQRT((1-I62^2)/W62), "X")</f>
        <v/>
      </c>
      <c r="K62" s="33">
        <f>IFERROR(1/J62, "X")</f>
        <v/>
      </c>
      <c r="L62" s="33">
        <f>IFERROR(I62-J62, "X")</f>
        <v/>
      </c>
      <c r="M62" s="33">
        <f>IFERROR(I62+J62, "X")</f>
        <v/>
      </c>
      <c r="N62" s="8" t="n">
        <v>1</v>
      </c>
      <c r="O62" s="9" t="n">
        <v>0</v>
      </c>
      <c r="P62" s="8" t="n">
        <v>0</v>
      </c>
      <c r="Q62" s="9" t="n">
        <v>0</v>
      </c>
      <c r="R62" s="9" t="n">
        <v>0</v>
      </c>
      <c r="S62" s="9" t="n">
        <v>1</v>
      </c>
      <c r="T62" s="9" t="n">
        <v>0</v>
      </c>
      <c r="U62" s="8" t="n">
        <v>1321</v>
      </c>
      <c r="V62" s="9" t="n">
        <v>4</v>
      </c>
      <c r="W62" s="9">
        <f>U62-V62-1</f>
        <v/>
      </c>
      <c r="X62" s="9">
        <f>COUNTIF(B:B,B62)</f>
        <v/>
      </c>
      <c r="Y62" s="7" t="n">
        <v>16.5299</v>
      </c>
      <c r="Z62" s="7" t="n">
        <v>12.6426</v>
      </c>
      <c r="AA62" s="9" t="n">
        <v>1</v>
      </c>
      <c r="AB62" s="9" t="n">
        <v>0</v>
      </c>
      <c r="AC62" s="9" t="n">
        <v>0</v>
      </c>
      <c r="AD62" s="9" t="n">
        <v>1</v>
      </c>
      <c r="AE62" s="9" t="n">
        <v>0</v>
      </c>
      <c r="AF62" s="9" t="n">
        <v>0</v>
      </c>
      <c r="AG62" s="8" t="n">
        <v>0</v>
      </c>
      <c r="AH62" s="9" t="n">
        <v>1</v>
      </c>
      <c r="AI62" s="30" t="n">
        <v>0</v>
      </c>
      <c r="AJ62" s="9" t="n">
        <v>1</v>
      </c>
      <c r="AK62" s="30" t="n">
        <v>0</v>
      </c>
      <c r="AL62" s="21" t="n">
        <v>1997</v>
      </c>
      <c r="AM62" s="23">
        <f>LN(AL62)</f>
        <v/>
      </c>
      <c r="AN62" s="33" t="n">
        <v>0</v>
      </c>
      <c r="AO62" s="33" t="n">
        <v>0</v>
      </c>
      <c r="AP62" s="33" t="n">
        <v>0</v>
      </c>
      <c r="AQ62" s="43" t="n">
        <v>1</v>
      </c>
      <c r="AR62" s="33" t="n">
        <v>0.7246</v>
      </c>
      <c r="AS62" s="43">
        <f>1-AR62</f>
        <v/>
      </c>
      <c r="AT62" s="42" t="n">
        <v>1</v>
      </c>
      <c r="AU62" s="18" t="n">
        <v>0</v>
      </c>
      <c r="AV62" s="39">
        <f>1-AW62</f>
        <v/>
      </c>
      <c r="AW62" s="40" t="n">
        <v>0.4784</v>
      </c>
      <c r="AX62">
        <f>1-AY62</f>
        <v/>
      </c>
      <c r="AY62" s="40" t="n">
        <v>0.8448</v>
      </c>
      <c r="BA62" s="18" t="n"/>
      <c r="BB62" t="inlineStr">
        <is>
          <t>.</t>
        </is>
      </c>
      <c r="BC62" s="18" t="inlineStr">
        <is>
          <t>.</t>
        </is>
      </c>
      <c r="BD62" s="18" t="inlineStr">
        <is>
          <t>Spain</t>
        </is>
      </c>
      <c r="BE62" t="n">
        <v>1</v>
      </c>
      <c r="BF62" t="n">
        <v>0</v>
      </c>
      <c r="BG62" t="n">
        <v>0</v>
      </c>
      <c r="BH62" t="n">
        <v>0</v>
      </c>
      <c r="BI62" t="n">
        <v>0</v>
      </c>
      <c r="BJ62" t="n">
        <v>0</v>
      </c>
      <c r="BK62" s="18" t="n">
        <v>0</v>
      </c>
      <c r="BL62" t="n">
        <v>1</v>
      </c>
      <c r="BM62" t="n">
        <v>0</v>
      </c>
      <c r="BN62" s="18" t="n">
        <v>0</v>
      </c>
      <c r="BO62" t="n">
        <v>1399.916666666667</v>
      </c>
      <c r="BP62" t="n">
        <v>479</v>
      </c>
      <c r="BQ62" s="25" t="inlineStr">
        <is>
          <t>.</t>
        </is>
      </c>
      <c r="BR62" t="n">
        <v>1</v>
      </c>
      <c r="BS62" t="n">
        <v>0</v>
      </c>
      <c r="BT62" t="n">
        <v>0</v>
      </c>
      <c r="BU62" t="n">
        <v>0</v>
      </c>
      <c r="BV62" t="n">
        <v>0</v>
      </c>
      <c r="BW62" t="n">
        <v>0</v>
      </c>
      <c r="BX62" t="n">
        <v>0</v>
      </c>
      <c r="BY62" s="18" t="n">
        <v>0</v>
      </c>
      <c r="BZ62" t="n">
        <v>0</v>
      </c>
      <c r="CA62" t="n">
        <v>1</v>
      </c>
      <c r="CB62" t="n">
        <v>0</v>
      </c>
      <c r="CC62" s="18" t="n">
        <v>0</v>
      </c>
      <c r="CD62" t="n">
        <v>0</v>
      </c>
      <c r="CE62" t="n">
        <v>0</v>
      </c>
      <c r="CF62" t="n">
        <v>0</v>
      </c>
      <c r="CG62" t="n">
        <v>0</v>
      </c>
      <c r="CH62" s="18" t="n">
        <v>0</v>
      </c>
      <c r="CI62" t="n">
        <v>0</v>
      </c>
      <c r="CJ62" t="n">
        <v>0</v>
      </c>
      <c r="CK62" t="n">
        <v>1</v>
      </c>
      <c r="CL62" t="n">
        <v>1</v>
      </c>
      <c r="CM62" t="n">
        <v>0</v>
      </c>
      <c r="CN62" t="n">
        <v>0</v>
      </c>
      <c r="CO62" t="n">
        <v>0</v>
      </c>
      <c r="CP62" t="n">
        <v>1</v>
      </c>
      <c r="CQ62" t="n">
        <v>1</v>
      </c>
      <c r="CR62" t="n">
        <v>0</v>
      </c>
      <c r="CS62" s="18" t="n">
        <v>1</v>
      </c>
      <c r="DD62" s="34" t="inlineStr">
        <is>
          <t>X</t>
        </is>
      </c>
    </row>
    <row r="63" customFormat="1" s="51">
      <c r="A63" s="51" t="n">
        <v>62</v>
      </c>
      <c r="B63" s="51" t="n">
        <v>3</v>
      </c>
      <c r="C63" s="52" t="inlineStr">
        <is>
          <t>Salas-Velasco (2006)</t>
        </is>
      </c>
      <c r="D63" s="53" t="n">
        <v>11.97</v>
      </c>
      <c r="E63" s="54">
        <f>D63/F63</f>
        <v/>
      </c>
      <c r="F63" s="55" t="n">
        <v>6.55</v>
      </c>
      <c r="G63" s="55">
        <f>D63-E63</f>
        <v/>
      </c>
      <c r="H63" s="56">
        <f>D63+E63</f>
        <v/>
      </c>
      <c r="I63" s="57">
        <f>IFERROR(F63/SQRT(F63^2+W63), "X")</f>
        <v/>
      </c>
      <c r="J63" s="58">
        <f>IFERROR(SQRT((1-I63^2)/W63), "X")</f>
        <v/>
      </c>
      <c r="K63" s="58">
        <f>IFERROR(1/J63, "X")</f>
        <v/>
      </c>
      <c r="L63" s="58">
        <f>IFERROR(I63-J63, "X")</f>
        <v/>
      </c>
      <c r="M63" s="58">
        <f>IFERROR(I63+J63, "X")</f>
        <v/>
      </c>
      <c r="N63" s="59" t="n">
        <v>1</v>
      </c>
      <c r="O63" s="60" t="n">
        <v>0</v>
      </c>
      <c r="P63" s="59" t="n">
        <v>0</v>
      </c>
      <c r="Q63" s="60" t="n">
        <v>0</v>
      </c>
      <c r="R63" s="60" t="n">
        <v>0</v>
      </c>
      <c r="S63" s="60" t="n">
        <v>1</v>
      </c>
      <c r="T63" s="60" t="n">
        <v>0</v>
      </c>
      <c r="U63" s="59" t="n">
        <v>1321</v>
      </c>
      <c r="V63" s="60" t="n">
        <v>14</v>
      </c>
      <c r="W63" s="60">
        <f>U63-V63-1</f>
        <v/>
      </c>
      <c r="X63" s="60">
        <f>COUNTIF(B:B,B63)</f>
        <v/>
      </c>
      <c r="Y63" s="55" t="n">
        <v>16.5299</v>
      </c>
      <c r="Z63" s="55" t="n">
        <v>12.6426</v>
      </c>
      <c r="AA63" s="60" t="n">
        <v>1</v>
      </c>
      <c r="AB63" s="60" t="n">
        <v>0</v>
      </c>
      <c r="AC63" s="60" t="n">
        <v>0</v>
      </c>
      <c r="AD63" s="60" t="n">
        <v>1</v>
      </c>
      <c r="AE63" s="60" t="n">
        <v>0</v>
      </c>
      <c r="AF63" s="60" t="n">
        <v>0</v>
      </c>
      <c r="AG63" s="59" t="n">
        <v>0</v>
      </c>
      <c r="AH63" s="60" t="n">
        <v>1</v>
      </c>
      <c r="AI63" s="61" t="n">
        <v>0</v>
      </c>
      <c r="AJ63" s="60" t="n">
        <v>1</v>
      </c>
      <c r="AK63" s="61" t="n">
        <v>0</v>
      </c>
      <c r="AL63" s="62" t="n">
        <v>1997</v>
      </c>
      <c r="AM63" s="63">
        <f>LN(AL63)</f>
        <v/>
      </c>
      <c r="AN63" s="58" t="n">
        <v>0</v>
      </c>
      <c r="AO63" s="58" t="n">
        <v>0</v>
      </c>
      <c r="AP63" s="58" t="n">
        <v>0</v>
      </c>
      <c r="AQ63" s="64" t="n">
        <v>1</v>
      </c>
      <c r="AR63" s="58" t="n">
        <v>0.7246</v>
      </c>
      <c r="AS63" s="64">
        <f>1-AR63</f>
        <v/>
      </c>
      <c r="AT63" s="65" t="n">
        <v>1</v>
      </c>
      <c r="AU63" s="66" t="n">
        <v>0</v>
      </c>
      <c r="AV63" s="69">
        <f>1-AW63</f>
        <v/>
      </c>
      <c r="AW63" s="67" t="n">
        <v>0.4784</v>
      </c>
      <c r="AX63" s="51">
        <f>1-AY63</f>
        <v/>
      </c>
      <c r="AY63" s="67" t="n">
        <v>0.8448</v>
      </c>
      <c r="BA63" s="66" t="n"/>
      <c r="BB63" s="51" t="inlineStr">
        <is>
          <t>.</t>
        </is>
      </c>
      <c r="BC63" s="66" t="inlineStr">
        <is>
          <t>.</t>
        </is>
      </c>
      <c r="BD63" s="66" t="inlineStr">
        <is>
          <t>Spain</t>
        </is>
      </c>
      <c r="BE63" t="n">
        <v>1</v>
      </c>
      <c r="BF63" t="n">
        <v>0</v>
      </c>
      <c r="BG63" t="n">
        <v>0</v>
      </c>
      <c r="BH63" t="n">
        <v>0</v>
      </c>
      <c r="BI63" t="n">
        <v>0</v>
      </c>
      <c r="BJ63" t="n">
        <v>0</v>
      </c>
      <c r="BK63" s="66" t="n">
        <v>0</v>
      </c>
      <c r="BL63" t="n">
        <v>1</v>
      </c>
      <c r="BM63" t="n">
        <v>0</v>
      </c>
      <c r="BN63" s="66" t="n">
        <v>0</v>
      </c>
      <c r="BO63" t="n">
        <v>1399.916666666667</v>
      </c>
      <c r="BP63" t="n">
        <v>479</v>
      </c>
      <c r="BQ63" s="52" t="inlineStr">
        <is>
          <t>.</t>
        </is>
      </c>
      <c r="BR63" s="51" t="n">
        <v>0</v>
      </c>
      <c r="BS63" s="51" t="n">
        <v>0</v>
      </c>
      <c r="BT63" s="51" t="n">
        <v>0</v>
      </c>
      <c r="BU63" s="51" t="n">
        <v>0</v>
      </c>
      <c r="BV63" s="51" t="n">
        <v>1</v>
      </c>
      <c r="BW63" s="51" t="n">
        <v>0</v>
      </c>
      <c r="BX63" s="51" t="n">
        <v>0</v>
      </c>
      <c r="BY63" s="66" t="n">
        <v>0</v>
      </c>
      <c r="BZ63" s="51" t="n">
        <v>0</v>
      </c>
      <c r="CA63" s="51" t="n">
        <v>1</v>
      </c>
      <c r="CB63" s="51" t="n">
        <v>0</v>
      </c>
      <c r="CC63" s="66" t="n">
        <v>0</v>
      </c>
      <c r="CD63" s="51" t="n">
        <v>1</v>
      </c>
      <c r="CE63" s="51" t="n">
        <v>0</v>
      </c>
      <c r="CF63" s="51" t="n">
        <v>0</v>
      </c>
      <c r="CG63" s="51" t="n">
        <v>0</v>
      </c>
      <c r="CH63" s="66" t="n">
        <v>0</v>
      </c>
      <c r="CI63" s="51" t="n">
        <v>0</v>
      </c>
      <c r="CJ63" s="51" t="n">
        <v>0</v>
      </c>
      <c r="CK63" s="51" t="n">
        <v>1</v>
      </c>
      <c r="CL63" s="51" t="n">
        <v>1</v>
      </c>
      <c r="CM63" s="51" t="n">
        <v>0</v>
      </c>
      <c r="CN63" s="51" t="n">
        <v>0</v>
      </c>
      <c r="CO63" s="51" t="n">
        <v>0</v>
      </c>
      <c r="CP63" s="51" t="n">
        <v>1</v>
      </c>
      <c r="CQ63" s="51" t="n">
        <v>1</v>
      </c>
      <c r="CR63" s="51" t="n">
        <v>0</v>
      </c>
      <c r="CS63" s="66" t="n">
        <v>1</v>
      </c>
      <c r="CY63" s="68" t="n"/>
      <c r="DD63" s="68" t="inlineStr">
        <is>
          <t>X</t>
        </is>
      </c>
    </row>
    <row r="64">
      <c r="A64" t="n">
        <v>63</v>
      </c>
      <c r="B64" t="n">
        <v>4</v>
      </c>
      <c r="C64" s="25" t="inlineStr">
        <is>
          <t>Lillo-Bañuls &amp; Casado-Díaz (2010)</t>
        </is>
      </c>
      <c r="D64" s="12" t="n">
        <v>6.8</v>
      </c>
      <c r="E64" s="14" t="n">
        <v>0.18</v>
      </c>
      <c r="F64" s="7">
        <f>D64/E64</f>
        <v/>
      </c>
      <c r="G64" s="7">
        <f>D64-E64</f>
        <v/>
      </c>
      <c r="H64" s="16">
        <f>D64+E64</f>
        <v/>
      </c>
      <c r="I64" s="11">
        <f>IFERROR(F64/SQRT(F64^2+W64), "X")</f>
        <v/>
      </c>
      <c r="J64" s="33">
        <f>IFERROR(SQRT((1-I64^2)/W64), "X")</f>
        <v/>
      </c>
      <c r="K64" s="33">
        <f>IFERROR(1/J64, "X")</f>
        <v/>
      </c>
      <c r="L64" s="33">
        <f>IFERROR(I64-J64, "X")</f>
        <v/>
      </c>
      <c r="M64" s="33">
        <f>IFERROR(I64+J64, "X")</f>
        <v/>
      </c>
      <c r="N64" s="8" t="n">
        <v>1</v>
      </c>
      <c r="O64" s="9" t="n">
        <v>0</v>
      </c>
      <c r="P64" s="8" t="n">
        <v>0</v>
      </c>
      <c r="Q64" s="9" t="n">
        <v>0</v>
      </c>
      <c r="R64" s="9" t="n">
        <v>0</v>
      </c>
      <c r="S64" s="9" t="n">
        <v>1</v>
      </c>
      <c r="T64" s="9" t="n">
        <v>0</v>
      </c>
      <c r="U64" s="8" t="n">
        <v>18623</v>
      </c>
      <c r="V64" s="9" t="n">
        <v>3</v>
      </c>
      <c r="W64" s="9">
        <f>U64-V64-1</f>
        <v/>
      </c>
      <c r="X64" s="9">
        <f>COUNTIF(B:B,B64)</f>
        <v/>
      </c>
      <c r="Y64" s="7" t="n">
        <v>10.45</v>
      </c>
      <c r="Z64" s="7" t="n">
        <v>18</v>
      </c>
      <c r="AA64" s="9" t="n">
        <v>1</v>
      </c>
      <c r="AB64" s="9" t="n">
        <v>0</v>
      </c>
      <c r="AC64" s="9" t="n">
        <v>0</v>
      </c>
      <c r="AD64" s="9" t="n">
        <v>1</v>
      </c>
      <c r="AE64" s="9" t="n">
        <v>0</v>
      </c>
      <c r="AF64" s="9" t="n">
        <v>0</v>
      </c>
      <c r="AG64" s="8" t="n">
        <v>0</v>
      </c>
      <c r="AH64" s="9" t="n">
        <v>1</v>
      </c>
      <c r="AI64" s="30" t="n">
        <v>0</v>
      </c>
      <c r="AJ64" s="9" t="n">
        <v>0</v>
      </c>
      <c r="AK64" s="30" t="n">
        <v>1</v>
      </c>
      <c r="AL64" s="21" t="n">
        <v>2001</v>
      </c>
      <c r="AM64" s="23">
        <f>LN(AL64)</f>
        <v/>
      </c>
      <c r="AN64" s="33" t="inlineStr">
        <is>
          <t>.</t>
        </is>
      </c>
      <c r="AO64" s="33" t="inlineStr">
        <is>
          <t>.</t>
        </is>
      </c>
      <c r="AP64" s="33" t="inlineStr">
        <is>
          <t>.</t>
        </is>
      </c>
      <c r="AQ64" s="43" t="inlineStr">
        <is>
          <t>.</t>
        </is>
      </c>
      <c r="AR64" s="33" t="inlineStr">
        <is>
          <t>.</t>
        </is>
      </c>
      <c r="AS64" s="43" t="inlineStr">
        <is>
          <t>.</t>
        </is>
      </c>
      <c r="AT64" s="42" t="n">
        <v>1</v>
      </c>
      <c r="AU64" s="18" t="n">
        <v>0</v>
      </c>
      <c r="AV64" s="33" t="inlineStr">
        <is>
          <t>.</t>
        </is>
      </c>
      <c r="AW64" s="40" t="inlineStr">
        <is>
          <t>.</t>
        </is>
      </c>
      <c r="AX64" t="n">
        <v>0.5</v>
      </c>
      <c r="AY64" s="40" t="n">
        <v>0.5</v>
      </c>
      <c r="BA64" s="18" t="n"/>
      <c r="BB64" t="inlineStr">
        <is>
          <t>.</t>
        </is>
      </c>
      <c r="BC64" s="18" t="inlineStr">
        <is>
          <t>.</t>
        </is>
      </c>
      <c r="BD64" s="18" t="inlineStr">
        <is>
          <t>Spain</t>
        </is>
      </c>
      <c r="BE64" t="n">
        <v>1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s="18" t="n">
        <v>0</v>
      </c>
      <c r="BL64" t="n">
        <v>1</v>
      </c>
      <c r="BM64" t="n">
        <v>0</v>
      </c>
      <c r="BN64" s="18" t="n">
        <v>0</v>
      </c>
      <c r="BO64" t="n">
        <v>1399.916666666667</v>
      </c>
      <c r="BP64" t="n">
        <v>479</v>
      </c>
      <c r="BQ64" s="25" t="inlineStr">
        <is>
          <t>.</t>
        </is>
      </c>
      <c r="BR64" t="n">
        <v>0</v>
      </c>
      <c r="BS64" t="n">
        <v>0</v>
      </c>
      <c r="BT64" t="n">
        <v>0</v>
      </c>
      <c r="BU64" t="n">
        <v>0</v>
      </c>
      <c r="BV64" t="n">
        <v>0</v>
      </c>
      <c r="BW64" t="n">
        <v>0</v>
      </c>
      <c r="BX64" t="n">
        <v>0</v>
      </c>
      <c r="BY64" s="18" t="n">
        <v>1</v>
      </c>
      <c r="BZ64" t="n">
        <v>0</v>
      </c>
      <c r="CA64" t="n">
        <v>0</v>
      </c>
      <c r="CB64" t="n">
        <v>1</v>
      </c>
      <c r="CC64" s="18" t="n">
        <v>0</v>
      </c>
      <c r="CD64" t="n">
        <v>1</v>
      </c>
      <c r="CE64" t="n">
        <v>0</v>
      </c>
      <c r="CF64" t="n">
        <v>0</v>
      </c>
      <c r="CG64" t="n">
        <v>0</v>
      </c>
      <c r="CH64" s="18" t="n">
        <v>0</v>
      </c>
      <c r="CI64" t="n">
        <v>0</v>
      </c>
      <c r="CJ64" t="n">
        <v>0</v>
      </c>
      <c r="CK64" t="n">
        <v>1</v>
      </c>
      <c r="CL64" t="n">
        <v>1</v>
      </c>
      <c r="CM64" t="n">
        <v>0</v>
      </c>
      <c r="CN64" t="n">
        <v>0</v>
      </c>
      <c r="CO64" t="n">
        <v>0</v>
      </c>
      <c r="CP64" t="n">
        <v>0</v>
      </c>
      <c r="CQ64" t="n">
        <v>0</v>
      </c>
      <c r="CR64" t="n">
        <v>0</v>
      </c>
      <c r="CS64" s="18" t="n">
        <v>0</v>
      </c>
      <c r="DD64" s="34" t="inlineStr">
        <is>
          <t>X</t>
        </is>
      </c>
    </row>
    <row r="65">
      <c r="A65" t="n">
        <v>64</v>
      </c>
      <c r="B65" t="n">
        <v>4</v>
      </c>
      <c r="C65" s="25" t="inlineStr">
        <is>
          <t>Lillo-Bañuls &amp; Casado-Díaz (2010)</t>
        </is>
      </c>
      <c r="D65" s="12" t="n">
        <v>7.23</v>
      </c>
      <c r="E65" s="14" t="n">
        <v>0.23</v>
      </c>
      <c r="F65" s="7">
        <f>D65/E65</f>
        <v/>
      </c>
      <c r="G65" s="7">
        <f>D65-E65</f>
        <v/>
      </c>
      <c r="H65" s="16">
        <f>D65+E65</f>
        <v/>
      </c>
      <c r="I65" s="11">
        <f>IFERROR(F65/SQRT(F65^2+W65), "X")</f>
        <v/>
      </c>
      <c r="J65" s="33">
        <f>IFERROR(SQRT((1-I65^2)/W65), "X")</f>
        <v/>
      </c>
      <c r="K65" s="33">
        <f>IFERROR(1/J65, "X")</f>
        <v/>
      </c>
      <c r="L65" s="33">
        <f>IFERROR(I65-J65, "X")</f>
        <v/>
      </c>
      <c r="M65" s="33">
        <f>IFERROR(I65+J65, "X")</f>
        <v/>
      </c>
      <c r="N65" s="8" t="n">
        <v>1</v>
      </c>
      <c r="O65" s="9" t="n">
        <v>0</v>
      </c>
      <c r="P65" s="8" t="n">
        <v>0</v>
      </c>
      <c r="Q65" s="9" t="n">
        <v>0</v>
      </c>
      <c r="R65" s="9" t="n">
        <v>0</v>
      </c>
      <c r="S65" s="9" t="n">
        <v>1</v>
      </c>
      <c r="T65" s="9" t="n">
        <v>0</v>
      </c>
      <c r="U65" s="8" t="n">
        <v>8840</v>
      </c>
      <c r="V65" s="9" t="n">
        <v>8</v>
      </c>
      <c r="W65" s="9">
        <f>U65-V65-1</f>
        <v/>
      </c>
      <c r="X65" s="9">
        <f>COUNTIF(B:B,B65)</f>
        <v/>
      </c>
      <c r="Y65" s="7" t="n">
        <v>9.52</v>
      </c>
      <c r="Z65" s="7" t="n">
        <v>9</v>
      </c>
      <c r="AA65" s="9" t="n">
        <v>1</v>
      </c>
      <c r="AB65" s="9" t="n">
        <v>0</v>
      </c>
      <c r="AC65" s="9" t="n">
        <v>0</v>
      </c>
      <c r="AD65" s="9" t="n">
        <v>1</v>
      </c>
      <c r="AE65" s="9" t="n">
        <v>0</v>
      </c>
      <c r="AF65" s="9" t="n">
        <v>0</v>
      </c>
      <c r="AG65" s="8" t="n">
        <v>0</v>
      </c>
      <c r="AH65" s="9" t="n">
        <v>1</v>
      </c>
      <c r="AI65" s="30" t="n">
        <v>0</v>
      </c>
      <c r="AJ65" s="9" t="n">
        <v>0</v>
      </c>
      <c r="AK65" s="30" t="n">
        <v>1</v>
      </c>
      <c r="AL65" s="21" t="n">
        <v>2001</v>
      </c>
      <c r="AM65" s="23">
        <f>LN(AL65)</f>
        <v/>
      </c>
      <c r="AN65" s="33" t="inlineStr">
        <is>
          <t>.</t>
        </is>
      </c>
      <c r="AO65" s="33" t="inlineStr">
        <is>
          <t>.</t>
        </is>
      </c>
      <c r="AP65" s="33" t="inlineStr">
        <is>
          <t>.</t>
        </is>
      </c>
      <c r="AQ65" s="43" t="inlineStr">
        <is>
          <t>.</t>
        </is>
      </c>
      <c r="AR65" s="33" t="inlineStr">
        <is>
          <t>.</t>
        </is>
      </c>
      <c r="AS65" s="43" t="inlineStr">
        <is>
          <t>.</t>
        </is>
      </c>
      <c r="AT65" s="42" t="n">
        <v>1</v>
      </c>
      <c r="AU65" s="18" t="n">
        <v>0</v>
      </c>
      <c r="AV65" t="inlineStr">
        <is>
          <t>.</t>
        </is>
      </c>
      <c r="AW65" s="40" t="inlineStr">
        <is>
          <t>.</t>
        </is>
      </c>
      <c r="AX65" t="n">
        <v>0.5</v>
      </c>
      <c r="AY65" s="40" t="n">
        <v>0.5</v>
      </c>
      <c r="BA65" s="18" t="n"/>
      <c r="BB65" t="inlineStr">
        <is>
          <t>.</t>
        </is>
      </c>
      <c r="BC65" s="18" t="inlineStr">
        <is>
          <t>.</t>
        </is>
      </c>
      <c r="BD65" s="18" t="inlineStr">
        <is>
          <t>Spain</t>
        </is>
      </c>
      <c r="BE65" t="n">
        <v>1</v>
      </c>
      <c r="BF65" t="n">
        <v>0</v>
      </c>
      <c r="BG65" t="n">
        <v>0</v>
      </c>
      <c r="BH65" t="n">
        <v>0</v>
      </c>
      <c r="BI65" t="n">
        <v>0</v>
      </c>
      <c r="BJ65" t="n">
        <v>0</v>
      </c>
      <c r="BK65" s="18" t="n">
        <v>0</v>
      </c>
      <c r="BL65" t="n">
        <v>1</v>
      </c>
      <c r="BM65" t="n">
        <v>0</v>
      </c>
      <c r="BN65" s="18" t="n">
        <v>0</v>
      </c>
      <c r="BO65" t="n">
        <v>1399.916666666667</v>
      </c>
      <c r="BP65" t="n">
        <v>479</v>
      </c>
      <c r="BQ65" s="25" t="inlineStr">
        <is>
          <t>.</t>
        </is>
      </c>
      <c r="BR65" t="n">
        <v>0</v>
      </c>
      <c r="BS65" t="n">
        <v>0</v>
      </c>
      <c r="BT65" t="n">
        <v>0</v>
      </c>
      <c r="BU65" t="n">
        <v>0</v>
      </c>
      <c r="BV65" t="n">
        <v>0</v>
      </c>
      <c r="BW65" t="n">
        <v>0</v>
      </c>
      <c r="BX65" t="n">
        <v>0</v>
      </c>
      <c r="BY65" s="18" t="n">
        <v>1</v>
      </c>
      <c r="BZ65" t="n">
        <v>0</v>
      </c>
      <c r="CA65" t="n">
        <v>0</v>
      </c>
      <c r="CB65" t="n">
        <v>1</v>
      </c>
      <c r="CC65" s="18" t="n">
        <v>0</v>
      </c>
      <c r="CD65" t="n">
        <v>1</v>
      </c>
      <c r="CE65" t="n">
        <v>0</v>
      </c>
      <c r="CF65" t="n">
        <v>0</v>
      </c>
      <c r="CG65" t="n">
        <v>0</v>
      </c>
      <c r="CH65" s="18" t="n">
        <v>0</v>
      </c>
      <c r="CI65" t="n">
        <v>0</v>
      </c>
      <c r="CJ65" t="n">
        <v>0</v>
      </c>
      <c r="CK65" t="n">
        <v>1</v>
      </c>
      <c r="CL65" t="n">
        <v>1</v>
      </c>
      <c r="CM65" t="n">
        <v>0</v>
      </c>
      <c r="CN65" t="n">
        <v>0</v>
      </c>
      <c r="CO65" t="n">
        <v>0</v>
      </c>
      <c r="CP65" t="n">
        <v>0</v>
      </c>
      <c r="CQ65" t="n">
        <v>0</v>
      </c>
      <c r="CR65" t="n">
        <v>0</v>
      </c>
      <c r="CS65" s="18" t="n">
        <v>0</v>
      </c>
      <c r="DD65" s="34" t="inlineStr">
        <is>
          <t>X</t>
        </is>
      </c>
    </row>
    <row r="66">
      <c r="A66" t="n">
        <v>65</v>
      </c>
      <c r="B66" t="n">
        <v>4</v>
      </c>
      <c r="C66" s="25" t="inlineStr">
        <is>
          <t>Lillo-Bañuls &amp; Casado-Díaz (2010)</t>
        </is>
      </c>
      <c r="D66" s="12" t="n">
        <v>6.4</v>
      </c>
      <c r="E66" s="14" t="n">
        <v>0.27</v>
      </c>
      <c r="F66" s="7">
        <f>D66/E66</f>
        <v/>
      </c>
      <c r="G66" s="7">
        <f>D66-E66</f>
        <v/>
      </c>
      <c r="H66" s="16">
        <f>D66+E66</f>
        <v/>
      </c>
      <c r="I66" s="11">
        <f>IFERROR(F66/SQRT(F66^2+W66), "X")</f>
        <v/>
      </c>
      <c r="J66" s="33">
        <f>IFERROR(SQRT((1-I66^2)/W66), "X")</f>
        <v/>
      </c>
      <c r="K66" s="33">
        <f>IFERROR(1/J66, "X")</f>
        <v/>
      </c>
      <c r="L66" s="33">
        <f>IFERROR(I66-J66, "X")</f>
        <v/>
      </c>
      <c r="M66" s="33">
        <f>IFERROR(I66+J66, "X")</f>
        <v/>
      </c>
      <c r="N66" s="8" t="n">
        <v>1</v>
      </c>
      <c r="O66" s="9" t="n">
        <v>0</v>
      </c>
      <c r="P66" s="8" t="n">
        <v>0</v>
      </c>
      <c r="Q66" s="9" t="n">
        <v>0</v>
      </c>
      <c r="R66" s="9" t="n">
        <v>0</v>
      </c>
      <c r="S66" s="9" t="n">
        <v>1</v>
      </c>
      <c r="T66" s="9" t="n">
        <v>0</v>
      </c>
      <c r="U66" s="8" t="n">
        <v>9783</v>
      </c>
      <c r="V66" s="9" t="n">
        <v>8</v>
      </c>
      <c r="W66" s="9">
        <f>U66-V66-1</f>
        <v/>
      </c>
      <c r="X66" s="9">
        <f>COUNTIF(B:B,B66)</f>
        <v/>
      </c>
      <c r="Y66" s="7" t="n">
        <v>11.33</v>
      </c>
      <c r="Z66" s="7" t="n">
        <v>27</v>
      </c>
      <c r="AA66" s="9" t="n">
        <v>1</v>
      </c>
      <c r="AB66" s="9" t="n">
        <v>0</v>
      </c>
      <c r="AC66" s="9" t="n">
        <v>0</v>
      </c>
      <c r="AD66" s="9" t="n">
        <v>1</v>
      </c>
      <c r="AE66" s="9" t="n">
        <v>0</v>
      </c>
      <c r="AF66" s="9" t="n">
        <v>0</v>
      </c>
      <c r="AG66" s="8" t="n">
        <v>0</v>
      </c>
      <c r="AH66" s="9" t="n">
        <v>1</v>
      </c>
      <c r="AI66" s="30" t="n">
        <v>0</v>
      </c>
      <c r="AJ66" s="9" t="n">
        <v>0</v>
      </c>
      <c r="AK66" s="30" t="n">
        <v>1</v>
      </c>
      <c r="AL66" s="21" t="n">
        <v>2001</v>
      </c>
      <c r="AM66" s="23">
        <f>LN(AL66)</f>
        <v/>
      </c>
      <c r="AN66" s="33" t="inlineStr">
        <is>
          <t>.</t>
        </is>
      </c>
      <c r="AO66" s="33" t="inlineStr">
        <is>
          <t>.</t>
        </is>
      </c>
      <c r="AP66" s="33" t="inlineStr">
        <is>
          <t>.</t>
        </is>
      </c>
      <c r="AQ66" s="43" t="inlineStr">
        <is>
          <t>.</t>
        </is>
      </c>
      <c r="AR66" s="33" t="inlineStr">
        <is>
          <t>.</t>
        </is>
      </c>
      <c r="AS66" s="43" t="inlineStr">
        <is>
          <t>.</t>
        </is>
      </c>
      <c r="AT66" s="42" t="n">
        <v>1</v>
      </c>
      <c r="AU66" s="18" t="n">
        <v>0</v>
      </c>
      <c r="AV66" t="inlineStr">
        <is>
          <t>.</t>
        </is>
      </c>
      <c r="AW66" s="40" t="inlineStr">
        <is>
          <t>.</t>
        </is>
      </c>
      <c r="AX66" t="n">
        <v>0.5</v>
      </c>
      <c r="AY66" s="40" t="n">
        <v>0.5</v>
      </c>
      <c r="BA66" s="18" t="n"/>
      <c r="BB66" t="inlineStr">
        <is>
          <t>.</t>
        </is>
      </c>
      <c r="BC66" s="18" t="inlineStr">
        <is>
          <t>.</t>
        </is>
      </c>
      <c r="BD66" s="18" t="inlineStr">
        <is>
          <t>Spain</t>
        </is>
      </c>
      <c r="BE66" t="n">
        <v>1</v>
      </c>
      <c r="BF66" t="n">
        <v>0</v>
      </c>
      <c r="BG66" t="n">
        <v>0</v>
      </c>
      <c r="BH66" t="n">
        <v>0</v>
      </c>
      <c r="BI66" t="n">
        <v>0</v>
      </c>
      <c r="BJ66" t="n">
        <v>0</v>
      </c>
      <c r="BK66" s="18" t="n">
        <v>0</v>
      </c>
      <c r="BL66" t="n">
        <v>1</v>
      </c>
      <c r="BM66" t="n">
        <v>0</v>
      </c>
      <c r="BN66" s="18" t="n">
        <v>0</v>
      </c>
      <c r="BO66" t="n">
        <v>1399.916666666667</v>
      </c>
      <c r="BP66" t="n">
        <v>479</v>
      </c>
      <c r="BQ66" s="25" t="inlineStr">
        <is>
          <t>.</t>
        </is>
      </c>
      <c r="BR66" t="n">
        <v>0</v>
      </c>
      <c r="BS66" t="n">
        <v>0</v>
      </c>
      <c r="BT66" t="n">
        <v>0</v>
      </c>
      <c r="BU66" t="n">
        <v>0</v>
      </c>
      <c r="BV66" t="n">
        <v>0</v>
      </c>
      <c r="BW66" t="n">
        <v>0</v>
      </c>
      <c r="BX66" t="n">
        <v>0</v>
      </c>
      <c r="BY66" s="18" t="n">
        <v>1</v>
      </c>
      <c r="BZ66" t="n">
        <v>0</v>
      </c>
      <c r="CA66" t="n">
        <v>0</v>
      </c>
      <c r="CB66" t="n">
        <v>1</v>
      </c>
      <c r="CC66" s="18" t="n">
        <v>0</v>
      </c>
      <c r="CD66" t="n">
        <v>1</v>
      </c>
      <c r="CE66" t="n">
        <v>0</v>
      </c>
      <c r="CF66" t="n">
        <v>0</v>
      </c>
      <c r="CG66" t="n">
        <v>0</v>
      </c>
      <c r="CH66" s="18" t="n">
        <v>0</v>
      </c>
      <c r="CI66" t="n">
        <v>0</v>
      </c>
      <c r="CJ66" t="n">
        <v>0</v>
      </c>
      <c r="CK66" t="n">
        <v>1</v>
      </c>
      <c r="CL66" t="n">
        <v>1</v>
      </c>
      <c r="CM66" t="n">
        <v>0</v>
      </c>
      <c r="CN66" t="n">
        <v>0</v>
      </c>
      <c r="CO66" t="n">
        <v>0</v>
      </c>
      <c r="CP66" t="n">
        <v>0</v>
      </c>
      <c r="CQ66" t="n">
        <v>0</v>
      </c>
      <c r="CR66" t="n">
        <v>0</v>
      </c>
      <c r="CS66" s="18" t="n">
        <v>0</v>
      </c>
      <c r="DD66" s="34" t="inlineStr">
        <is>
          <t>X</t>
        </is>
      </c>
    </row>
    <row r="67">
      <c r="A67" t="n">
        <v>66</v>
      </c>
      <c r="B67" t="n">
        <v>4</v>
      </c>
      <c r="C67" s="25" t="inlineStr">
        <is>
          <t>Lillo-Bañuls &amp; Casado-Díaz (2010)</t>
        </is>
      </c>
      <c r="D67" s="12" t="n">
        <v>7.51</v>
      </c>
      <c r="E67" s="14" t="n">
        <v>0.22</v>
      </c>
      <c r="F67" s="7">
        <f>D67/E67</f>
        <v/>
      </c>
      <c r="G67" s="7">
        <f>D67-E67</f>
        <v/>
      </c>
      <c r="H67" s="16">
        <f>D67+E67</f>
        <v/>
      </c>
      <c r="I67" s="11">
        <f>IFERROR(F67/SQRT(F67^2+W67), "X")</f>
        <v/>
      </c>
      <c r="J67" s="33">
        <f>IFERROR(SQRT((1-I67^2)/W67), "X")</f>
        <v/>
      </c>
      <c r="K67" s="33">
        <f>IFERROR(1/J67, "X")</f>
        <v/>
      </c>
      <c r="L67" s="33">
        <f>IFERROR(I67-J67, "X")</f>
        <v/>
      </c>
      <c r="M67" s="33">
        <f>IFERROR(I67+J67, "X")</f>
        <v/>
      </c>
      <c r="N67" s="8" t="n">
        <v>1</v>
      </c>
      <c r="O67" s="9" t="n">
        <v>0</v>
      </c>
      <c r="P67" s="8" t="n">
        <v>0</v>
      </c>
      <c r="Q67" s="9" t="n">
        <v>0</v>
      </c>
      <c r="R67" s="9" t="n">
        <v>0</v>
      </c>
      <c r="S67" s="9" t="n">
        <v>1</v>
      </c>
      <c r="T67" s="9" t="n">
        <v>0</v>
      </c>
      <c r="U67" s="8" t="n">
        <v>11781</v>
      </c>
      <c r="V67" s="9" t="n">
        <v>8</v>
      </c>
      <c r="W67" s="9">
        <f>U67-V67-1</f>
        <v/>
      </c>
      <c r="X67" s="9">
        <f>COUNTIF(B:B,B67)</f>
        <v/>
      </c>
      <c r="Y67" s="7" t="n">
        <v>10.01</v>
      </c>
      <c r="Z67" s="7" t="n">
        <v>18</v>
      </c>
      <c r="AA67" s="9" t="n">
        <v>1</v>
      </c>
      <c r="AB67" s="9" t="n">
        <v>0</v>
      </c>
      <c r="AC67" s="9" t="n">
        <v>0</v>
      </c>
      <c r="AD67" s="9" t="n">
        <v>1</v>
      </c>
      <c r="AE67" s="9" t="n">
        <v>0</v>
      </c>
      <c r="AF67" s="9" t="n">
        <v>0</v>
      </c>
      <c r="AG67" s="8" t="n">
        <v>0</v>
      </c>
      <c r="AH67" s="9" t="n">
        <v>1</v>
      </c>
      <c r="AI67" s="30" t="n">
        <v>0</v>
      </c>
      <c r="AJ67" s="9" t="n">
        <v>0</v>
      </c>
      <c r="AK67" s="30" t="n">
        <v>1</v>
      </c>
      <c r="AL67" s="21" t="n">
        <v>2001</v>
      </c>
      <c r="AM67" s="23">
        <f>LN(AL67)</f>
        <v/>
      </c>
      <c r="AN67" s="33" t="inlineStr">
        <is>
          <t>.</t>
        </is>
      </c>
      <c r="AO67" s="33" t="inlineStr">
        <is>
          <t>.</t>
        </is>
      </c>
      <c r="AP67" s="33" t="inlineStr">
        <is>
          <t>.</t>
        </is>
      </c>
      <c r="AQ67" s="43" t="inlineStr">
        <is>
          <t>.</t>
        </is>
      </c>
      <c r="AR67" s="33" t="inlineStr">
        <is>
          <t>.</t>
        </is>
      </c>
      <c r="AS67" s="43" t="inlineStr">
        <is>
          <t>.</t>
        </is>
      </c>
      <c r="AT67" s="42" t="n">
        <v>1</v>
      </c>
      <c r="AU67" s="18" t="n">
        <v>0</v>
      </c>
      <c r="AV67" t="n">
        <v>1</v>
      </c>
      <c r="AW67" s="40" t="n">
        <v>0</v>
      </c>
      <c r="AX67" t="n">
        <v>0.5</v>
      </c>
      <c r="AY67" s="40" t="n">
        <v>0.5</v>
      </c>
      <c r="BA67" s="18" t="n"/>
      <c r="BB67" t="inlineStr">
        <is>
          <t>.</t>
        </is>
      </c>
      <c r="BC67" s="18" t="inlineStr">
        <is>
          <t>.</t>
        </is>
      </c>
      <c r="BD67" s="18" t="inlineStr">
        <is>
          <t>Spain</t>
        </is>
      </c>
      <c r="BE67" t="n">
        <v>1</v>
      </c>
      <c r="BF67" t="n">
        <v>0</v>
      </c>
      <c r="BG67" t="n">
        <v>0</v>
      </c>
      <c r="BH67" t="n">
        <v>0</v>
      </c>
      <c r="BI67" t="n">
        <v>0</v>
      </c>
      <c r="BJ67" t="n">
        <v>0</v>
      </c>
      <c r="BK67" s="18" t="n">
        <v>0</v>
      </c>
      <c r="BL67" t="n">
        <v>1</v>
      </c>
      <c r="BM67" t="n">
        <v>0</v>
      </c>
      <c r="BN67" s="18" t="n">
        <v>0</v>
      </c>
      <c r="BO67" t="n">
        <v>1399.916666666667</v>
      </c>
      <c r="BP67" t="n">
        <v>479</v>
      </c>
      <c r="BQ67" s="25" t="inlineStr">
        <is>
          <t>.</t>
        </is>
      </c>
      <c r="BR67" t="n">
        <v>0</v>
      </c>
      <c r="BS67" t="n">
        <v>0</v>
      </c>
      <c r="BT67" t="n">
        <v>0</v>
      </c>
      <c r="BU67" t="n">
        <v>0</v>
      </c>
      <c r="BV67" t="n">
        <v>0</v>
      </c>
      <c r="BW67" t="n">
        <v>0</v>
      </c>
      <c r="BX67" t="n">
        <v>0</v>
      </c>
      <c r="BY67" s="18" t="n">
        <v>1</v>
      </c>
      <c r="BZ67" t="n">
        <v>0</v>
      </c>
      <c r="CA67" t="n">
        <v>0</v>
      </c>
      <c r="CB67" t="n">
        <v>1</v>
      </c>
      <c r="CC67" s="18" t="n">
        <v>0</v>
      </c>
      <c r="CD67" t="n">
        <v>1</v>
      </c>
      <c r="CE67" t="n">
        <v>0</v>
      </c>
      <c r="CF67" t="n">
        <v>0</v>
      </c>
      <c r="CG67" t="n">
        <v>0</v>
      </c>
      <c r="CH67" s="18" t="n">
        <v>0</v>
      </c>
      <c r="CI67" t="n">
        <v>0</v>
      </c>
      <c r="CJ67" t="n">
        <v>0</v>
      </c>
      <c r="CK67" t="n">
        <v>1</v>
      </c>
      <c r="CL67" t="n">
        <v>1</v>
      </c>
      <c r="CM67" t="n">
        <v>0</v>
      </c>
      <c r="CN67" t="n">
        <v>0</v>
      </c>
      <c r="CO67" t="n">
        <v>0</v>
      </c>
      <c r="CP67" t="n">
        <v>0</v>
      </c>
      <c r="CQ67" t="n">
        <v>0</v>
      </c>
      <c r="CR67" t="n">
        <v>0</v>
      </c>
      <c r="CS67" s="18" t="n">
        <v>0</v>
      </c>
      <c r="DD67" s="34" t="inlineStr">
        <is>
          <t>X</t>
        </is>
      </c>
    </row>
    <row r="68" customFormat="1" s="51">
      <c r="A68" s="51" t="n">
        <v>67</v>
      </c>
      <c r="B68" s="51" t="n">
        <v>4</v>
      </c>
      <c r="C68" s="52" t="inlineStr">
        <is>
          <t>Lillo-Bañuls &amp; Casado-Díaz (2010)</t>
        </is>
      </c>
      <c r="D68" s="53" t="n">
        <v>6.4</v>
      </c>
      <c r="E68" s="54" t="n">
        <v>0.31</v>
      </c>
      <c r="F68" s="55">
        <f>D68/E68</f>
        <v/>
      </c>
      <c r="G68" s="55">
        <f>D68-E68</f>
        <v/>
      </c>
      <c r="H68" s="56">
        <f>D68+E68</f>
        <v/>
      </c>
      <c r="I68" s="57">
        <f>IFERROR(F68/SQRT(F68^2+W68), "X")</f>
        <v/>
      </c>
      <c r="J68" s="58">
        <f>IFERROR(SQRT((1-I68^2)/W68), "X")</f>
        <v/>
      </c>
      <c r="K68" s="58">
        <f>IFERROR(1/J68, "X")</f>
        <v/>
      </c>
      <c r="L68" s="58">
        <f>IFERROR(I68-J68, "X")</f>
        <v/>
      </c>
      <c r="M68" s="58">
        <f>IFERROR(I68+J68, "X")</f>
        <v/>
      </c>
      <c r="N68" s="59" t="n">
        <v>1</v>
      </c>
      <c r="O68" s="60" t="n">
        <v>0</v>
      </c>
      <c r="P68" s="59" t="n">
        <v>0</v>
      </c>
      <c r="Q68" s="60" t="n">
        <v>0</v>
      </c>
      <c r="R68" s="60" t="n">
        <v>0</v>
      </c>
      <c r="S68" s="60" t="n">
        <v>1</v>
      </c>
      <c r="T68" s="60" t="n">
        <v>0</v>
      </c>
      <c r="U68" s="59" t="n">
        <v>6842</v>
      </c>
      <c r="V68" s="60" t="n">
        <v>8</v>
      </c>
      <c r="W68" s="60">
        <f>U68-V68-1</f>
        <v/>
      </c>
      <c r="X68" s="60">
        <f>COUNTIF(B:B,B68)</f>
        <v/>
      </c>
      <c r="Y68" s="55" t="n">
        <v>11.21</v>
      </c>
      <c r="Z68" s="55" t="n">
        <v>18</v>
      </c>
      <c r="AA68" s="60" t="n">
        <v>1</v>
      </c>
      <c r="AB68" s="60" t="n">
        <v>0</v>
      </c>
      <c r="AC68" s="60" t="n">
        <v>0</v>
      </c>
      <c r="AD68" s="60" t="n">
        <v>1</v>
      </c>
      <c r="AE68" s="60" t="n">
        <v>0</v>
      </c>
      <c r="AF68" s="60" t="n">
        <v>0</v>
      </c>
      <c r="AG68" s="59" t="n">
        <v>0</v>
      </c>
      <c r="AH68" s="60" t="n">
        <v>1</v>
      </c>
      <c r="AI68" s="61" t="n">
        <v>0</v>
      </c>
      <c r="AJ68" s="60" t="n">
        <v>0</v>
      </c>
      <c r="AK68" s="61" t="n">
        <v>1</v>
      </c>
      <c r="AL68" s="62" t="n">
        <v>2001</v>
      </c>
      <c r="AM68" s="63">
        <f>LN(AL68)</f>
        <v/>
      </c>
      <c r="AN68" s="58" t="inlineStr">
        <is>
          <t>.</t>
        </is>
      </c>
      <c r="AO68" s="58" t="inlineStr">
        <is>
          <t>.</t>
        </is>
      </c>
      <c r="AP68" s="58" t="inlineStr">
        <is>
          <t>.</t>
        </is>
      </c>
      <c r="AQ68" s="64" t="inlineStr">
        <is>
          <t>.</t>
        </is>
      </c>
      <c r="AR68" s="58" t="inlineStr">
        <is>
          <t>.</t>
        </is>
      </c>
      <c r="AS68" s="64" t="inlineStr">
        <is>
          <t>.</t>
        </is>
      </c>
      <c r="AT68" s="65" t="n">
        <v>1</v>
      </c>
      <c r="AU68" s="66" t="n">
        <v>0</v>
      </c>
      <c r="AV68" s="51" t="n">
        <v>0</v>
      </c>
      <c r="AW68" s="67" t="n">
        <v>1</v>
      </c>
      <c r="AX68" s="51" t="n">
        <v>0.5</v>
      </c>
      <c r="AY68" s="67" t="n">
        <v>0.5</v>
      </c>
      <c r="BA68" s="66" t="n"/>
      <c r="BB68" s="51" t="inlineStr">
        <is>
          <t>.</t>
        </is>
      </c>
      <c r="BC68" s="66" t="inlineStr">
        <is>
          <t>.</t>
        </is>
      </c>
      <c r="BD68" s="66" t="inlineStr">
        <is>
          <t>Spain</t>
        </is>
      </c>
      <c r="BE68" t="n">
        <v>1</v>
      </c>
      <c r="BF68" t="n">
        <v>0</v>
      </c>
      <c r="BG68" t="n">
        <v>0</v>
      </c>
      <c r="BH68" t="n">
        <v>0</v>
      </c>
      <c r="BI68" t="n">
        <v>0</v>
      </c>
      <c r="BJ68" t="n">
        <v>0</v>
      </c>
      <c r="BK68" s="66" t="n">
        <v>0</v>
      </c>
      <c r="BL68" t="n">
        <v>1</v>
      </c>
      <c r="BM68" t="n">
        <v>0</v>
      </c>
      <c r="BN68" s="66" t="n">
        <v>0</v>
      </c>
      <c r="BO68" t="n">
        <v>1399.916666666667</v>
      </c>
      <c r="BP68" t="n">
        <v>479</v>
      </c>
      <c r="BQ68" s="52" t="inlineStr">
        <is>
          <t>.</t>
        </is>
      </c>
      <c r="BR68" s="51" t="n">
        <v>0</v>
      </c>
      <c r="BS68" s="51" t="n">
        <v>0</v>
      </c>
      <c r="BT68" s="51" t="n">
        <v>0</v>
      </c>
      <c r="BU68" s="51" t="n">
        <v>0</v>
      </c>
      <c r="BV68" s="51" t="n">
        <v>0</v>
      </c>
      <c r="BW68" s="51" t="n">
        <v>0</v>
      </c>
      <c r="BX68" s="51" t="n">
        <v>0</v>
      </c>
      <c r="BY68" s="66" t="n">
        <v>1</v>
      </c>
      <c r="BZ68" s="51" t="n">
        <v>0</v>
      </c>
      <c r="CA68" s="51" t="n">
        <v>0</v>
      </c>
      <c r="CB68" s="51" t="n">
        <v>1</v>
      </c>
      <c r="CC68" s="66" t="n">
        <v>0</v>
      </c>
      <c r="CD68" s="51" t="n">
        <v>1</v>
      </c>
      <c r="CE68" s="51" t="n">
        <v>0</v>
      </c>
      <c r="CF68" s="51" t="n">
        <v>0</v>
      </c>
      <c r="CG68" s="51" t="n">
        <v>0</v>
      </c>
      <c r="CH68" s="66" t="n">
        <v>0</v>
      </c>
      <c r="CI68" s="51" t="n">
        <v>0</v>
      </c>
      <c r="CJ68" s="51" t="n">
        <v>0</v>
      </c>
      <c r="CK68" s="51" t="n">
        <v>1</v>
      </c>
      <c r="CL68" s="51" t="n">
        <v>1</v>
      </c>
      <c r="CM68" s="51" t="n">
        <v>0</v>
      </c>
      <c r="CN68" s="51" t="n">
        <v>0</v>
      </c>
      <c r="CO68" s="51" t="n">
        <v>0</v>
      </c>
      <c r="CP68" s="51" t="n">
        <v>0</v>
      </c>
      <c r="CQ68" s="51" t="n">
        <v>0</v>
      </c>
      <c r="CR68" s="51" t="n">
        <v>0</v>
      </c>
      <c r="CS68" s="66" t="n">
        <v>0</v>
      </c>
      <c r="CY68" s="68" t="n"/>
      <c r="DD68" s="68" t="inlineStr">
        <is>
          <t>X</t>
        </is>
      </c>
    </row>
    <row r="69">
      <c r="A69" t="n">
        <v>68</v>
      </c>
      <c r="B69" t="n">
        <v>5</v>
      </c>
      <c r="C69" s="25" t="inlineStr">
        <is>
          <t>Wincenciak (2020)</t>
        </is>
      </c>
      <c r="D69" s="12" t="n">
        <v>8.119999999999999</v>
      </c>
      <c r="E69" s="14" t="n">
        <v>0.07000000000000001</v>
      </c>
      <c r="F69" s="7">
        <f>D69/E69</f>
        <v/>
      </c>
      <c r="G69" s="7">
        <f>D69-E69</f>
        <v/>
      </c>
      <c r="H69" s="16">
        <f>D69+E69</f>
        <v/>
      </c>
      <c r="I69" s="11">
        <f>IFERROR(F69/SQRT(F69^2+W69), "X")</f>
        <v/>
      </c>
      <c r="J69" s="33">
        <f>IFERROR(SQRT((1-I69^2)/W69), "X")</f>
        <v/>
      </c>
      <c r="K69" s="33">
        <f>IFERROR(1/J69, "X")</f>
        <v/>
      </c>
      <c r="L69" s="33">
        <f>IFERROR(I69-J69, "X")</f>
        <v/>
      </c>
      <c r="M69" s="33">
        <f>IFERROR(I69+J69, "X")</f>
        <v/>
      </c>
      <c r="N69" s="8" t="n">
        <v>0</v>
      </c>
      <c r="O69" s="9" t="n">
        <v>1</v>
      </c>
      <c r="P69" s="8" t="n">
        <v>0</v>
      </c>
      <c r="Q69" s="9" t="n">
        <v>0</v>
      </c>
      <c r="R69" s="9" t="n">
        <v>1</v>
      </c>
      <c r="S69" s="9" t="n">
        <v>0</v>
      </c>
      <c r="T69" s="9" t="n">
        <v>0</v>
      </c>
      <c r="U69" s="8" t="n">
        <v>964279</v>
      </c>
      <c r="V69" s="9">
        <f>8+23+92+16+5+1+1+1+0</f>
        <v/>
      </c>
      <c r="W69" s="9">
        <f>U69-V69-1</f>
        <v/>
      </c>
      <c r="X69" s="9">
        <f>COUNTIF(B:B,B69)</f>
        <v/>
      </c>
      <c r="Y69" s="7" t="n">
        <v>11.2394347826087</v>
      </c>
      <c r="Z69" s="7" t="n">
        <v>27.96604347826087</v>
      </c>
      <c r="AA69" s="9" t="n">
        <v>1</v>
      </c>
      <c r="AB69" s="9" t="n">
        <v>0</v>
      </c>
      <c r="AC69" s="9" t="n">
        <v>0</v>
      </c>
      <c r="AD69" s="9" t="n">
        <v>1</v>
      </c>
      <c r="AE69" s="9" t="n">
        <v>0</v>
      </c>
      <c r="AF69" s="9" t="n">
        <v>0</v>
      </c>
      <c r="AG69" s="8" t="n">
        <v>1</v>
      </c>
      <c r="AH69" s="9" t="n">
        <v>0</v>
      </c>
      <c r="AI69" s="30" t="n">
        <v>0</v>
      </c>
      <c r="AJ69" s="9" t="n">
        <v>0</v>
      </c>
      <c r="AK69" s="30" t="n">
        <v>1</v>
      </c>
      <c r="AL69" s="21" t="n">
        <v>2006</v>
      </c>
      <c r="AM69" s="23">
        <f>LN(AL69)</f>
        <v/>
      </c>
      <c r="AN69" s="33" t="inlineStr">
        <is>
          <t>.</t>
        </is>
      </c>
      <c r="AO69" s="33" t="inlineStr">
        <is>
          <t>.</t>
        </is>
      </c>
      <c r="AP69" s="33" t="inlineStr">
        <is>
          <t>.</t>
        </is>
      </c>
      <c r="AQ69" s="43" t="inlineStr">
        <is>
          <t>.</t>
        </is>
      </c>
      <c r="AR69" s="33" t="inlineStr">
        <is>
          <t>.</t>
        </is>
      </c>
      <c r="AS69" s="43" t="inlineStr">
        <is>
          <t>.</t>
        </is>
      </c>
      <c r="AT69" s="42" t="inlineStr">
        <is>
          <t>.</t>
        </is>
      </c>
      <c r="AU69" s="18" t="inlineStr">
        <is>
          <t>.</t>
        </is>
      </c>
      <c r="AV69" t="n">
        <v>0.477086956521739</v>
      </c>
      <c r="AW69" s="40">
        <f>1-AV69</f>
        <v/>
      </c>
      <c r="AX69" t="n">
        <v>0.4</v>
      </c>
      <c r="AY69" s="40" t="n">
        <v>0.6</v>
      </c>
      <c r="BA69" s="18" t="n"/>
      <c r="BB69" t="inlineStr">
        <is>
          <t>.</t>
        </is>
      </c>
      <c r="BC69" s="18" t="inlineStr">
        <is>
          <t>.</t>
        </is>
      </c>
      <c r="BD69" s="18" t="inlineStr">
        <is>
          <t>Poland</t>
        </is>
      </c>
      <c r="BE69" t="n">
        <v>1</v>
      </c>
      <c r="BF69" t="n">
        <v>0</v>
      </c>
      <c r="BG69" t="n">
        <v>0</v>
      </c>
      <c r="BH69" t="n">
        <v>0</v>
      </c>
      <c r="BI69" t="n">
        <v>0</v>
      </c>
      <c r="BJ69" t="n">
        <v>0</v>
      </c>
      <c r="BK69" s="18" t="n">
        <v>0</v>
      </c>
      <c r="BL69" t="n">
        <v>1</v>
      </c>
      <c r="BM69" t="n">
        <v>0</v>
      </c>
      <c r="BN69" s="18" t="n">
        <v>0</v>
      </c>
      <c r="BO69" t="n">
        <v>260.3333333333333</v>
      </c>
      <c r="BP69" t="n">
        <v>186</v>
      </c>
      <c r="BQ69" s="25" t="inlineStr">
        <is>
          <t>.</t>
        </is>
      </c>
      <c r="BR69" t="n">
        <v>1</v>
      </c>
      <c r="BS69" t="n">
        <v>0</v>
      </c>
      <c r="BT69" t="n">
        <v>0</v>
      </c>
      <c r="BU69" t="n">
        <v>0</v>
      </c>
      <c r="BV69" t="n">
        <v>0</v>
      </c>
      <c r="BW69" t="n">
        <v>0</v>
      </c>
      <c r="BX69" t="n">
        <v>0</v>
      </c>
      <c r="BY69" s="18" t="n">
        <v>0</v>
      </c>
      <c r="BZ69" t="n">
        <v>0</v>
      </c>
      <c r="CA69" t="n">
        <v>0</v>
      </c>
      <c r="CB69" t="n">
        <v>1</v>
      </c>
      <c r="CC69" s="18" t="n">
        <v>0</v>
      </c>
      <c r="CD69" t="n">
        <v>0</v>
      </c>
      <c r="CE69" t="n">
        <v>0</v>
      </c>
      <c r="CF69" t="n">
        <v>0</v>
      </c>
      <c r="CG69" t="n">
        <v>0</v>
      </c>
      <c r="CH69" s="18" t="n">
        <v>0</v>
      </c>
      <c r="CI69" t="n">
        <v>0</v>
      </c>
      <c r="CJ69" t="n">
        <v>0</v>
      </c>
      <c r="CK69" t="n">
        <v>1</v>
      </c>
      <c r="CL69" t="n">
        <v>1</v>
      </c>
      <c r="CM69" t="n">
        <v>0</v>
      </c>
      <c r="CN69" t="n">
        <v>0</v>
      </c>
      <c r="CO69" t="n">
        <v>1</v>
      </c>
      <c r="CP69" t="n">
        <v>1</v>
      </c>
      <c r="CQ69" t="n">
        <v>1</v>
      </c>
      <c r="CR69" t="n">
        <v>0</v>
      </c>
      <c r="CS69" s="18" t="n">
        <v>1</v>
      </c>
      <c r="DD69" s="34" t="inlineStr">
        <is>
          <t>X</t>
        </is>
      </c>
    </row>
    <row r="70">
      <c r="A70" t="n">
        <v>69</v>
      </c>
      <c r="B70" t="n">
        <v>5</v>
      </c>
      <c r="C70" s="25" t="inlineStr">
        <is>
          <t>Wincenciak (2020)</t>
        </is>
      </c>
      <c r="D70" s="12" t="n">
        <v>7.19</v>
      </c>
      <c r="E70" s="14" t="n">
        <v>0.1</v>
      </c>
      <c r="F70" s="7">
        <f>D70/E70</f>
        <v/>
      </c>
      <c r="G70" s="7">
        <f>D70-E70</f>
        <v/>
      </c>
      <c r="H70" s="16">
        <f>D70+E70</f>
        <v/>
      </c>
      <c r="I70" s="11">
        <f>IFERROR(F70/SQRT(F70^2+W70), "X")</f>
        <v/>
      </c>
      <c r="J70" s="33">
        <f>IFERROR(SQRT((1-I70^2)/W70), "X")</f>
        <v/>
      </c>
      <c r="K70" s="33">
        <f>IFERROR(1/J70, "X")</f>
        <v/>
      </c>
      <c r="L70" s="33">
        <f>IFERROR(I70-J70, "X")</f>
        <v/>
      </c>
      <c r="M70" s="33">
        <f>IFERROR(I70+J70, "X")</f>
        <v/>
      </c>
      <c r="N70" s="8" t="n">
        <v>0</v>
      </c>
      <c r="O70" s="9" t="n">
        <v>1</v>
      </c>
      <c r="P70" s="8" t="n">
        <v>0</v>
      </c>
      <c r="Q70" s="9" t="n">
        <v>0</v>
      </c>
      <c r="R70" s="9" t="n">
        <v>1</v>
      </c>
      <c r="S70" s="9" t="n">
        <v>0</v>
      </c>
      <c r="T70" s="9" t="n">
        <v>0</v>
      </c>
      <c r="U70" s="8" t="n">
        <v>964279</v>
      </c>
      <c r="V70" s="9">
        <f>8+23+92+16+5+1+1+1+1</f>
        <v/>
      </c>
      <c r="W70" s="9">
        <f>U70-V70-1</f>
        <v/>
      </c>
      <c r="X70" s="9">
        <f>COUNTIF(B:B,B70)</f>
        <v/>
      </c>
      <c r="Y70" s="7" t="n">
        <v>11.2394347826087</v>
      </c>
      <c r="Z70" s="7" t="n">
        <v>27.96604347826087</v>
      </c>
      <c r="AA70" s="9" t="n">
        <v>1</v>
      </c>
      <c r="AB70" s="9" t="n">
        <v>0</v>
      </c>
      <c r="AC70" s="9" t="n">
        <v>0</v>
      </c>
      <c r="AD70" s="9" t="n">
        <v>1</v>
      </c>
      <c r="AE70" s="9" t="n">
        <v>0</v>
      </c>
      <c r="AF70" s="9" t="n">
        <v>0</v>
      </c>
      <c r="AG70" s="8" t="n">
        <v>1</v>
      </c>
      <c r="AH70" s="9" t="n">
        <v>0</v>
      </c>
      <c r="AI70" s="30" t="n">
        <v>0</v>
      </c>
      <c r="AJ70" s="9" t="n">
        <v>0</v>
      </c>
      <c r="AK70" s="30" t="n">
        <v>1</v>
      </c>
      <c r="AL70" s="21" t="n">
        <v>2006</v>
      </c>
      <c r="AM70" s="23">
        <f>LN(AL70)</f>
        <v/>
      </c>
      <c r="AN70" s="33" t="inlineStr">
        <is>
          <t>.</t>
        </is>
      </c>
      <c r="AO70" s="33" t="inlineStr">
        <is>
          <t>.</t>
        </is>
      </c>
      <c r="AP70" s="33" t="inlineStr">
        <is>
          <t>.</t>
        </is>
      </c>
      <c r="AQ70" s="43" t="inlineStr">
        <is>
          <t>.</t>
        </is>
      </c>
      <c r="AR70" s="33" t="inlineStr">
        <is>
          <t>.</t>
        </is>
      </c>
      <c r="AS70" s="43" t="inlineStr">
        <is>
          <t>.</t>
        </is>
      </c>
      <c r="AT70" s="42" t="inlineStr">
        <is>
          <t>.</t>
        </is>
      </c>
      <c r="AU70" s="18" t="inlineStr">
        <is>
          <t>.</t>
        </is>
      </c>
      <c r="AV70" t="n">
        <v>0.477086956521739</v>
      </c>
      <c r="AW70" s="40">
        <f>1-AV70</f>
        <v/>
      </c>
      <c r="AX70" t="n">
        <v>0.4</v>
      </c>
      <c r="AY70" s="40" t="n">
        <v>0.6</v>
      </c>
      <c r="BA70" s="18" t="n"/>
      <c r="BB70" t="inlineStr">
        <is>
          <t>.</t>
        </is>
      </c>
      <c r="BC70" s="18" t="inlineStr">
        <is>
          <t>.</t>
        </is>
      </c>
      <c r="BD70" s="18" t="inlineStr">
        <is>
          <t>Poland</t>
        </is>
      </c>
      <c r="BE70" t="n">
        <v>1</v>
      </c>
      <c r="BF70" t="n">
        <v>0</v>
      </c>
      <c r="BG70" t="n">
        <v>0</v>
      </c>
      <c r="BH70" t="n">
        <v>0</v>
      </c>
      <c r="BI70" t="n">
        <v>0</v>
      </c>
      <c r="BJ70" t="n">
        <v>0</v>
      </c>
      <c r="BK70" s="18" t="n">
        <v>0</v>
      </c>
      <c r="BL70" t="n">
        <v>1</v>
      </c>
      <c r="BM70" t="n">
        <v>0</v>
      </c>
      <c r="BN70" s="18" t="n">
        <v>0</v>
      </c>
      <c r="BO70" t="n">
        <v>260.3333333333333</v>
      </c>
      <c r="BP70" t="n">
        <v>186</v>
      </c>
      <c r="BQ70" s="25" t="inlineStr">
        <is>
          <t>.</t>
        </is>
      </c>
      <c r="BR70" t="n">
        <v>1</v>
      </c>
      <c r="BS70" t="n">
        <v>0</v>
      </c>
      <c r="BT70" t="n">
        <v>0</v>
      </c>
      <c r="BU70" t="n">
        <v>0</v>
      </c>
      <c r="BV70" t="n">
        <v>0</v>
      </c>
      <c r="BW70" t="n">
        <v>0</v>
      </c>
      <c r="BX70" t="n">
        <v>0</v>
      </c>
      <c r="BY70" s="18" t="n">
        <v>0</v>
      </c>
      <c r="BZ70" t="n">
        <v>0</v>
      </c>
      <c r="CA70" t="n">
        <v>0</v>
      </c>
      <c r="CB70" t="n">
        <v>1</v>
      </c>
      <c r="CC70" s="18" t="n">
        <v>0</v>
      </c>
      <c r="CD70" t="n">
        <v>0</v>
      </c>
      <c r="CE70" t="n">
        <v>0</v>
      </c>
      <c r="CF70" t="n">
        <v>0</v>
      </c>
      <c r="CG70" t="n">
        <v>0</v>
      </c>
      <c r="CH70" s="18" t="n">
        <v>0</v>
      </c>
      <c r="CI70" t="n">
        <v>0</v>
      </c>
      <c r="CJ70" t="n">
        <v>0</v>
      </c>
      <c r="CK70" t="n">
        <v>1</v>
      </c>
      <c r="CL70" t="n">
        <v>1</v>
      </c>
      <c r="CM70" t="n">
        <v>0</v>
      </c>
      <c r="CN70" t="n">
        <v>0</v>
      </c>
      <c r="CO70" t="n">
        <v>1</v>
      </c>
      <c r="CP70" t="n">
        <v>1</v>
      </c>
      <c r="CQ70" t="n">
        <v>1</v>
      </c>
      <c r="CR70" t="n">
        <v>0</v>
      </c>
      <c r="CS70" s="18" t="n">
        <v>1</v>
      </c>
      <c r="DD70" s="34" t="inlineStr">
        <is>
          <t>X</t>
        </is>
      </c>
    </row>
    <row r="71">
      <c r="A71" t="n">
        <v>70</v>
      </c>
      <c r="B71" t="n">
        <v>5</v>
      </c>
      <c r="C71" s="25" t="inlineStr">
        <is>
          <t>Wincenciak (2020)</t>
        </is>
      </c>
      <c r="D71" s="12" t="n">
        <v>7.4</v>
      </c>
      <c r="E71" s="14" t="n">
        <v>0.07000000000000001</v>
      </c>
      <c r="F71" s="7">
        <f>D71/E71</f>
        <v/>
      </c>
      <c r="G71" s="7">
        <f>D71-E71</f>
        <v/>
      </c>
      <c r="H71" s="16">
        <f>D71+E71</f>
        <v/>
      </c>
      <c r="I71" s="11">
        <f>IFERROR(F71/SQRT(F71^2+W71), "X")</f>
        <v/>
      </c>
      <c r="J71" s="33">
        <f>IFERROR(SQRT((1-I71^2)/W71), "X")</f>
        <v/>
      </c>
      <c r="K71" s="33">
        <f>IFERROR(1/J71, "X")</f>
        <v/>
      </c>
      <c r="L71" s="33">
        <f>IFERROR(I71-J71, "X")</f>
        <v/>
      </c>
      <c r="M71" s="33">
        <f>IFERROR(I71+J71, "X")</f>
        <v/>
      </c>
      <c r="N71" s="8" t="n">
        <v>0</v>
      </c>
      <c r="O71" s="9" t="n">
        <v>1</v>
      </c>
      <c r="P71" s="8" t="n">
        <v>0</v>
      </c>
      <c r="Q71" s="9" t="n">
        <v>0</v>
      </c>
      <c r="R71" s="9" t="n">
        <v>1</v>
      </c>
      <c r="S71" s="9" t="n">
        <v>0</v>
      </c>
      <c r="T71" s="9" t="n">
        <v>0</v>
      </c>
      <c r="U71" s="8" t="n">
        <v>964279</v>
      </c>
      <c r="V71" s="9">
        <f>9+23+92+16+5+1+1+1+0</f>
        <v/>
      </c>
      <c r="W71" s="9">
        <f>U71-V71-1</f>
        <v/>
      </c>
      <c r="X71" s="9">
        <f>COUNTIF(B:B,B71)</f>
        <v/>
      </c>
      <c r="Y71" s="7" t="n">
        <v>11.2394347826087</v>
      </c>
      <c r="Z71" s="7" t="n">
        <v>27.96604347826087</v>
      </c>
      <c r="AA71" s="9" t="n">
        <v>1</v>
      </c>
      <c r="AB71" s="9" t="n">
        <v>0</v>
      </c>
      <c r="AC71" s="9" t="n">
        <v>0</v>
      </c>
      <c r="AD71" s="9" t="n">
        <v>1</v>
      </c>
      <c r="AE71" s="9" t="n">
        <v>0</v>
      </c>
      <c r="AF71" s="9" t="n">
        <v>0</v>
      </c>
      <c r="AG71" s="8" t="n">
        <v>1</v>
      </c>
      <c r="AH71" s="9" t="n">
        <v>0</v>
      </c>
      <c r="AI71" s="30" t="n">
        <v>0</v>
      </c>
      <c r="AJ71" s="9" t="n">
        <v>0</v>
      </c>
      <c r="AK71" s="30" t="n">
        <v>1</v>
      </c>
      <c r="AL71" s="21" t="n">
        <v>2006</v>
      </c>
      <c r="AM71" s="23">
        <f>LN(AL71)</f>
        <v/>
      </c>
      <c r="AN71" s="33" t="inlineStr">
        <is>
          <t>.</t>
        </is>
      </c>
      <c r="AO71" s="33" t="inlineStr">
        <is>
          <t>.</t>
        </is>
      </c>
      <c r="AP71" s="33" t="inlineStr">
        <is>
          <t>.</t>
        </is>
      </c>
      <c r="AQ71" s="43" t="inlineStr">
        <is>
          <t>.</t>
        </is>
      </c>
      <c r="AR71" s="33" t="inlineStr">
        <is>
          <t>.</t>
        </is>
      </c>
      <c r="AS71" s="43" t="inlineStr">
        <is>
          <t>.</t>
        </is>
      </c>
      <c r="AT71" s="42" t="inlineStr">
        <is>
          <t>.</t>
        </is>
      </c>
      <c r="AU71" s="18" t="inlineStr">
        <is>
          <t>.</t>
        </is>
      </c>
      <c r="AV71" t="n">
        <v>0.477086956521739</v>
      </c>
      <c r="AW71" s="40">
        <f>1-AV71</f>
        <v/>
      </c>
      <c r="AX71" t="n">
        <v>0.4</v>
      </c>
      <c r="AY71" s="40" t="n">
        <v>0.6</v>
      </c>
      <c r="BA71" s="18" t="n"/>
      <c r="BB71" t="inlineStr">
        <is>
          <t>.</t>
        </is>
      </c>
      <c r="BC71" s="18" t="inlineStr">
        <is>
          <t>.</t>
        </is>
      </c>
      <c r="BD71" s="18" t="inlineStr">
        <is>
          <t>Poland</t>
        </is>
      </c>
      <c r="BE71" t="n">
        <v>1</v>
      </c>
      <c r="BF71" t="n">
        <v>0</v>
      </c>
      <c r="BG71" t="n">
        <v>0</v>
      </c>
      <c r="BH71" t="n">
        <v>0</v>
      </c>
      <c r="BI71" t="n">
        <v>0</v>
      </c>
      <c r="BJ71" t="n">
        <v>0</v>
      </c>
      <c r="BK71" s="18" t="n">
        <v>0</v>
      </c>
      <c r="BL71" t="n">
        <v>1</v>
      </c>
      <c r="BM71" t="n">
        <v>0</v>
      </c>
      <c r="BN71" s="18" t="n">
        <v>0</v>
      </c>
      <c r="BO71" t="n">
        <v>260.3333333333333</v>
      </c>
      <c r="BP71" t="n">
        <v>186</v>
      </c>
      <c r="BQ71" s="25" t="inlineStr">
        <is>
          <t>.</t>
        </is>
      </c>
      <c r="BR71" t="n">
        <v>1</v>
      </c>
      <c r="BS71" t="n">
        <v>0</v>
      </c>
      <c r="BT71" t="n">
        <v>0</v>
      </c>
      <c r="BU71" t="n">
        <v>0</v>
      </c>
      <c r="BV71" t="n">
        <v>0</v>
      </c>
      <c r="BW71" t="n">
        <v>0</v>
      </c>
      <c r="BX71" t="n">
        <v>0</v>
      </c>
      <c r="BY71" s="18" t="n">
        <v>0</v>
      </c>
      <c r="BZ71" t="n">
        <v>0</v>
      </c>
      <c r="CA71" t="n">
        <v>0</v>
      </c>
      <c r="CB71" t="n">
        <v>1</v>
      </c>
      <c r="CC71" s="18" t="n">
        <v>0</v>
      </c>
      <c r="CD71" t="n">
        <v>0</v>
      </c>
      <c r="CE71" t="n">
        <v>0</v>
      </c>
      <c r="CF71" t="n">
        <v>0</v>
      </c>
      <c r="CG71" t="n">
        <v>0</v>
      </c>
      <c r="CH71" s="18" t="n">
        <v>0</v>
      </c>
      <c r="CI71" t="n">
        <v>0</v>
      </c>
      <c r="CJ71" t="n">
        <v>0</v>
      </c>
      <c r="CK71" t="n">
        <v>1</v>
      </c>
      <c r="CL71" t="n">
        <v>1</v>
      </c>
      <c r="CM71" t="n">
        <v>0</v>
      </c>
      <c r="CN71" t="n">
        <v>0</v>
      </c>
      <c r="CO71" t="n">
        <v>1</v>
      </c>
      <c r="CP71" t="n">
        <v>1</v>
      </c>
      <c r="CQ71" t="n">
        <v>1</v>
      </c>
      <c r="CR71" t="n">
        <v>0</v>
      </c>
      <c r="CS71" s="18" t="n">
        <v>0</v>
      </c>
      <c r="DD71" s="34" t="inlineStr">
        <is>
          <t>X</t>
        </is>
      </c>
    </row>
    <row r="72">
      <c r="A72" t="n">
        <v>71</v>
      </c>
      <c r="B72" t="n">
        <v>5</v>
      </c>
      <c r="C72" s="25" t="inlineStr">
        <is>
          <t>Wincenciak (2020)</t>
        </is>
      </c>
      <c r="D72" s="12" t="n">
        <v>6.45</v>
      </c>
      <c r="E72" s="14" t="n">
        <v>0.1</v>
      </c>
      <c r="F72" s="7">
        <f>D72/E72</f>
        <v/>
      </c>
      <c r="G72" s="7">
        <f>D72-E72</f>
        <v/>
      </c>
      <c r="H72" s="16">
        <f>D72+E72</f>
        <v/>
      </c>
      <c r="I72" s="11">
        <f>IFERROR(F72/SQRT(F72^2+W72), "X")</f>
        <v/>
      </c>
      <c r="J72" s="33">
        <f>IFERROR(SQRT((1-I72^2)/W72), "X")</f>
        <v/>
      </c>
      <c r="K72" s="33">
        <f>IFERROR(1/J72, "X")</f>
        <v/>
      </c>
      <c r="L72" s="33">
        <f>IFERROR(I72-J72, "X")</f>
        <v/>
      </c>
      <c r="M72" s="33">
        <f>IFERROR(I72+J72, "X")</f>
        <v/>
      </c>
      <c r="N72" s="8" t="n">
        <v>0</v>
      </c>
      <c r="O72" s="9" t="n">
        <v>1</v>
      </c>
      <c r="P72" s="8" t="n">
        <v>0</v>
      </c>
      <c r="Q72" s="9" t="n">
        <v>0</v>
      </c>
      <c r="R72" s="9" t="n">
        <v>1</v>
      </c>
      <c r="S72" s="9" t="n">
        <v>0</v>
      </c>
      <c r="T72" s="9" t="n">
        <v>0</v>
      </c>
      <c r="U72" s="8" t="n">
        <v>964279</v>
      </c>
      <c r="V72" s="9">
        <f>9+23+92+16+5+1+1+1+1</f>
        <v/>
      </c>
      <c r="W72" s="9">
        <f>U72-V72-1</f>
        <v/>
      </c>
      <c r="X72" s="9">
        <f>COUNTIF(B:B,B72)</f>
        <v/>
      </c>
      <c r="Y72" s="7" t="n">
        <v>11.2394347826087</v>
      </c>
      <c r="Z72" s="7" t="n">
        <v>27.96604347826087</v>
      </c>
      <c r="AA72" s="9" t="n">
        <v>1</v>
      </c>
      <c r="AB72" s="9" t="n">
        <v>0</v>
      </c>
      <c r="AC72" s="9" t="n">
        <v>0</v>
      </c>
      <c r="AD72" s="9" t="n">
        <v>1</v>
      </c>
      <c r="AE72" s="9" t="n">
        <v>0</v>
      </c>
      <c r="AF72" s="9" t="n">
        <v>0</v>
      </c>
      <c r="AG72" s="8" t="n">
        <v>1</v>
      </c>
      <c r="AH72" s="9" t="n">
        <v>0</v>
      </c>
      <c r="AI72" s="30" t="n">
        <v>0</v>
      </c>
      <c r="AJ72" s="9" t="n">
        <v>0</v>
      </c>
      <c r="AK72" s="30" t="n">
        <v>1</v>
      </c>
      <c r="AL72" s="21" t="n">
        <v>2006</v>
      </c>
      <c r="AM72" s="23">
        <f>LN(AL72)</f>
        <v/>
      </c>
      <c r="AN72" s="33" t="inlineStr">
        <is>
          <t>.</t>
        </is>
      </c>
      <c r="AO72" s="33" t="inlineStr">
        <is>
          <t>.</t>
        </is>
      </c>
      <c r="AP72" s="33" t="inlineStr">
        <is>
          <t>.</t>
        </is>
      </c>
      <c r="AQ72" s="43" t="inlineStr">
        <is>
          <t>.</t>
        </is>
      </c>
      <c r="AR72" s="33" t="inlineStr">
        <is>
          <t>.</t>
        </is>
      </c>
      <c r="AS72" s="43" t="inlineStr">
        <is>
          <t>.</t>
        </is>
      </c>
      <c r="AT72" s="42" t="inlineStr">
        <is>
          <t>.</t>
        </is>
      </c>
      <c r="AU72" s="18" t="inlineStr">
        <is>
          <t>.</t>
        </is>
      </c>
      <c r="AV72" t="n">
        <v>0.477086956521739</v>
      </c>
      <c r="AW72" s="40">
        <f>1-AV72</f>
        <v/>
      </c>
      <c r="AX72" t="n">
        <v>0.4</v>
      </c>
      <c r="AY72" s="40" t="n">
        <v>0.6</v>
      </c>
      <c r="BA72" s="18" t="n"/>
      <c r="BB72" t="inlineStr">
        <is>
          <t>.</t>
        </is>
      </c>
      <c r="BC72" s="18" t="inlineStr">
        <is>
          <t>.</t>
        </is>
      </c>
      <c r="BD72" s="18" t="inlineStr">
        <is>
          <t>Poland</t>
        </is>
      </c>
      <c r="BE72" t="n">
        <v>1</v>
      </c>
      <c r="BF72" t="n">
        <v>0</v>
      </c>
      <c r="BG72" t="n">
        <v>0</v>
      </c>
      <c r="BH72" t="n">
        <v>0</v>
      </c>
      <c r="BI72" t="n">
        <v>0</v>
      </c>
      <c r="BJ72" t="n">
        <v>0</v>
      </c>
      <c r="BK72" s="18" t="n">
        <v>0</v>
      </c>
      <c r="BL72" t="n">
        <v>1</v>
      </c>
      <c r="BM72" t="n">
        <v>0</v>
      </c>
      <c r="BN72" s="18" t="n">
        <v>0</v>
      </c>
      <c r="BO72" t="n">
        <v>260.3333333333333</v>
      </c>
      <c r="BP72" t="n">
        <v>186</v>
      </c>
      <c r="BQ72" s="25" t="inlineStr">
        <is>
          <t>.</t>
        </is>
      </c>
      <c r="BR72" t="n">
        <v>1</v>
      </c>
      <c r="BS72" t="n">
        <v>0</v>
      </c>
      <c r="BT72" t="n">
        <v>0</v>
      </c>
      <c r="BU72" t="n">
        <v>0</v>
      </c>
      <c r="BV72" t="n">
        <v>0</v>
      </c>
      <c r="BW72" t="n">
        <v>0</v>
      </c>
      <c r="BX72" t="n">
        <v>0</v>
      </c>
      <c r="BY72" s="18" t="n">
        <v>0</v>
      </c>
      <c r="BZ72" t="n">
        <v>0</v>
      </c>
      <c r="CA72" t="n">
        <v>0</v>
      </c>
      <c r="CB72" t="n">
        <v>1</v>
      </c>
      <c r="CC72" s="18" t="n">
        <v>0</v>
      </c>
      <c r="CD72" t="n">
        <v>0</v>
      </c>
      <c r="CE72" t="n">
        <v>0</v>
      </c>
      <c r="CF72" t="n">
        <v>0</v>
      </c>
      <c r="CG72" t="n">
        <v>0</v>
      </c>
      <c r="CH72" s="18" t="n">
        <v>0</v>
      </c>
      <c r="CI72" t="n">
        <v>0</v>
      </c>
      <c r="CJ72" t="n">
        <v>0</v>
      </c>
      <c r="CK72" t="n">
        <v>1</v>
      </c>
      <c r="CL72" t="n">
        <v>1</v>
      </c>
      <c r="CM72" t="n">
        <v>0</v>
      </c>
      <c r="CN72" t="n">
        <v>0</v>
      </c>
      <c r="CO72" t="n">
        <v>1</v>
      </c>
      <c r="CP72" t="n">
        <v>1</v>
      </c>
      <c r="CQ72" t="n">
        <v>1</v>
      </c>
      <c r="CR72" t="n">
        <v>0</v>
      </c>
      <c r="CS72" s="18" t="n">
        <v>0</v>
      </c>
      <c r="DD72" s="34" t="inlineStr">
        <is>
          <t>X</t>
        </is>
      </c>
    </row>
    <row r="73">
      <c r="A73" t="n">
        <v>72</v>
      </c>
      <c r="B73" t="n">
        <v>5</v>
      </c>
      <c r="C73" s="25" t="inlineStr">
        <is>
          <t>Wincenciak (2020)</t>
        </is>
      </c>
      <c r="D73" s="12" t="n">
        <v>8.01</v>
      </c>
      <c r="E73" s="14" t="n">
        <v>1.17</v>
      </c>
      <c r="F73" s="7">
        <f>D73/E73</f>
        <v/>
      </c>
      <c r="G73" s="7">
        <f>D73-E73</f>
        <v/>
      </c>
      <c r="H73" s="16">
        <f>D73+E73</f>
        <v/>
      </c>
      <c r="I73" s="11">
        <f>IFERROR(F73/SQRT(F73^2+W73), "X")</f>
        <v/>
      </c>
      <c r="J73" s="33">
        <f>IFERROR(SQRT((1-I73^2)/W73), "X")</f>
        <v/>
      </c>
      <c r="K73" s="33">
        <f>IFERROR(1/J73, "X")</f>
        <v/>
      </c>
      <c r="L73" s="33">
        <f>IFERROR(I73-J73, "X")</f>
        <v/>
      </c>
      <c r="M73" s="33">
        <f>IFERROR(I73+J73, "X")</f>
        <v/>
      </c>
      <c r="N73" s="8" t="n">
        <v>0</v>
      </c>
      <c r="O73" s="9" t="n">
        <v>1</v>
      </c>
      <c r="P73" s="8" t="n">
        <v>0</v>
      </c>
      <c r="Q73" s="9" t="n">
        <v>0</v>
      </c>
      <c r="R73" s="9" t="n">
        <v>1</v>
      </c>
      <c r="S73" s="9" t="n">
        <v>0</v>
      </c>
      <c r="T73" s="9" t="n">
        <v>0</v>
      </c>
      <c r="U73" s="8" t="n">
        <v>971893</v>
      </c>
      <c r="V73" s="9">
        <f>6+23+92+0+0+1+0+0</f>
        <v/>
      </c>
      <c r="W73" s="9">
        <f>U73-V73-1</f>
        <v/>
      </c>
      <c r="X73" s="9">
        <f>COUNTIF(B:B,B73)</f>
        <v/>
      </c>
      <c r="Y73" s="7" t="n">
        <v>11.2394347826087</v>
      </c>
      <c r="Z73" s="7" t="n">
        <v>27.96604347826087</v>
      </c>
      <c r="AA73" s="9" t="n">
        <v>1</v>
      </c>
      <c r="AB73" s="9" t="n">
        <v>0</v>
      </c>
      <c r="AC73" s="9" t="n">
        <v>0</v>
      </c>
      <c r="AD73" s="9" t="n">
        <v>1</v>
      </c>
      <c r="AE73" s="9" t="n">
        <v>0</v>
      </c>
      <c r="AF73" s="9" t="n">
        <v>0</v>
      </c>
      <c r="AG73" s="8" t="n">
        <v>1</v>
      </c>
      <c r="AH73" s="9" t="n">
        <v>0</v>
      </c>
      <c r="AI73" s="30" t="n">
        <v>0</v>
      </c>
      <c r="AJ73" s="9" t="n">
        <v>0</v>
      </c>
      <c r="AK73" s="30" t="n">
        <v>1</v>
      </c>
      <c r="AL73" s="21" t="n">
        <v>2006</v>
      </c>
      <c r="AM73" s="23">
        <f>LN(AL73)</f>
        <v/>
      </c>
      <c r="AN73" s="33" t="inlineStr">
        <is>
          <t>.</t>
        </is>
      </c>
      <c r="AO73" s="33" t="inlineStr">
        <is>
          <t>.</t>
        </is>
      </c>
      <c r="AP73" s="33" t="inlineStr">
        <is>
          <t>.</t>
        </is>
      </c>
      <c r="AQ73" s="43" t="inlineStr">
        <is>
          <t>.</t>
        </is>
      </c>
      <c r="AR73" s="33" t="inlineStr">
        <is>
          <t>.</t>
        </is>
      </c>
      <c r="AS73" s="43" t="inlineStr">
        <is>
          <t>.</t>
        </is>
      </c>
      <c r="AT73" s="42" t="inlineStr">
        <is>
          <t>.</t>
        </is>
      </c>
      <c r="AU73" s="18" t="inlineStr">
        <is>
          <t>.</t>
        </is>
      </c>
      <c r="AV73" t="n">
        <v>0.477086956521739</v>
      </c>
      <c r="AW73" s="40">
        <f>1-AV73</f>
        <v/>
      </c>
      <c r="AX73" t="n">
        <v>0.4</v>
      </c>
      <c r="AY73" s="40" t="n">
        <v>0.6</v>
      </c>
      <c r="BA73" s="18" t="n"/>
      <c r="BB73" t="inlineStr">
        <is>
          <t>.</t>
        </is>
      </c>
      <c r="BC73" s="18" t="inlineStr">
        <is>
          <t>.</t>
        </is>
      </c>
      <c r="BD73" s="18" t="inlineStr">
        <is>
          <t>Poland</t>
        </is>
      </c>
      <c r="BE73" t="n">
        <v>1</v>
      </c>
      <c r="BF73" t="n">
        <v>0</v>
      </c>
      <c r="BG73" t="n">
        <v>0</v>
      </c>
      <c r="BH73" t="n">
        <v>0</v>
      </c>
      <c r="BI73" t="n">
        <v>0</v>
      </c>
      <c r="BJ73" t="n">
        <v>0</v>
      </c>
      <c r="BK73" s="18" t="n">
        <v>0</v>
      </c>
      <c r="BL73" t="n">
        <v>1</v>
      </c>
      <c r="BM73" t="n">
        <v>0</v>
      </c>
      <c r="BN73" s="18" t="n">
        <v>0</v>
      </c>
      <c r="BO73" t="n">
        <v>260.3333333333333</v>
      </c>
      <c r="BP73" t="n">
        <v>186</v>
      </c>
      <c r="BQ73" s="25" t="inlineStr">
        <is>
          <t>.</t>
        </is>
      </c>
      <c r="BR73" t="n">
        <v>1</v>
      </c>
      <c r="BS73" t="n">
        <v>0</v>
      </c>
      <c r="BT73" t="n">
        <v>0</v>
      </c>
      <c r="BU73" t="n">
        <v>0</v>
      </c>
      <c r="BV73" t="n">
        <v>0</v>
      </c>
      <c r="BW73" t="n">
        <v>0</v>
      </c>
      <c r="BX73" t="n">
        <v>0</v>
      </c>
      <c r="BY73" s="18" t="n">
        <v>0</v>
      </c>
      <c r="BZ73" t="n">
        <v>0</v>
      </c>
      <c r="CA73" t="n">
        <v>0</v>
      </c>
      <c r="CB73" t="n">
        <v>1</v>
      </c>
      <c r="CC73" s="18" t="n">
        <v>0</v>
      </c>
      <c r="CD73" t="n">
        <v>0</v>
      </c>
      <c r="CE73" t="n">
        <v>0</v>
      </c>
      <c r="CF73" t="n">
        <v>0</v>
      </c>
      <c r="CG73" t="n">
        <v>0</v>
      </c>
      <c r="CH73" s="18" t="n">
        <v>0</v>
      </c>
      <c r="CI73" t="n">
        <v>0</v>
      </c>
      <c r="CJ73" t="n">
        <v>0</v>
      </c>
      <c r="CK73" t="n">
        <v>1</v>
      </c>
      <c r="CL73" t="n">
        <v>1</v>
      </c>
      <c r="CM73" t="n">
        <v>0</v>
      </c>
      <c r="CN73" t="n">
        <v>0</v>
      </c>
      <c r="CO73" t="n">
        <v>1</v>
      </c>
      <c r="CP73" t="n">
        <v>0</v>
      </c>
      <c r="CQ73" t="n">
        <v>0</v>
      </c>
      <c r="CR73" t="n">
        <v>0</v>
      </c>
      <c r="CS73" s="18" t="n">
        <v>0</v>
      </c>
      <c r="DD73" s="34" t="inlineStr">
        <is>
          <t>X</t>
        </is>
      </c>
    </row>
    <row r="74">
      <c r="A74" t="n">
        <v>73</v>
      </c>
      <c r="B74" t="n">
        <v>5</v>
      </c>
      <c r="C74" s="25" t="inlineStr">
        <is>
          <t>Wincenciak (2020)</t>
        </is>
      </c>
      <c r="D74" s="12" t="n">
        <v>7.09</v>
      </c>
      <c r="E74" s="14" t="n">
        <v>0.85</v>
      </c>
      <c r="F74" s="7">
        <f>D74/E74</f>
        <v/>
      </c>
      <c r="G74" s="7">
        <f>D74-E74</f>
        <v/>
      </c>
      <c r="H74" s="16">
        <f>D74+E74</f>
        <v/>
      </c>
      <c r="I74" s="11">
        <f>IFERROR(F74/SQRT(F74^2+W74), "X")</f>
        <v/>
      </c>
      <c r="J74" s="33">
        <f>IFERROR(SQRT((1-I74^2)/W74), "X")</f>
        <v/>
      </c>
      <c r="K74" s="33">
        <f>IFERROR(1/J74, "X")</f>
        <v/>
      </c>
      <c r="L74" s="33">
        <f>IFERROR(I74-J74, "X")</f>
        <v/>
      </c>
      <c r="M74" s="33">
        <f>IFERROR(I74+J74, "X")</f>
        <v/>
      </c>
      <c r="N74" s="8" t="n">
        <v>0</v>
      </c>
      <c r="O74" s="9" t="n">
        <v>1</v>
      </c>
      <c r="P74" s="8" t="n">
        <v>0</v>
      </c>
      <c r="Q74" s="9" t="n">
        <v>0</v>
      </c>
      <c r="R74" s="9" t="n">
        <v>1</v>
      </c>
      <c r="S74" s="9" t="n">
        <v>0</v>
      </c>
      <c r="T74" s="9" t="n">
        <v>0</v>
      </c>
      <c r="U74" s="8" t="n">
        <v>964279</v>
      </c>
      <c r="V74" s="9">
        <f>10+23+92+16+5+1+1+1</f>
        <v/>
      </c>
      <c r="W74" s="9">
        <f>U74-V74-1</f>
        <v/>
      </c>
      <c r="X74" s="9">
        <f>COUNTIF(B:B,B74)</f>
        <v/>
      </c>
      <c r="Y74" s="7" t="n">
        <v>11.2394347826087</v>
      </c>
      <c r="Z74" s="7" t="n">
        <v>27.96604347826087</v>
      </c>
      <c r="AA74" s="9" t="n">
        <v>1</v>
      </c>
      <c r="AB74" s="9" t="n">
        <v>0</v>
      </c>
      <c r="AC74" s="9" t="n">
        <v>0</v>
      </c>
      <c r="AD74" s="9" t="n">
        <v>1</v>
      </c>
      <c r="AE74" s="9" t="n">
        <v>0</v>
      </c>
      <c r="AF74" s="9" t="n">
        <v>0</v>
      </c>
      <c r="AG74" s="8" t="n">
        <v>1</v>
      </c>
      <c r="AH74" s="9" t="n">
        <v>0</v>
      </c>
      <c r="AI74" s="30" t="n">
        <v>0</v>
      </c>
      <c r="AJ74" s="9" t="n">
        <v>0</v>
      </c>
      <c r="AK74" s="30" t="n">
        <v>1</v>
      </c>
      <c r="AL74" s="21" t="n">
        <v>2006</v>
      </c>
      <c r="AM74" s="23">
        <f>LN(AL74)</f>
        <v/>
      </c>
      <c r="AN74" s="33" t="inlineStr">
        <is>
          <t>.</t>
        </is>
      </c>
      <c r="AO74" s="33" t="inlineStr">
        <is>
          <t>.</t>
        </is>
      </c>
      <c r="AP74" s="33" t="inlineStr">
        <is>
          <t>.</t>
        </is>
      </c>
      <c r="AQ74" s="43" t="inlineStr">
        <is>
          <t>.</t>
        </is>
      </c>
      <c r="AR74" s="33" t="inlineStr">
        <is>
          <t>.</t>
        </is>
      </c>
      <c r="AS74" s="43" t="inlineStr">
        <is>
          <t>.</t>
        </is>
      </c>
      <c r="AT74" s="42" t="inlineStr">
        <is>
          <t>.</t>
        </is>
      </c>
      <c r="AU74" s="18" t="inlineStr">
        <is>
          <t>.</t>
        </is>
      </c>
      <c r="AV74" t="n">
        <v>0.477086956521739</v>
      </c>
      <c r="AW74" s="40">
        <f>1-AV74</f>
        <v/>
      </c>
      <c r="AX74" t="n">
        <v>0.4</v>
      </c>
      <c r="AY74" s="40" t="n">
        <v>0.6</v>
      </c>
      <c r="BA74" s="18" t="n"/>
      <c r="BB74" t="inlineStr">
        <is>
          <t>.</t>
        </is>
      </c>
      <c r="BC74" s="18" t="inlineStr">
        <is>
          <t>.</t>
        </is>
      </c>
      <c r="BD74" s="18" t="inlineStr">
        <is>
          <t>Poland</t>
        </is>
      </c>
      <c r="BE74" t="n">
        <v>1</v>
      </c>
      <c r="BF74" t="n">
        <v>0</v>
      </c>
      <c r="BG74" t="n">
        <v>0</v>
      </c>
      <c r="BH74" t="n">
        <v>0</v>
      </c>
      <c r="BI74" t="n">
        <v>0</v>
      </c>
      <c r="BJ74" t="n">
        <v>0</v>
      </c>
      <c r="BK74" s="18" t="n">
        <v>0</v>
      </c>
      <c r="BL74" t="n">
        <v>1</v>
      </c>
      <c r="BM74" t="n">
        <v>0</v>
      </c>
      <c r="BN74" s="18" t="n">
        <v>0</v>
      </c>
      <c r="BO74" t="n">
        <v>260.3333333333333</v>
      </c>
      <c r="BP74" t="n">
        <v>186</v>
      </c>
      <c r="BQ74" s="25" t="inlineStr">
        <is>
          <t>.</t>
        </is>
      </c>
      <c r="BR74" t="n">
        <v>1</v>
      </c>
      <c r="BS74" t="n">
        <v>0</v>
      </c>
      <c r="BT74" t="n">
        <v>0</v>
      </c>
      <c r="BU74" t="n">
        <v>0</v>
      </c>
      <c r="BV74" t="n">
        <v>0</v>
      </c>
      <c r="BW74" t="n">
        <v>0</v>
      </c>
      <c r="BX74" t="n">
        <v>0</v>
      </c>
      <c r="BY74" s="18" t="n">
        <v>0</v>
      </c>
      <c r="BZ74" t="n">
        <v>0</v>
      </c>
      <c r="CA74" t="n">
        <v>0</v>
      </c>
      <c r="CB74" t="n">
        <v>1</v>
      </c>
      <c r="CC74" s="18" t="n">
        <v>0</v>
      </c>
      <c r="CD74" t="n">
        <v>0</v>
      </c>
      <c r="CE74" t="n">
        <v>0</v>
      </c>
      <c r="CF74" t="n">
        <v>0</v>
      </c>
      <c r="CG74" t="n">
        <v>0</v>
      </c>
      <c r="CH74" s="18" t="n">
        <v>0</v>
      </c>
      <c r="CI74" t="n">
        <v>0</v>
      </c>
      <c r="CJ74" t="n">
        <v>0</v>
      </c>
      <c r="CK74" t="n">
        <v>1</v>
      </c>
      <c r="CL74" t="n">
        <v>1</v>
      </c>
      <c r="CM74" t="n">
        <v>0</v>
      </c>
      <c r="CN74" t="n">
        <v>0</v>
      </c>
      <c r="CO74" t="n">
        <v>1</v>
      </c>
      <c r="CP74" t="n">
        <v>1</v>
      </c>
      <c r="CQ74" t="n">
        <v>1</v>
      </c>
      <c r="CR74" t="n">
        <v>0</v>
      </c>
      <c r="CS74" s="18" t="n">
        <v>0</v>
      </c>
      <c r="DD74" s="34" t="inlineStr">
        <is>
          <t>X</t>
        </is>
      </c>
    </row>
    <row r="75">
      <c r="A75" t="n">
        <v>74</v>
      </c>
      <c r="B75" t="n">
        <v>5</v>
      </c>
      <c r="C75" s="25" t="inlineStr">
        <is>
          <t>Wincenciak (2020)</t>
        </is>
      </c>
      <c r="D75" s="12" t="n">
        <v>7.08</v>
      </c>
      <c r="E75" s="14" t="n">
        <v>0.85</v>
      </c>
      <c r="F75" s="7">
        <f>D75/E75</f>
        <v/>
      </c>
      <c r="G75" s="7">
        <f>D75-E75</f>
        <v/>
      </c>
      <c r="H75" s="16">
        <f>D75+E75</f>
        <v/>
      </c>
      <c r="I75" s="11">
        <f>IFERROR(F75/SQRT(F75^2+W75), "X")</f>
        <v/>
      </c>
      <c r="J75" s="33">
        <f>IFERROR(SQRT((1-I75^2)/W75), "X")</f>
        <v/>
      </c>
      <c r="K75" s="33">
        <f>IFERROR(1/J75, "X")</f>
        <v/>
      </c>
      <c r="L75" s="33">
        <f>IFERROR(I75-J75, "X")</f>
        <v/>
      </c>
      <c r="M75" s="33">
        <f>IFERROR(I75+J75, "X")</f>
        <v/>
      </c>
      <c r="N75" s="8" t="n">
        <v>0</v>
      </c>
      <c r="O75" s="9" t="n">
        <v>1</v>
      </c>
      <c r="P75" s="8" t="n">
        <v>0</v>
      </c>
      <c r="Q75" s="9" t="n">
        <v>0</v>
      </c>
      <c r="R75" s="9" t="n">
        <v>1</v>
      </c>
      <c r="S75" s="9" t="n">
        <v>0</v>
      </c>
      <c r="T75" s="9" t="n">
        <v>0</v>
      </c>
      <c r="U75" s="8" t="n">
        <v>964279</v>
      </c>
      <c r="V75" s="9">
        <f>11+23+92+16+5+1+1+1</f>
        <v/>
      </c>
      <c r="W75" s="9">
        <f>U75-V75-1</f>
        <v/>
      </c>
      <c r="X75" s="9">
        <f>COUNTIF(B:B,B75)</f>
        <v/>
      </c>
      <c r="Y75" s="7" t="n">
        <v>11.2394347826087</v>
      </c>
      <c r="Z75" s="7" t="n">
        <v>27.96604347826087</v>
      </c>
      <c r="AA75" s="9" t="n">
        <v>1</v>
      </c>
      <c r="AB75" s="9" t="n">
        <v>0</v>
      </c>
      <c r="AC75" s="9" t="n">
        <v>0</v>
      </c>
      <c r="AD75" s="9" t="n">
        <v>1</v>
      </c>
      <c r="AE75" s="9" t="n">
        <v>0</v>
      </c>
      <c r="AF75" s="9" t="n">
        <v>0</v>
      </c>
      <c r="AG75" s="8" t="n">
        <v>1</v>
      </c>
      <c r="AH75" s="9" t="n">
        <v>0</v>
      </c>
      <c r="AI75" s="30" t="n">
        <v>0</v>
      </c>
      <c r="AJ75" s="9" t="n">
        <v>0</v>
      </c>
      <c r="AK75" s="30" t="n">
        <v>1</v>
      </c>
      <c r="AL75" s="21" t="n">
        <v>2006</v>
      </c>
      <c r="AM75" s="23">
        <f>LN(AL75)</f>
        <v/>
      </c>
      <c r="AN75" s="33" t="inlineStr">
        <is>
          <t>.</t>
        </is>
      </c>
      <c r="AO75" s="33" t="inlineStr">
        <is>
          <t>.</t>
        </is>
      </c>
      <c r="AP75" s="33" t="inlineStr">
        <is>
          <t>.</t>
        </is>
      </c>
      <c r="AQ75" s="43" t="inlineStr">
        <is>
          <t>.</t>
        </is>
      </c>
      <c r="AR75" s="33" t="inlineStr">
        <is>
          <t>.</t>
        </is>
      </c>
      <c r="AS75" s="43" t="inlineStr">
        <is>
          <t>.</t>
        </is>
      </c>
      <c r="AT75" s="42" t="inlineStr">
        <is>
          <t>.</t>
        </is>
      </c>
      <c r="AU75" s="18" t="inlineStr">
        <is>
          <t>.</t>
        </is>
      </c>
      <c r="AV75" t="n">
        <v>0.477086956521739</v>
      </c>
      <c r="AW75" s="40">
        <f>1-AV75</f>
        <v/>
      </c>
      <c r="AX75" t="n">
        <v>0.4</v>
      </c>
      <c r="AY75" s="40" t="n">
        <v>0.6</v>
      </c>
      <c r="BA75" s="18" t="n"/>
      <c r="BB75" t="inlineStr">
        <is>
          <t>.</t>
        </is>
      </c>
      <c r="BC75" s="18" t="inlineStr">
        <is>
          <t>.</t>
        </is>
      </c>
      <c r="BD75" s="18" t="inlineStr">
        <is>
          <t>Poland</t>
        </is>
      </c>
      <c r="BE75" t="n">
        <v>1</v>
      </c>
      <c r="BF75" t="n">
        <v>0</v>
      </c>
      <c r="BG75" t="n">
        <v>0</v>
      </c>
      <c r="BH75" t="n">
        <v>0</v>
      </c>
      <c r="BI75" t="n">
        <v>0</v>
      </c>
      <c r="BJ75" t="n">
        <v>0</v>
      </c>
      <c r="BK75" s="18" t="n">
        <v>0</v>
      </c>
      <c r="BL75" t="n">
        <v>1</v>
      </c>
      <c r="BM75" t="n">
        <v>0</v>
      </c>
      <c r="BN75" s="18" t="n">
        <v>0</v>
      </c>
      <c r="BO75" t="n">
        <v>260.3333333333333</v>
      </c>
      <c r="BP75" t="n">
        <v>186</v>
      </c>
      <c r="BQ75" s="25" t="inlineStr">
        <is>
          <t>.</t>
        </is>
      </c>
      <c r="BR75" t="n">
        <v>1</v>
      </c>
      <c r="BS75" t="n">
        <v>0</v>
      </c>
      <c r="BT75" t="n">
        <v>0</v>
      </c>
      <c r="BU75" t="n">
        <v>0</v>
      </c>
      <c r="BV75" t="n">
        <v>0</v>
      </c>
      <c r="BW75" t="n">
        <v>0</v>
      </c>
      <c r="BX75" t="n">
        <v>0</v>
      </c>
      <c r="BY75" s="18" t="n">
        <v>0</v>
      </c>
      <c r="BZ75" t="n">
        <v>0</v>
      </c>
      <c r="CA75" t="n">
        <v>0</v>
      </c>
      <c r="CB75" t="n">
        <v>1</v>
      </c>
      <c r="CC75" s="18" t="n">
        <v>0</v>
      </c>
      <c r="CD75" t="n">
        <v>0</v>
      </c>
      <c r="CE75" t="n">
        <v>0</v>
      </c>
      <c r="CF75" t="n">
        <v>0</v>
      </c>
      <c r="CG75" t="n">
        <v>0</v>
      </c>
      <c r="CH75" s="18" t="n">
        <v>0</v>
      </c>
      <c r="CI75" t="n">
        <v>0</v>
      </c>
      <c r="CJ75" t="n">
        <v>0</v>
      </c>
      <c r="CK75" t="n">
        <v>1</v>
      </c>
      <c r="CL75" t="n">
        <v>1</v>
      </c>
      <c r="CM75" t="n">
        <v>0</v>
      </c>
      <c r="CN75" t="n">
        <v>0</v>
      </c>
      <c r="CO75" t="n">
        <v>1</v>
      </c>
      <c r="CP75" t="n">
        <v>1</v>
      </c>
      <c r="CQ75" t="n">
        <v>1</v>
      </c>
      <c r="CR75" t="n">
        <v>0</v>
      </c>
      <c r="CS75" s="18" t="n">
        <v>0</v>
      </c>
      <c r="DD75" s="34" t="inlineStr">
        <is>
          <t>X</t>
        </is>
      </c>
    </row>
    <row r="76" customFormat="1" s="51">
      <c r="A76" s="51" t="n">
        <v>75</v>
      </c>
      <c r="B76" s="51" t="n">
        <v>5</v>
      </c>
      <c r="C76" s="52" t="inlineStr">
        <is>
          <t>Wincenciak (2020)</t>
        </is>
      </c>
      <c r="D76" s="53" t="n">
        <v>6.22</v>
      </c>
      <c r="E76" s="54" t="n">
        <v>0.9</v>
      </c>
      <c r="F76" s="55">
        <f>D76/E76</f>
        <v/>
      </c>
      <c r="G76" s="55">
        <f>D76-E76</f>
        <v/>
      </c>
      <c r="H76" s="56">
        <f>D76+E76</f>
        <v/>
      </c>
      <c r="I76" s="57">
        <f>IFERROR(F76/SQRT(F76^2+W76), "X")</f>
        <v/>
      </c>
      <c r="J76" s="58">
        <f>IFERROR(SQRT((1-I76^2)/W76), "X")</f>
        <v/>
      </c>
      <c r="K76" s="58">
        <f>IFERROR(1/J76, "X")</f>
        <v/>
      </c>
      <c r="L76" s="58">
        <f>IFERROR(I76-J76, "X")</f>
        <v/>
      </c>
      <c r="M76" s="58">
        <f>IFERROR(I76+J76, "X")</f>
        <v/>
      </c>
      <c r="N76" s="59" t="n">
        <v>0</v>
      </c>
      <c r="O76" s="60" t="n">
        <v>1</v>
      </c>
      <c r="P76" s="59" t="n">
        <v>0</v>
      </c>
      <c r="Q76" s="60" t="n">
        <v>0</v>
      </c>
      <c r="R76" s="60" t="n">
        <v>1</v>
      </c>
      <c r="S76" s="60" t="n">
        <v>0</v>
      </c>
      <c r="T76" s="60" t="n">
        <v>0</v>
      </c>
      <c r="U76" s="59" t="n">
        <v>964279</v>
      </c>
      <c r="V76" s="60">
        <f>12+23+92+16+5+1+1+1</f>
        <v/>
      </c>
      <c r="W76" s="60">
        <f>U76-V76-1</f>
        <v/>
      </c>
      <c r="X76" s="60">
        <f>COUNTIF(B:B,B76)</f>
        <v/>
      </c>
      <c r="Y76" s="55" t="n">
        <v>11.2394347826087</v>
      </c>
      <c r="Z76" s="55" t="n">
        <v>27.96604347826087</v>
      </c>
      <c r="AA76" s="60" t="n">
        <v>1</v>
      </c>
      <c r="AB76" s="60" t="n">
        <v>0</v>
      </c>
      <c r="AC76" s="60" t="n">
        <v>0</v>
      </c>
      <c r="AD76" s="60" t="n">
        <v>1</v>
      </c>
      <c r="AE76" s="60" t="n">
        <v>0</v>
      </c>
      <c r="AF76" s="60" t="n">
        <v>0</v>
      </c>
      <c r="AG76" s="59" t="n">
        <v>1</v>
      </c>
      <c r="AH76" s="60" t="n">
        <v>0</v>
      </c>
      <c r="AI76" s="61" t="n">
        <v>0</v>
      </c>
      <c r="AJ76" s="60" t="n">
        <v>0</v>
      </c>
      <c r="AK76" s="61" t="n">
        <v>1</v>
      </c>
      <c r="AL76" s="62" t="n">
        <v>2006</v>
      </c>
      <c r="AM76" s="63">
        <f>LN(AL76)</f>
        <v/>
      </c>
      <c r="AN76" s="58" t="inlineStr">
        <is>
          <t>.</t>
        </is>
      </c>
      <c r="AO76" s="58" t="inlineStr">
        <is>
          <t>.</t>
        </is>
      </c>
      <c r="AP76" s="58" t="inlineStr">
        <is>
          <t>.</t>
        </is>
      </c>
      <c r="AQ76" s="64" t="inlineStr">
        <is>
          <t>.</t>
        </is>
      </c>
      <c r="AR76" s="58" t="inlineStr">
        <is>
          <t>.</t>
        </is>
      </c>
      <c r="AS76" s="64" t="inlineStr">
        <is>
          <t>.</t>
        </is>
      </c>
      <c r="AT76" s="65" t="inlineStr">
        <is>
          <t>.</t>
        </is>
      </c>
      <c r="AU76" s="66" t="inlineStr">
        <is>
          <t>.</t>
        </is>
      </c>
      <c r="AV76" s="51" t="n">
        <v>0.477086956521739</v>
      </c>
      <c r="AW76" s="67">
        <f>1-AV76</f>
        <v/>
      </c>
      <c r="AX76" s="51" t="n">
        <v>0.4</v>
      </c>
      <c r="AY76" s="67" t="n">
        <v>0.6</v>
      </c>
      <c r="BA76" s="66" t="n"/>
      <c r="BB76" s="51" t="inlineStr">
        <is>
          <t>.</t>
        </is>
      </c>
      <c r="BC76" s="66" t="inlineStr">
        <is>
          <t>.</t>
        </is>
      </c>
      <c r="BD76" s="66" t="inlineStr">
        <is>
          <t>Poland</t>
        </is>
      </c>
      <c r="BE76" t="n">
        <v>1</v>
      </c>
      <c r="BF76" t="n">
        <v>0</v>
      </c>
      <c r="BG76" t="n">
        <v>0</v>
      </c>
      <c r="BH76" t="n">
        <v>0</v>
      </c>
      <c r="BI76" t="n">
        <v>0</v>
      </c>
      <c r="BJ76" t="n">
        <v>0</v>
      </c>
      <c r="BK76" s="66" t="n">
        <v>0</v>
      </c>
      <c r="BL76" t="n">
        <v>1</v>
      </c>
      <c r="BM76" t="n">
        <v>0</v>
      </c>
      <c r="BN76" s="66" t="n">
        <v>0</v>
      </c>
      <c r="BO76" t="n">
        <v>260.3333333333333</v>
      </c>
      <c r="BP76" t="n">
        <v>186</v>
      </c>
      <c r="BQ76" s="52" t="inlineStr">
        <is>
          <t>.</t>
        </is>
      </c>
      <c r="BR76" s="51" t="n">
        <v>1</v>
      </c>
      <c r="BS76" s="51" t="n">
        <v>0</v>
      </c>
      <c r="BT76" s="51" t="n">
        <v>0</v>
      </c>
      <c r="BU76" s="51" t="n">
        <v>0</v>
      </c>
      <c r="BV76" s="51" t="n">
        <v>0</v>
      </c>
      <c r="BW76" s="51" t="n">
        <v>0</v>
      </c>
      <c r="BX76" s="51" t="n">
        <v>0</v>
      </c>
      <c r="BY76" s="66" t="n">
        <v>0</v>
      </c>
      <c r="BZ76" s="51" t="n">
        <v>0</v>
      </c>
      <c r="CA76" s="51" t="n">
        <v>0</v>
      </c>
      <c r="CB76" s="51" t="n">
        <v>1</v>
      </c>
      <c r="CC76" s="66" t="n">
        <v>0</v>
      </c>
      <c r="CD76" s="51" t="n">
        <v>0</v>
      </c>
      <c r="CE76" s="51" t="n">
        <v>0</v>
      </c>
      <c r="CF76" s="51" t="n">
        <v>0</v>
      </c>
      <c r="CG76" s="51" t="n">
        <v>0</v>
      </c>
      <c r="CH76" s="66" t="n">
        <v>0</v>
      </c>
      <c r="CI76" s="51" t="n">
        <v>0</v>
      </c>
      <c r="CJ76" s="51" t="n">
        <v>0</v>
      </c>
      <c r="CK76" s="51" t="n">
        <v>1</v>
      </c>
      <c r="CL76" s="51" t="n">
        <v>1</v>
      </c>
      <c r="CM76" s="51" t="n">
        <v>0</v>
      </c>
      <c r="CN76" s="51" t="n">
        <v>0</v>
      </c>
      <c r="CO76" s="51" t="n">
        <v>1</v>
      </c>
      <c r="CP76" s="51" t="n">
        <v>1</v>
      </c>
      <c r="CQ76" s="51" t="n">
        <v>1</v>
      </c>
      <c r="CR76" s="51" t="n">
        <v>0</v>
      </c>
      <c r="CS76" s="66" t="n">
        <v>1</v>
      </c>
      <c r="CY76" s="68" t="n"/>
      <c r="DD76" s="68" t="inlineStr">
        <is>
          <t>X</t>
        </is>
      </c>
    </row>
    <row r="77">
      <c r="A77" t="n">
        <v>76</v>
      </c>
      <c r="B77" t="n">
        <v>6</v>
      </c>
      <c r="C77" s="25" t="inlineStr">
        <is>
          <t>Okuwa (2004)</t>
        </is>
      </c>
      <c r="D77" s="12" t="n">
        <v>1.6</v>
      </c>
      <c r="E77" s="14">
        <f>D77/F77</f>
        <v/>
      </c>
      <c r="F77" s="7" t="n">
        <v>0.63166</v>
      </c>
      <c r="G77" s="7">
        <f>D77-E77</f>
        <v/>
      </c>
      <c r="H77" s="16">
        <f>D77+E77</f>
        <v/>
      </c>
      <c r="I77" s="11">
        <f>IFERROR(F77/SQRT(F77^2+W77), "X")</f>
        <v/>
      </c>
      <c r="J77" s="33">
        <f>IFERROR(SQRT((1-I77^2)/W77), "X")</f>
        <v/>
      </c>
      <c r="K77" s="33">
        <f>IFERROR(1/J77, "X")</f>
        <v/>
      </c>
      <c r="L77" s="33">
        <f>IFERROR(I77-J77, "X")</f>
        <v/>
      </c>
      <c r="M77" s="33">
        <f>IFERROR(I77+J77, "X")</f>
        <v/>
      </c>
      <c r="N77" s="8" t="n">
        <v>1</v>
      </c>
      <c r="O77" s="9" t="n">
        <v>0</v>
      </c>
      <c r="P77" s="8" t="n">
        <v>0</v>
      </c>
      <c r="Q77" s="9" t="n">
        <v>1</v>
      </c>
      <c r="R77" s="9" t="n">
        <v>0</v>
      </c>
      <c r="S77" s="9" t="n">
        <v>0</v>
      </c>
      <c r="T77" s="9" t="n">
        <v>0</v>
      </c>
      <c r="U77" s="8" t="n">
        <v>894</v>
      </c>
      <c r="V77" s="9" t="n">
        <v>6</v>
      </c>
      <c r="W77" s="9">
        <f>U77-V77-1</f>
        <v/>
      </c>
      <c r="X77" s="9">
        <f>COUNTIF(B:B,B77)</f>
        <v/>
      </c>
      <c r="Y77" s="7" t="n">
        <v>12</v>
      </c>
      <c r="Z77" s="7" t="n">
        <v>24.47</v>
      </c>
      <c r="AA77" s="9" t="n">
        <v>0</v>
      </c>
      <c r="AB77" s="9" t="n">
        <v>1</v>
      </c>
      <c r="AC77" s="9" t="n">
        <v>0</v>
      </c>
      <c r="AD77" s="9" t="n">
        <v>0</v>
      </c>
      <c r="AE77" s="9" t="n">
        <v>0</v>
      </c>
      <c r="AF77" s="9" t="n">
        <v>1</v>
      </c>
      <c r="AG77" s="8" t="n">
        <v>0</v>
      </c>
      <c r="AH77" s="9" t="n">
        <v>1</v>
      </c>
      <c r="AI77" s="30" t="n">
        <v>0</v>
      </c>
      <c r="AJ77" s="9" t="n">
        <v>1</v>
      </c>
      <c r="AK77" s="30" t="n">
        <v>0</v>
      </c>
      <c r="AL77" s="21" t="n">
        <v>1995</v>
      </c>
      <c r="AM77" s="23">
        <f>LN(AL77)</f>
        <v/>
      </c>
      <c r="AN77" s="33" t="n">
        <v>0</v>
      </c>
      <c r="AO77" s="33" t="n">
        <v>0</v>
      </c>
      <c r="AP77" s="33" t="n">
        <v>1</v>
      </c>
      <c r="AQ77" s="43" t="n">
        <v>0</v>
      </c>
      <c r="AR77" s="33" t="inlineStr">
        <is>
          <t>.</t>
        </is>
      </c>
      <c r="AS77" s="43" t="inlineStr">
        <is>
          <t>.</t>
        </is>
      </c>
      <c r="AT77" s="42">
        <f>1-AU77</f>
        <v/>
      </c>
      <c r="AU77" s="18" t="n">
        <v>0.236</v>
      </c>
      <c r="AV77" t="n">
        <v>0.673</v>
      </c>
      <c r="AW77" s="40" t="n">
        <v>0.327</v>
      </c>
      <c r="AX77" s="39">
        <f>1-AY77</f>
        <v/>
      </c>
      <c r="AY77" s="40" t="n">
        <v>0.6977</v>
      </c>
      <c r="BA77" s="18" t="n"/>
      <c r="BB77" t="inlineStr">
        <is>
          <t>.</t>
        </is>
      </c>
      <c r="BC77" s="18" t="inlineStr">
        <is>
          <t>.</t>
        </is>
      </c>
      <c r="BD77" s="18" t="inlineStr">
        <is>
          <t>Nigeria</t>
        </is>
      </c>
      <c r="BE77" t="n">
        <v>0</v>
      </c>
      <c r="BF77" t="n">
        <v>0</v>
      </c>
      <c r="BG77" t="n">
        <v>0</v>
      </c>
      <c r="BH77" t="n">
        <v>0</v>
      </c>
      <c r="BI77" t="n">
        <v>0</v>
      </c>
      <c r="BJ77" t="n">
        <v>0</v>
      </c>
      <c r="BK77" s="18" t="n">
        <v>1</v>
      </c>
      <c r="BL77" t="n">
        <v>0</v>
      </c>
      <c r="BM77" t="n">
        <v>1</v>
      </c>
      <c r="BN77" s="18" t="n">
        <v>0</v>
      </c>
      <c r="BO77" t="n">
        <v>100</v>
      </c>
      <c r="BP77" t="n">
        <v>53.91</v>
      </c>
      <c r="BQ77" s="25" t="n">
        <v>30</v>
      </c>
      <c r="BR77" t="n">
        <v>1</v>
      </c>
      <c r="BS77" t="n">
        <v>0</v>
      </c>
      <c r="BT77" t="n">
        <v>0</v>
      </c>
      <c r="BU77" t="n">
        <v>0</v>
      </c>
      <c r="BV77" t="n">
        <v>0</v>
      </c>
      <c r="BW77" t="n">
        <v>0</v>
      </c>
      <c r="BX77" t="n">
        <v>0</v>
      </c>
      <c r="BY77" s="18" t="n">
        <v>0</v>
      </c>
      <c r="BZ77" t="n">
        <v>0</v>
      </c>
      <c r="CA77" t="n">
        <v>0</v>
      </c>
      <c r="CB77" t="n">
        <v>0</v>
      </c>
      <c r="CC77" s="18" t="n">
        <v>1</v>
      </c>
      <c r="CD77" t="n">
        <v>0</v>
      </c>
      <c r="CE77" t="n">
        <v>0</v>
      </c>
      <c r="CF77" t="n">
        <v>0</v>
      </c>
      <c r="CG77" t="n">
        <v>0</v>
      </c>
      <c r="CH77" s="18" t="n">
        <v>0</v>
      </c>
      <c r="CI77" t="n">
        <v>0</v>
      </c>
      <c r="CJ77" t="n">
        <v>0</v>
      </c>
      <c r="CK77" t="n">
        <v>1</v>
      </c>
      <c r="CL77" t="n">
        <v>1</v>
      </c>
      <c r="CM77" t="n">
        <v>0</v>
      </c>
      <c r="CN77" t="n">
        <v>0</v>
      </c>
      <c r="CO77" t="n">
        <v>0</v>
      </c>
      <c r="CP77" t="n">
        <v>0</v>
      </c>
      <c r="CQ77" t="n">
        <v>0</v>
      </c>
      <c r="CR77" t="n">
        <v>0</v>
      </c>
      <c r="CS77" s="18" t="n">
        <v>0</v>
      </c>
      <c r="DD77" s="34" t="inlineStr">
        <is>
          <t>X</t>
        </is>
      </c>
    </row>
    <row r="78">
      <c r="A78" t="n">
        <v>77</v>
      </c>
      <c r="B78" t="n">
        <v>6</v>
      </c>
      <c r="C78" s="25" t="inlineStr">
        <is>
          <t>Okuwa (2004)</t>
        </is>
      </c>
      <c r="D78" s="12" t="n">
        <v>12.7</v>
      </c>
      <c r="E78" s="14">
        <f>D78/F78</f>
        <v/>
      </c>
      <c r="F78" s="7" t="n">
        <v>5.5462</v>
      </c>
      <c r="G78" s="7">
        <f>D78-E78</f>
        <v/>
      </c>
      <c r="H78" s="16">
        <f>D78+E78</f>
        <v/>
      </c>
      <c r="I78" s="11">
        <f>IFERROR(F78/SQRT(F78^2+W78), "X")</f>
        <v/>
      </c>
      <c r="J78" s="33">
        <f>IFERROR(SQRT((1-I78^2)/W78), "X")</f>
        <v/>
      </c>
      <c r="K78" s="33">
        <f>IFERROR(1/J78, "X")</f>
        <v/>
      </c>
      <c r="L78" s="33">
        <f>IFERROR(I78-J78, "X")</f>
        <v/>
      </c>
      <c r="M78" s="33">
        <f>IFERROR(I78+J78, "X")</f>
        <v/>
      </c>
      <c r="N78" s="8" t="n">
        <v>1</v>
      </c>
      <c r="O78" s="9" t="n">
        <v>0</v>
      </c>
      <c r="P78" s="8" t="n">
        <v>0</v>
      </c>
      <c r="Q78" s="9" t="n">
        <v>1</v>
      </c>
      <c r="R78" s="9" t="n">
        <v>0</v>
      </c>
      <c r="S78" s="9" t="n">
        <v>0</v>
      </c>
      <c r="T78" s="9" t="n">
        <v>0</v>
      </c>
      <c r="U78" s="8" t="n">
        <v>894</v>
      </c>
      <c r="V78" s="9" t="n">
        <v>6</v>
      </c>
      <c r="W78" s="9">
        <f>U78-V78-1</f>
        <v/>
      </c>
      <c r="X78" s="9">
        <f>COUNTIF(B:B,B78)</f>
        <v/>
      </c>
      <c r="Y78" s="7" t="n">
        <v>15</v>
      </c>
      <c r="Z78" s="7" t="n">
        <v>17.32</v>
      </c>
      <c r="AA78" s="9" t="n">
        <v>0</v>
      </c>
      <c r="AB78" s="9" t="n">
        <v>1</v>
      </c>
      <c r="AC78" s="9" t="n">
        <v>0</v>
      </c>
      <c r="AD78" s="9" t="n">
        <v>0</v>
      </c>
      <c r="AE78" s="9" t="n">
        <v>0</v>
      </c>
      <c r="AF78" s="9" t="n">
        <v>1</v>
      </c>
      <c r="AG78" s="8" t="n">
        <v>0</v>
      </c>
      <c r="AH78" s="9" t="n">
        <v>1</v>
      </c>
      <c r="AI78" s="30" t="n">
        <v>0</v>
      </c>
      <c r="AJ78" s="9" t="n">
        <v>1</v>
      </c>
      <c r="AK78" s="30" t="n">
        <v>0</v>
      </c>
      <c r="AL78" s="21" t="n">
        <v>1995</v>
      </c>
      <c r="AM78" s="23">
        <f>LN(AL78)</f>
        <v/>
      </c>
      <c r="AN78" s="33" t="n">
        <v>0</v>
      </c>
      <c r="AO78" s="33" t="n">
        <v>0</v>
      </c>
      <c r="AP78" s="33" t="n">
        <v>0</v>
      </c>
      <c r="AQ78" s="43" t="n">
        <v>1</v>
      </c>
      <c r="AR78" s="33" t="inlineStr">
        <is>
          <t>.</t>
        </is>
      </c>
      <c r="AS78" s="43" t="inlineStr">
        <is>
          <t>.</t>
        </is>
      </c>
      <c r="AT78" s="42">
        <f>1-AU78</f>
        <v/>
      </c>
      <c r="AU78" s="18" t="n">
        <v>0.244</v>
      </c>
      <c r="AV78" t="n">
        <v>0.6830000000000001</v>
      </c>
      <c r="AW78" s="40" t="n">
        <v>0.317</v>
      </c>
      <c r="AX78" s="39">
        <f>1-AY78</f>
        <v/>
      </c>
      <c r="AY78" s="40" t="n">
        <v>0.5886</v>
      </c>
      <c r="BA78" s="18" t="n"/>
      <c r="BB78" t="inlineStr">
        <is>
          <t>.</t>
        </is>
      </c>
      <c r="BC78" s="18" t="inlineStr">
        <is>
          <t>.</t>
        </is>
      </c>
      <c r="BD78" s="18" t="inlineStr">
        <is>
          <t>Nigeria</t>
        </is>
      </c>
      <c r="BE78" t="n">
        <v>0</v>
      </c>
      <c r="BF78" t="n">
        <v>0</v>
      </c>
      <c r="BG78" t="n">
        <v>0</v>
      </c>
      <c r="BH78" t="n">
        <v>0</v>
      </c>
      <c r="BI78" t="n">
        <v>0</v>
      </c>
      <c r="BJ78" t="n">
        <v>0</v>
      </c>
      <c r="BK78" s="18" t="n">
        <v>1</v>
      </c>
      <c r="BL78" t="n">
        <v>0</v>
      </c>
      <c r="BM78" t="n">
        <v>1</v>
      </c>
      <c r="BN78" s="18" t="n">
        <v>0</v>
      </c>
      <c r="BO78" t="n">
        <v>100</v>
      </c>
      <c r="BP78" t="n">
        <v>53.91</v>
      </c>
      <c r="BQ78" s="25" t="n">
        <v>37.8</v>
      </c>
      <c r="BR78" t="n">
        <v>1</v>
      </c>
      <c r="BS78" t="n">
        <v>0</v>
      </c>
      <c r="BT78" t="n">
        <v>0</v>
      </c>
      <c r="BU78" t="n">
        <v>0</v>
      </c>
      <c r="BV78" t="n">
        <v>0</v>
      </c>
      <c r="BW78" t="n">
        <v>0</v>
      </c>
      <c r="BX78" t="n">
        <v>0</v>
      </c>
      <c r="BY78" s="18" t="n">
        <v>0</v>
      </c>
      <c r="BZ78" t="n">
        <v>0</v>
      </c>
      <c r="CA78" t="n">
        <v>0</v>
      </c>
      <c r="CB78" t="n">
        <v>0</v>
      </c>
      <c r="CC78" s="18" t="n">
        <v>1</v>
      </c>
      <c r="CD78" t="n">
        <v>0</v>
      </c>
      <c r="CE78" t="n">
        <v>0</v>
      </c>
      <c r="CF78" t="n">
        <v>0</v>
      </c>
      <c r="CG78" t="n">
        <v>0</v>
      </c>
      <c r="CH78" s="18" t="n">
        <v>0</v>
      </c>
      <c r="CI78" t="n">
        <v>0</v>
      </c>
      <c r="CJ78" t="n">
        <v>0</v>
      </c>
      <c r="CK78" t="n">
        <v>1</v>
      </c>
      <c r="CL78" t="n">
        <v>1</v>
      </c>
      <c r="CM78" t="n">
        <v>0</v>
      </c>
      <c r="CN78" t="n">
        <v>0</v>
      </c>
      <c r="CO78" t="n">
        <v>0</v>
      </c>
      <c r="CP78" t="n">
        <v>0</v>
      </c>
      <c r="CQ78" t="n">
        <v>0</v>
      </c>
      <c r="CR78" t="n">
        <v>0</v>
      </c>
      <c r="CS78" s="18" t="n">
        <v>0</v>
      </c>
      <c r="DD78" s="34" t="inlineStr">
        <is>
          <t>X</t>
        </is>
      </c>
    </row>
    <row r="79">
      <c r="A79" t="n">
        <v>78</v>
      </c>
      <c r="B79" t="n">
        <v>6</v>
      </c>
      <c r="C79" s="25" t="inlineStr">
        <is>
          <t>Okuwa (2004)</t>
        </is>
      </c>
      <c r="D79" s="12" t="n">
        <v>10.7</v>
      </c>
      <c r="E79" s="14">
        <f>D79/F79</f>
        <v/>
      </c>
      <c r="F79" s="7" t="n">
        <v>13.0344</v>
      </c>
      <c r="G79" s="7">
        <f>D79-E79</f>
        <v/>
      </c>
      <c r="H79" s="16">
        <f>D79+E79</f>
        <v/>
      </c>
      <c r="I79" s="11">
        <f>IFERROR(F79/SQRT(F79^2+W79), "X")</f>
        <v/>
      </c>
      <c r="J79" s="33">
        <f>IFERROR(SQRT((1-I79^2)/W79), "X")</f>
        <v/>
      </c>
      <c r="K79" s="33">
        <f>IFERROR(1/J79, "X")</f>
        <v/>
      </c>
      <c r="L79" s="33">
        <f>IFERROR(I79-J79, "X")</f>
        <v/>
      </c>
      <c r="M79" s="33">
        <f>IFERROR(I79+J79, "X")</f>
        <v/>
      </c>
      <c r="N79" s="8" t="n">
        <v>1</v>
      </c>
      <c r="O79" s="9" t="n">
        <v>0</v>
      </c>
      <c r="P79" s="8" t="n">
        <v>0</v>
      </c>
      <c r="Q79" s="9" t="n">
        <v>1</v>
      </c>
      <c r="R79" s="9" t="n">
        <v>0</v>
      </c>
      <c r="S79" s="9" t="n">
        <v>0</v>
      </c>
      <c r="T79" s="9" t="n">
        <v>0</v>
      </c>
      <c r="U79" s="8" t="n">
        <v>894</v>
      </c>
      <c r="V79" s="9" t="n">
        <v>6</v>
      </c>
      <c r="W79" s="9">
        <f>U79-V79-1</f>
        <v/>
      </c>
      <c r="X79" s="9">
        <f>COUNTIF(B:B,B79)</f>
        <v/>
      </c>
      <c r="Y79" s="7" t="n">
        <v>17</v>
      </c>
      <c r="Z79" s="7" t="n">
        <v>17.32</v>
      </c>
      <c r="AA79" s="9" t="n">
        <v>0</v>
      </c>
      <c r="AB79" s="9" t="n">
        <v>1</v>
      </c>
      <c r="AC79" s="9" t="n">
        <v>0</v>
      </c>
      <c r="AD79" s="9" t="n">
        <v>0</v>
      </c>
      <c r="AE79" s="9" t="n">
        <v>0</v>
      </c>
      <c r="AF79" s="9" t="n">
        <v>1</v>
      </c>
      <c r="AG79" s="8" t="n">
        <v>0</v>
      </c>
      <c r="AH79" s="9" t="n">
        <v>1</v>
      </c>
      <c r="AI79" s="30" t="n">
        <v>0</v>
      </c>
      <c r="AJ79" s="9" t="n">
        <v>1</v>
      </c>
      <c r="AK79" s="30" t="n">
        <v>0</v>
      </c>
      <c r="AL79" s="21" t="n">
        <v>1995</v>
      </c>
      <c r="AM79" s="23">
        <f>LN(AL79)</f>
        <v/>
      </c>
      <c r="AN79" s="33" t="n">
        <v>0</v>
      </c>
      <c r="AO79" s="33" t="n">
        <v>0</v>
      </c>
      <c r="AP79" s="33" t="n">
        <v>0</v>
      </c>
      <c r="AQ79" s="43" t="n">
        <v>1</v>
      </c>
      <c r="AR79" s="33" t="inlineStr">
        <is>
          <t>.</t>
        </is>
      </c>
      <c r="AS79" s="43" t="inlineStr">
        <is>
          <t>.</t>
        </is>
      </c>
      <c r="AT79" s="42">
        <f>1-AU79</f>
        <v/>
      </c>
      <c r="AU79" s="18" t="n">
        <v>0.244</v>
      </c>
      <c r="AV79" t="n">
        <v>0.6830000000000001</v>
      </c>
      <c r="AW79" s="40" t="n">
        <v>0.317</v>
      </c>
      <c r="AX79" s="39">
        <f>1-AY79</f>
        <v/>
      </c>
      <c r="AY79" s="40" t="n">
        <v>0.5886</v>
      </c>
      <c r="BA79" s="18" t="n"/>
      <c r="BB79" t="inlineStr">
        <is>
          <t>.</t>
        </is>
      </c>
      <c r="BC79" s="18" t="inlineStr">
        <is>
          <t>.</t>
        </is>
      </c>
      <c r="BD79" s="18" t="inlineStr">
        <is>
          <t>Nigeria</t>
        </is>
      </c>
      <c r="BE79" t="n">
        <v>0</v>
      </c>
      <c r="BF79" t="n">
        <v>0</v>
      </c>
      <c r="BG79" t="n">
        <v>0</v>
      </c>
      <c r="BH79" t="n">
        <v>0</v>
      </c>
      <c r="BI79" t="n">
        <v>0</v>
      </c>
      <c r="BJ79" t="n">
        <v>0</v>
      </c>
      <c r="BK79" s="18" t="n">
        <v>1</v>
      </c>
      <c r="BL79" t="n">
        <v>0</v>
      </c>
      <c r="BM79" t="n">
        <v>1</v>
      </c>
      <c r="BN79" s="18" t="n">
        <v>0</v>
      </c>
      <c r="BO79" t="n">
        <v>100</v>
      </c>
      <c r="BP79" t="n">
        <v>53.91</v>
      </c>
      <c r="BQ79" s="25" t="n">
        <v>37.8</v>
      </c>
      <c r="BR79" t="n">
        <v>1</v>
      </c>
      <c r="BS79" t="n">
        <v>0</v>
      </c>
      <c r="BT79" t="n">
        <v>0</v>
      </c>
      <c r="BU79" t="n">
        <v>0</v>
      </c>
      <c r="BV79" t="n">
        <v>0</v>
      </c>
      <c r="BW79" t="n">
        <v>0</v>
      </c>
      <c r="BX79" t="n">
        <v>0</v>
      </c>
      <c r="BY79" s="18" t="n">
        <v>0</v>
      </c>
      <c r="BZ79" t="n">
        <v>0</v>
      </c>
      <c r="CA79" t="n">
        <v>0</v>
      </c>
      <c r="CB79" t="n">
        <v>0</v>
      </c>
      <c r="CC79" s="18" t="n">
        <v>1</v>
      </c>
      <c r="CD79" t="n">
        <v>0</v>
      </c>
      <c r="CE79" t="n">
        <v>0</v>
      </c>
      <c r="CF79" t="n">
        <v>0</v>
      </c>
      <c r="CG79" t="n">
        <v>0</v>
      </c>
      <c r="CH79" s="18" t="n">
        <v>0</v>
      </c>
      <c r="CI79" t="n">
        <v>0</v>
      </c>
      <c r="CJ79" t="n">
        <v>0</v>
      </c>
      <c r="CK79" t="n">
        <v>1</v>
      </c>
      <c r="CL79" t="n">
        <v>1</v>
      </c>
      <c r="CM79" t="n">
        <v>0</v>
      </c>
      <c r="CN79" t="n">
        <v>0</v>
      </c>
      <c r="CO79" t="n">
        <v>0</v>
      </c>
      <c r="CP79" t="n">
        <v>0</v>
      </c>
      <c r="CQ79" t="n">
        <v>0</v>
      </c>
      <c r="CR79" t="n">
        <v>0</v>
      </c>
      <c r="CS79" s="18" t="n">
        <v>0</v>
      </c>
      <c r="DD79" s="34" t="inlineStr">
        <is>
          <t>X</t>
        </is>
      </c>
    </row>
    <row r="80" customFormat="1" s="51">
      <c r="A80" s="51" t="n">
        <v>79</v>
      </c>
      <c r="B80" s="51" t="n">
        <v>6</v>
      </c>
      <c r="C80" s="52" t="inlineStr">
        <is>
          <t>Okuwa (2004)</t>
        </is>
      </c>
      <c r="D80" s="53" t="n">
        <v>16.7</v>
      </c>
      <c r="E80" s="54">
        <f>D80/F80</f>
        <v/>
      </c>
      <c r="F80" s="55" t="n">
        <v>20.138</v>
      </c>
      <c r="G80" s="55">
        <f>D80-E80</f>
        <v/>
      </c>
      <c r="H80" s="56">
        <f>D80+E80</f>
        <v/>
      </c>
      <c r="I80" s="57">
        <f>IFERROR(F80/SQRT(F80^2+W80), "X")</f>
        <v/>
      </c>
      <c r="J80" s="58">
        <f>IFERROR(SQRT((1-I80^2)/W80), "X")</f>
        <v/>
      </c>
      <c r="K80" s="58">
        <f>IFERROR(1/J80, "X")</f>
        <v/>
      </c>
      <c r="L80" s="58">
        <f>IFERROR(I80-J80, "X")</f>
        <v/>
      </c>
      <c r="M80" s="58">
        <f>IFERROR(I80+J80, "X")</f>
        <v/>
      </c>
      <c r="N80" s="59" t="n">
        <v>1</v>
      </c>
      <c r="O80" s="60" t="n">
        <v>0</v>
      </c>
      <c r="P80" s="59" t="n">
        <v>0</v>
      </c>
      <c r="Q80" s="60" t="n">
        <v>1</v>
      </c>
      <c r="R80" s="60" t="n">
        <v>0</v>
      </c>
      <c r="S80" s="60" t="n">
        <v>0</v>
      </c>
      <c r="T80" s="60" t="n">
        <v>0</v>
      </c>
      <c r="U80" s="59" t="n">
        <v>894</v>
      </c>
      <c r="V80" s="60" t="n">
        <v>6</v>
      </c>
      <c r="W80" s="60">
        <f>U80-V80-1</f>
        <v/>
      </c>
      <c r="X80" s="60">
        <f>COUNTIF(B:B,B80)</f>
        <v/>
      </c>
      <c r="Y80" s="55" t="n">
        <v>18</v>
      </c>
      <c r="Z80" s="55" t="n">
        <v>17.32</v>
      </c>
      <c r="AA80" s="60" t="n">
        <v>0</v>
      </c>
      <c r="AB80" s="60" t="n">
        <v>1</v>
      </c>
      <c r="AC80" s="60" t="n">
        <v>0</v>
      </c>
      <c r="AD80" s="60" t="n">
        <v>0</v>
      </c>
      <c r="AE80" s="60" t="n">
        <v>0</v>
      </c>
      <c r="AF80" s="60" t="n">
        <v>1</v>
      </c>
      <c r="AG80" s="59" t="n">
        <v>0</v>
      </c>
      <c r="AH80" s="60" t="n">
        <v>1</v>
      </c>
      <c r="AI80" s="61" t="n">
        <v>0</v>
      </c>
      <c r="AJ80" s="60" t="n">
        <v>1</v>
      </c>
      <c r="AK80" s="61" t="n">
        <v>0</v>
      </c>
      <c r="AL80" s="62" t="n">
        <v>1995</v>
      </c>
      <c r="AM80" s="63">
        <f>LN(AL80)</f>
        <v/>
      </c>
      <c r="AN80" s="58" t="n">
        <v>0</v>
      </c>
      <c r="AO80" s="58" t="n">
        <v>0</v>
      </c>
      <c r="AP80" s="58" t="n">
        <v>0</v>
      </c>
      <c r="AQ80" s="64" t="n">
        <v>1</v>
      </c>
      <c r="AR80" s="58" t="inlineStr">
        <is>
          <t>.</t>
        </is>
      </c>
      <c r="AS80" s="64" t="inlineStr">
        <is>
          <t>.</t>
        </is>
      </c>
      <c r="AT80" s="65">
        <f>1-AU80</f>
        <v/>
      </c>
      <c r="AU80" s="66" t="n">
        <v>0.244</v>
      </c>
      <c r="AV80" s="51" t="n">
        <v>0.6830000000000001</v>
      </c>
      <c r="AW80" s="67" t="n">
        <v>0.317</v>
      </c>
      <c r="AX80" s="69">
        <f>1-AY80</f>
        <v/>
      </c>
      <c r="AY80" s="67" t="n">
        <v>0.5886</v>
      </c>
      <c r="BA80" s="66" t="n"/>
      <c r="BB80" s="51" t="inlineStr">
        <is>
          <t>.</t>
        </is>
      </c>
      <c r="BC80" s="66" t="inlineStr">
        <is>
          <t>.</t>
        </is>
      </c>
      <c r="BD80" s="66" t="inlineStr">
        <is>
          <t>Nigeria</t>
        </is>
      </c>
      <c r="BE80" t="n">
        <v>0</v>
      </c>
      <c r="BF80" t="n">
        <v>0</v>
      </c>
      <c r="BG80" t="n">
        <v>0</v>
      </c>
      <c r="BH80" t="n">
        <v>0</v>
      </c>
      <c r="BI80" t="n">
        <v>0</v>
      </c>
      <c r="BJ80" t="n">
        <v>0</v>
      </c>
      <c r="BK80" s="66" t="n">
        <v>1</v>
      </c>
      <c r="BL80" t="n">
        <v>0</v>
      </c>
      <c r="BM80" t="n">
        <v>1</v>
      </c>
      <c r="BN80" s="66" t="n">
        <v>0</v>
      </c>
      <c r="BO80" t="n">
        <v>100</v>
      </c>
      <c r="BP80" t="n">
        <v>53.91</v>
      </c>
      <c r="BQ80" s="52" t="n">
        <v>37.8</v>
      </c>
      <c r="BR80" s="51" t="n">
        <v>1</v>
      </c>
      <c r="BS80" s="51" t="n">
        <v>0</v>
      </c>
      <c r="BT80" s="51" t="n">
        <v>0</v>
      </c>
      <c r="BU80" s="51" t="n">
        <v>0</v>
      </c>
      <c r="BV80" s="51" t="n">
        <v>0</v>
      </c>
      <c r="BW80" s="51" t="n">
        <v>0</v>
      </c>
      <c r="BX80" s="51" t="n">
        <v>0</v>
      </c>
      <c r="BY80" s="66" t="n">
        <v>0</v>
      </c>
      <c r="BZ80" s="51" t="n">
        <v>0</v>
      </c>
      <c r="CA80" s="51" t="n">
        <v>0</v>
      </c>
      <c r="CB80" s="51" t="n">
        <v>0</v>
      </c>
      <c r="CC80" s="66" t="n">
        <v>1</v>
      </c>
      <c r="CD80" s="51" t="n">
        <v>0</v>
      </c>
      <c r="CE80" s="51" t="n">
        <v>0</v>
      </c>
      <c r="CF80" s="51" t="n">
        <v>0</v>
      </c>
      <c r="CG80" s="51" t="n">
        <v>0</v>
      </c>
      <c r="CH80" s="66" t="n">
        <v>0</v>
      </c>
      <c r="CI80" s="51" t="n">
        <v>0</v>
      </c>
      <c r="CJ80" s="51" t="n">
        <v>0</v>
      </c>
      <c r="CK80" s="51" t="n">
        <v>1</v>
      </c>
      <c r="CL80" s="51" t="n">
        <v>1</v>
      </c>
      <c r="CM80" s="51" t="n">
        <v>0</v>
      </c>
      <c r="CN80" s="51" t="n">
        <v>0</v>
      </c>
      <c r="CO80" s="51" t="n">
        <v>0</v>
      </c>
      <c r="CP80" s="51" t="n">
        <v>0</v>
      </c>
      <c r="CQ80" s="51" t="n">
        <v>0</v>
      </c>
      <c r="CR80" s="51" t="n">
        <v>0</v>
      </c>
      <c r="CS80" s="66" t="n">
        <v>0</v>
      </c>
      <c r="CY80" s="68" t="n"/>
      <c r="DD80" s="68" t="inlineStr">
        <is>
          <t>X</t>
        </is>
      </c>
    </row>
    <row r="81">
      <c r="A81" t="n">
        <v>80</v>
      </c>
      <c r="B81" t="n">
        <v>7</v>
      </c>
      <c r="C81" s="25" t="inlineStr">
        <is>
          <t>Webbink (2004)</t>
        </is>
      </c>
      <c r="D81" s="12">
        <f>(EXP(0.6)-EXP(-0.195))/13*100</f>
        <v/>
      </c>
      <c r="E81" s="14">
        <f>D81/F81</f>
        <v/>
      </c>
      <c r="F81" s="7">
        <f>SQRT((-0.195/0.007)^2 + (0.6/0.008)^2)</f>
        <v/>
      </c>
      <c r="G81" s="7">
        <f>D81-E81</f>
        <v/>
      </c>
      <c r="H81" s="16">
        <f>D81+E81</f>
        <v/>
      </c>
      <c r="I81" s="11">
        <f>IFERROR(F81/SQRT(F81^2+W81), "X")</f>
        <v/>
      </c>
      <c r="J81" s="33">
        <f>IFERROR(SQRT((1-I81^2)/W81), "X")</f>
        <v/>
      </c>
      <c r="K81" s="33">
        <f>IFERROR(1/J81, "X")</f>
        <v/>
      </c>
      <c r="L81" s="33">
        <f>IFERROR(I81-J81, "X")</f>
        <v/>
      </c>
      <c r="M81" s="33">
        <f>IFERROR(I81+J81, "X")</f>
        <v/>
      </c>
      <c r="N81" s="8" t="n">
        <v>1</v>
      </c>
      <c r="O81" s="9" t="n">
        <v>0</v>
      </c>
      <c r="P81" s="8" t="n">
        <v>0</v>
      </c>
      <c r="Q81" s="9" t="n">
        <v>0</v>
      </c>
      <c r="R81" s="9" t="n">
        <v>0</v>
      </c>
      <c r="S81" s="9" t="n">
        <v>0</v>
      </c>
      <c r="T81" s="9" t="n">
        <v>1</v>
      </c>
      <c r="U81" s="8" t="n">
        <v>63471</v>
      </c>
      <c r="V81" s="9" t="n">
        <v>11</v>
      </c>
      <c r="W81" s="9">
        <f>U81-V81-1</f>
        <v/>
      </c>
      <c r="X81" s="9">
        <f>COUNTIF(B:B,B81)</f>
        <v/>
      </c>
      <c r="Y81" s="7" t="n">
        <v>17</v>
      </c>
      <c r="Z81" s="7" t="n">
        <v>9.675000000000001</v>
      </c>
      <c r="AA81" s="9" t="n">
        <v>0</v>
      </c>
      <c r="AB81" s="9" t="n">
        <v>1</v>
      </c>
      <c r="AC81" s="9" t="n">
        <v>0</v>
      </c>
      <c r="AD81" s="9" t="n">
        <v>0</v>
      </c>
      <c r="AE81" s="9" t="n">
        <v>0</v>
      </c>
      <c r="AF81" s="9" t="n">
        <v>1</v>
      </c>
      <c r="AG81" s="8" t="n">
        <v>0</v>
      </c>
      <c r="AH81" s="9" t="n">
        <v>1</v>
      </c>
      <c r="AI81" s="30" t="n">
        <v>0</v>
      </c>
      <c r="AJ81" s="9" t="n">
        <v>1</v>
      </c>
      <c r="AK81" s="30" t="n">
        <v>0</v>
      </c>
      <c r="AL81" s="21" t="n">
        <v>1997</v>
      </c>
      <c r="AM81" s="23">
        <f>LN(AL81)</f>
        <v/>
      </c>
      <c r="AN81" s="33" t="n">
        <v>0</v>
      </c>
      <c r="AO81" s="33" t="n">
        <v>0</v>
      </c>
      <c r="AP81" s="33" t="n">
        <v>0</v>
      </c>
      <c r="AQ81" s="43" t="n">
        <v>1</v>
      </c>
      <c r="AR81" s="33" t="inlineStr">
        <is>
          <t>.</t>
        </is>
      </c>
      <c r="AS81" s="43" t="inlineStr">
        <is>
          <t>.</t>
        </is>
      </c>
      <c r="AT81" s="42" t="n">
        <v>1</v>
      </c>
      <c r="AU81" s="18" t="n">
        <v>0</v>
      </c>
      <c r="AV81" s="39">
        <f>1-AW81</f>
        <v/>
      </c>
      <c r="AW81" s="40" t="n">
        <v>0.33275</v>
      </c>
      <c r="AX81" t="inlineStr">
        <is>
          <t>.</t>
        </is>
      </c>
      <c r="AY81" s="40" t="inlineStr">
        <is>
          <t>.</t>
        </is>
      </c>
      <c r="BA81" s="18" t="n"/>
      <c r="BB81" t="inlineStr">
        <is>
          <t>.</t>
        </is>
      </c>
      <c r="BC81" s="18" t="inlineStr">
        <is>
          <t>.</t>
        </is>
      </c>
      <c r="BD81" s="18" t="inlineStr">
        <is>
          <t>Netherlands</t>
        </is>
      </c>
      <c r="BE81" t="n">
        <v>1</v>
      </c>
      <c r="BF81" t="n">
        <v>0</v>
      </c>
      <c r="BG81" t="n">
        <v>0</v>
      </c>
      <c r="BH81" t="n">
        <v>0</v>
      </c>
      <c r="BI81" t="n">
        <v>0</v>
      </c>
      <c r="BJ81" t="n">
        <v>0</v>
      </c>
      <c r="BK81" s="18" t="n">
        <v>0</v>
      </c>
      <c r="BL81" t="n">
        <v>1</v>
      </c>
      <c r="BM81" t="n">
        <v>0</v>
      </c>
      <c r="BN81" s="18" t="n">
        <v>0</v>
      </c>
      <c r="BO81" t="n">
        <v>2361.583333333333</v>
      </c>
      <c r="BP81" t="n">
        <v>1508.8</v>
      </c>
      <c r="BQ81" s="25" t="n">
        <v>34.975</v>
      </c>
      <c r="BR81" t="n">
        <v>1</v>
      </c>
      <c r="BS81" t="n">
        <v>0</v>
      </c>
      <c r="BT81" t="n">
        <v>0</v>
      </c>
      <c r="BU81" t="n">
        <v>0</v>
      </c>
      <c r="BV81" t="n">
        <v>0</v>
      </c>
      <c r="BW81" t="n">
        <v>0</v>
      </c>
      <c r="BX81" t="n">
        <v>0</v>
      </c>
      <c r="BY81" s="18" t="n">
        <v>0</v>
      </c>
      <c r="BZ81" t="n">
        <v>0</v>
      </c>
      <c r="CA81" t="n">
        <v>0</v>
      </c>
      <c r="CB81" t="n">
        <v>1</v>
      </c>
      <c r="CC81" s="18" t="n">
        <v>0</v>
      </c>
      <c r="CD81" t="n">
        <v>0</v>
      </c>
      <c r="CE81" t="n">
        <v>0</v>
      </c>
      <c r="CF81" t="n">
        <v>0</v>
      </c>
      <c r="CG81" t="n">
        <v>0</v>
      </c>
      <c r="CH81" s="18" t="n">
        <v>0</v>
      </c>
      <c r="CI81" t="n">
        <v>1</v>
      </c>
      <c r="CJ81" t="n">
        <v>1</v>
      </c>
      <c r="CK81" t="n">
        <v>1</v>
      </c>
      <c r="CL81" t="n">
        <v>1</v>
      </c>
      <c r="CM81" t="n">
        <v>0</v>
      </c>
      <c r="CN81" t="n">
        <v>0</v>
      </c>
      <c r="CO81" t="n">
        <v>1</v>
      </c>
      <c r="CP81" t="n">
        <v>0</v>
      </c>
      <c r="CQ81" t="n">
        <v>0</v>
      </c>
      <c r="CR81" t="n">
        <v>0</v>
      </c>
      <c r="CS81" s="18" t="n">
        <v>0</v>
      </c>
      <c r="DD81" s="34" t="inlineStr">
        <is>
          <t>X</t>
        </is>
      </c>
    </row>
    <row r="82">
      <c r="A82" t="n">
        <v>81</v>
      </c>
      <c r="B82" t="n">
        <v>7</v>
      </c>
      <c r="C82" s="25" t="inlineStr">
        <is>
          <t>Webbink (2004)</t>
        </is>
      </c>
      <c r="D82" s="12">
        <f>(EXP(0.592)-EXP(-0.203))/13*100</f>
        <v/>
      </c>
      <c r="E82" s="14">
        <f>D82/F82</f>
        <v/>
      </c>
      <c r="F82" s="7">
        <f>SQRT((-0.203/0.01)^2 + (0.592/0.01)^2)</f>
        <v/>
      </c>
      <c r="G82" s="7">
        <f>D82-E82</f>
        <v/>
      </c>
      <c r="H82" s="16">
        <f>D82+E82</f>
        <v/>
      </c>
      <c r="I82" s="11">
        <f>IFERROR(F82/SQRT(F82^2+W82), "X")</f>
        <v/>
      </c>
      <c r="J82" s="33">
        <f>IFERROR(SQRT((1-I82^2)/W82), "X")</f>
        <v/>
      </c>
      <c r="K82" s="33">
        <f>IFERROR(1/J82, "X")</f>
        <v/>
      </c>
      <c r="L82" s="33">
        <f>IFERROR(I82-J82, "X")</f>
        <v/>
      </c>
      <c r="M82" s="33">
        <f>IFERROR(I82+J82, "X")</f>
        <v/>
      </c>
      <c r="N82" s="8" t="n">
        <v>1</v>
      </c>
      <c r="O82" s="9" t="n">
        <v>0</v>
      </c>
      <c r="P82" s="8" t="n">
        <v>0</v>
      </c>
      <c r="Q82" s="9" t="n">
        <v>0</v>
      </c>
      <c r="R82" s="9" t="n">
        <v>0</v>
      </c>
      <c r="S82" s="9" t="n">
        <v>0</v>
      </c>
      <c r="T82" s="9" t="n">
        <v>1</v>
      </c>
      <c r="U82" s="8" t="n">
        <v>40819</v>
      </c>
      <c r="V82" s="9" t="n">
        <v>11</v>
      </c>
      <c r="W82" s="9">
        <f>U82-V82-1</f>
        <v/>
      </c>
      <c r="X82" s="9">
        <f>COUNTIF(B:B,B82)</f>
        <v/>
      </c>
      <c r="Y82" s="7" t="n">
        <v>17</v>
      </c>
      <c r="Z82" s="7" t="n">
        <v>9.675000000000001</v>
      </c>
      <c r="AA82" s="9" t="n">
        <v>0</v>
      </c>
      <c r="AB82" s="9" t="n">
        <v>1</v>
      </c>
      <c r="AC82" s="9" t="n">
        <v>0</v>
      </c>
      <c r="AD82" s="9" t="n">
        <v>0</v>
      </c>
      <c r="AE82" s="9" t="n">
        <v>0</v>
      </c>
      <c r="AF82" s="9" t="n">
        <v>1</v>
      </c>
      <c r="AG82" s="8" t="n">
        <v>0</v>
      </c>
      <c r="AH82" s="9" t="n">
        <v>1</v>
      </c>
      <c r="AI82" s="30" t="n">
        <v>0</v>
      </c>
      <c r="AJ82" s="9" t="n">
        <v>1</v>
      </c>
      <c r="AK82" s="30" t="n">
        <v>0</v>
      </c>
      <c r="AL82" s="21" t="n">
        <v>1997</v>
      </c>
      <c r="AM82" s="23">
        <f>LN(AL82)</f>
        <v/>
      </c>
      <c r="AN82" s="33" t="n">
        <v>0</v>
      </c>
      <c r="AO82" s="33" t="n">
        <v>0</v>
      </c>
      <c r="AP82" s="33" t="n">
        <v>0</v>
      </c>
      <c r="AQ82" s="43" t="n">
        <v>1</v>
      </c>
      <c r="AR82" s="33" t="inlineStr">
        <is>
          <t>.</t>
        </is>
      </c>
      <c r="AS82" s="43" t="inlineStr">
        <is>
          <t>.</t>
        </is>
      </c>
      <c r="AT82" s="42" t="n">
        <v>1</v>
      </c>
      <c r="AU82" s="18" t="n">
        <v>0</v>
      </c>
      <c r="AV82" s="39">
        <f>1-AW82</f>
        <v/>
      </c>
      <c r="AW82" s="40" t="n">
        <v>0.33275</v>
      </c>
      <c r="AX82" t="inlineStr">
        <is>
          <t>.</t>
        </is>
      </c>
      <c r="AY82" s="40" t="inlineStr">
        <is>
          <t>.</t>
        </is>
      </c>
      <c r="BA82" s="18" t="n"/>
      <c r="BB82" t="inlineStr">
        <is>
          <t>.</t>
        </is>
      </c>
      <c r="BC82" s="18" t="inlineStr">
        <is>
          <t>.</t>
        </is>
      </c>
      <c r="BD82" s="18" t="inlineStr">
        <is>
          <t>Netherlands</t>
        </is>
      </c>
      <c r="BE82" t="n">
        <v>1</v>
      </c>
      <c r="BF82" t="n">
        <v>0</v>
      </c>
      <c r="BG82" t="n">
        <v>0</v>
      </c>
      <c r="BH82" t="n">
        <v>0</v>
      </c>
      <c r="BI82" t="n">
        <v>0</v>
      </c>
      <c r="BJ82" t="n">
        <v>0</v>
      </c>
      <c r="BK82" s="18" t="n">
        <v>0</v>
      </c>
      <c r="BL82" t="n">
        <v>1</v>
      </c>
      <c r="BM82" t="n">
        <v>0</v>
      </c>
      <c r="BN82" s="18" t="n">
        <v>0</v>
      </c>
      <c r="BO82" t="n">
        <v>2361.583333333333</v>
      </c>
      <c r="BP82" t="n">
        <v>1508.8</v>
      </c>
      <c r="BQ82" s="25" t="n">
        <v>34.975</v>
      </c>
      <c r="BR82" t="n">
        <v>1</v>
      </c>
      <c r="BS82" t="n">
        <v>0</v>
      </c>
      <c r="BT82" t="n">
        <v>0</v>
      </c>
      <c r="BU82" t="n">
        <v>0</v>
      </c>
      <c r="BV82" t="n">
        <v>0</v>
      </c>
      <c r="BW82" t="n">
        <v>0</v>
      </c>
      <c r="BX82" t="n">
        <v>0</v>
      </c>
      <c r="BY82" s="18" t="n">
        <v>0</v>
      </c>
      <c r="BZ82" t="n">
        <v>0</v>
      </c>
      <c r="CA82" t="n">
        <v>0</v>
      </c>
      <c r="CB82" t="n">
        <v>1</v>
      </c>
      <c r="CC82" s="18" t="n">
        <v>0</v>
      </c>
      <c r="CD82" t="n">
        <v>0</v>
      </c>
      <c r="CE82" t="n">
        <v>0</v>
      </c>
      <c r="CF82" t="n">
        <v>0</v>
      </c>
      <c r="CG82" t="n">
        <v>0</v>
      </c>
      <c r="CH82" s="18" t="n">
        <v>0</v>
      </c>
      <c r="CI82" t="n">
        <v>1</v>
      </c>
      <c r="CJ82" t="n">
        <v>1</v>
      </c>
      <c r="CK82" t="n">
        <v>1</v>
      </c>
      <c r="CL82" t="n">
        <v>1</v>
      </c>
      <c r="CM82" t="n">
        <v>0</v>
      </c>
      <c r="CN82" t="n">
        <v>0</v>
      </c>
      <c r="CO82" t="n">
        <v>1</v>
      </c>
      <c r="CP82" t="n">
        <v>0</v>
      </c>
      <c r="CQ82" t="n">
        <v>0</v>
      </c>
      <c r="CR82" t="n">
        <v>0</v>
      </c>
      <c r="CS82" s="18" t="n">
        <v>0</v>
      </c>
      <c r="DD82" s="34" t="inlineStr">
        <is>
          <t>X</t>
        </is>
      </c>
    </row>
    <row r="83" customFormat="1" s="51">
      <c r="A83" s="51" t="n">
        <v>82</v>
      </c>
      <c r="B83" s="51" t="n">
        <v>7</v>
      </c>
      <c r="C83" s="52" t="inlineStr">
        <is>
          <t>Webbink (2004)</t>
        </is>
      </c>
      <c r="D83" s="53">
        <f>(EXP(0.599)-EXP(-0.196))/13*100</f>
        <v/>
      </c>
      <c r="E83" s="54">
        <f>D83/F83</f>
        <v/>
      </c>
      <c r="F83" s="55">
        <f>SQRT((-0.196/0.011)^2 + (0.599/0.012)^2)</f>
        <v/>
      </c>
      <c r="G83" s="55">
        <f>D83-E83</f>
        <v/>
      </c>
      <c r="H83" s="56">
        <f>D83+E83</f>
        <v/>
      </c>
      <c r="I83" s="57">
        <f>IFERROR(F83/SQRT(F83^2+W83), "X")</f>
        <v/>
      </c>
      <c r="J83" s="58">
        <f>IFERROR(SQRT((1-I83^2)/W83), "X")</f>
        <v/>
      </c>
      <c r="K83" s="58">
        <f>IFERROR(1/J83, "X")</f>
        <v/>
      </c>
      <c r="L83" s="58">
        <f>IFERROR(I83-J83, "X")</f>
        <v/>
      </c>
      <c r="M83" s="58">
        <f>IFERROR(I83+J83, "X")</f>
        <v/>
      </c>
      <c r="N83" s="59" t="n">
        <v>1</v>
      </c>
      <c r="O83" s="60" t="n">
        <v>0</v>
      </c>
      <c r="P83" s="59" t="n">
        <v>0</v>
      </c>
      <c r="Q83" s="60" t="n">
        <v>0</v>
      </c>
      <c r="R83" s="60" t="n">
        <v>0</v>
      </c>
      <c r="S83" s="60" t="n">
        <v>0</v>
      </c>
      <c r="T83" s="60" t="n">
        <v>1</v>
      </c>
      <c r="U83" s="59" t="n">
        <v>22652</v>
      </c>
      <c r="V83" s="60" t="n">
        <v>11</v>
      </c>
      <c r="W83" s="60">
        <f>U83-V83-1</f>
        <v/>
      </c>
      <c r="X83" s="60">
        <f>COUNTIF(B:B,B83)</f>
        <v/>
      </c>
      <c r="Y83" s="55" t="n">
        <v>17</v>
      </c>
      <c r="Z83" s="55" t="n">
        <v>9.675000000000001</v>
      </c>
      <c r="AA83" s="60" t="n">
        <v>0</v>
      </c>
      <c r="AB83" s="60" t="n">
        <v>1</v>
      </c>
      <c r="AC83" s="60" t="n">
        <v>0</v>
      </c>
      <c r="AD83" s="60" t="n">
        <v>0</v>
      </c>
      <c r="AE83" s="60" t="n">
        <v>0</v>
      </c>
      <c r="AF83" s="60" t="n">
        <v>1</v>
      </c>
      <c r="AG83" s="59" t="n">
        <v>0</v>
      </c>
      <c r="AH83" s="60" t="n">
        <v>1</v>
      </c>
      <c r="AI83" s="61" t="n">
        <v>0</v>
      </c>
      <c r="AJ83" s="60" t="n">
        <v>1</v>
      </c>
      <c r="AK83" s="61" t="n">
        <v>0</v>
      </c>
      <c r="AL83" s="62" t="n">
        <v>1997</v>
      </c>
      <c r="AM83" s="63">
        <f>LN(AL83)</f>
        <v/>
      </c>
      <c r="AN83" s="58" t="n">
        <v>0</v>
      </c>
      <c r="AO83" s="58" t="n">
        <v>0</v>
      </c>
      <c r="AP83" s="58" t="n">
        <v>0</v>
      </c>
      <c r="AQ83" s="64" t="n">
        <v>1</v>
      </c>
      <c r="AR83" s="58" t="inlineStr">
        <is>
          <t>.</t>
        </is>
      </c>
      <c r="AS83" s="64" t="inlineStr">
        <is>
          <t>.</t>
        </is>
      </c>
      <c r="AT83" s="65" t="n">
        <v>1</v>
      </c>
      <c r="AU83" s="66" t="n">
        <v>0</v>
      </c>
      <c r="AV83" s="69">
        <f>1-AW83</f>
        <v/>
      </c>
      <c r="AW83" s="67" t="n">
        <v>0.33275</v>
      </c>
      <c r="AX83" s="51" t="inlineStr">
        <is>
          <t>.</t>
        </is>
      </c>
      <c r="AY83" s="67" t="inlineStr">
        <is>
          <t>.</t>
        </is>
      </c>
      <c r="BA83" s="66" t="n"/>
      <c r="BB83" s="51" t="inlineStr">
        <is>
          <t>.</t>
        </is>
      </c>
      <c r="BC83" s="66" t="inlineStr">
        <is>
          <t>.</t>
        </is>
      </c>
      <c r="BD83" s="66" t="inlineStr">
        <is>
          <t>Netherlands</t>
        </is>
      </c>
      <c r="BE83" t="n">
        <v>1</v>
      </c>
      <c r="BF83" t="n">
        <v>0</v>
      </c>
      <c r="BG83" t="n">
        <v>0</v>
      </c>
      <c r="BH83" t="n">
        <v>0</v>
      </c>
      <c r="BI83" t="n">
        <v>0</v>
      </c>
      <c r="BJ83" t="n">
        <v>0</v>
      </c>
      <c r="BK83" s="66" t="n">
        <v>0</v>
      </c>
      <c r="BL83" t="n">
        <v>1</v>
      </c>
      <c r="BM83" t="n">
        <v>0</v>
      </c>
      <c r="BN83" s="66" t="n">
        <v>0</v>
      </c>
      <c r="BO83" t="n">
        <v>2361.583333333333</v>
      </c>
      <c r="BP83" t="n">
        <v>1508.8</v>
      </c>
      <c r="BQ83" s="52" t="n">
        <v>34.975</v>
      </c>
      <c r="BR83" s="51" t="n">
        <v>1</v>
      </c>
      <c r="BS83" s="51" t="n">
        <v>0</v>
      </c>
      <c r="BT83" s="51" t="n">
        <v>0</v>
      </c>
      <c r="BU83" s="51" t="n">
        <v>0</v>
      </c>
      <c r="BV83" s="51" t="n">
        <v>0</v>
      </c>
      <c r="BW83" s="51" t="n">
        <v>0</v>
      </c>
      <c r="BX83" s="51" t="n">
        <v>0</v>
      </c>
      <c r="BY83" s="66" t="n">
        <v>0</v>
      </c>
      <c r="BZ83" s="51" t="n">
        <v>0</v>
      </c>
      <c r="CA83" s="51" t="n">
        <v>0</v>
      </c>
      <c r="CB83" s="51" t="n">
        <v>1</v>
      </c>
      <c r="CC83" s="66" t="n">
        <v>0</v>
      </c>
      <c r="CD83" s="51" t="n">
        <v>0</v>
      </c>
      <c r="CE83" s="51" t="n">
        <v>0</v>
      </c>
      <c r="CF83" s="51" t="n">
        <v>0</v>
      </c>
      <c r="CG83" s="51" t="n">
        <v>0</v>
      </c>
      <c r="CH83" s="66" t="n">
        <v>0</v>
      </c>
      <c r="CI83" s="51" t="n">
        <v>1</v>
      </c>
      <c r="CJ83" s="51" t="n">
        <v>1</v>
      </c>
      <c r="CK83" s="51" t="n">
        <v>1</v>
      </c>
      <c r="CL83" s="51" t="n">
        <v>1</v>
      </c>
      <c r="CM83" s="51" t="n">
        <v>0</v>
      </c>
      <c r="CN83" s="51" t="n">
        <v>0</v>
      </c>
      <c r="CO83" s="51" t="n">
        <v>1</v>
      </c>
      <c r="CP83" s="51" t="n">
        <v>0</v>
      </c>
      <c r="CQ83" s="51" t="n">
        <v>0</v>
      </c>
      <c r="CR83" s="51" t="n">
        <v>0</v>
      </c>
      <c r="CS83" s="66" t="n">
        <v>0</v>
      </c>
      <c r="CY83" s="68" t="n"/>
      <c r="DD83" s="68" t="inlineStr">
        <is>
          <t>X</t>
        </is>
      </c>
    </row>
    <row r="84">
      <c r="A84" t="n">
        <v>83</v>
      </c>
      <c r="B84" t="n">
        <v>8</v>
      </c>
      <c r="C84" s="25" t="inlineStr">
        <is>
          <t>Kenayathulla (2013)</t>
        </is>
      </c>
      <c r="D84" s="12" t="n">
        <v>12.1</v>
      </c>
      <c r="E84" s="14" t="n">
        <v>0.1</v>
      </c>
      <c r="F84" s="7">
        <f>D84/E84</f>
        <v/>
      </c>
      <c r="G84" s="7">
        <f>D84-E84</f>
        <v/>
      </c>
      <c r="H84" s="16">
        <f>D84+E84</f>
        <v/>
      </c>
      <c r="I84" s="11">
        <f>IFERROR(F84/SQRT(F84^2+W84), "X")</f>
        <v/>
      </c>
      <c r="J84" s="33">
        <f>IFERROR(SQRT((1-I84^2)/W84), "X")</f>
        <v/>
      </c>
      <c r="K84" s="33">
        <f>IFERROR(1/J84, "X")</f>
        <v/>
      </c>
      <c r="L84" s="33">
        <f>IFERROR(I84-J84, "X")</f>
        <v/>
      </c>
      <c r="M84" s="33">
        <f>IFERROR(I84+J84, "X")</f>
        <v/>
      </c>
      <c r="N84" s="8" t="n">
        <v>1</v>
      </c>
      <c r="O84" s="9" t="n">
        <v>0</v>
      </c>
      <c r="P84" s="8" t="n">
        <v>0</v>
      </c>
      <c r="Q84" s="9" t="n">
        <v>0</v>
      </c>
      <c r="R84" s="9" t="n">
        <v>0</v>
      </c>
      <c r="S84" s="9" t="n">
        <v>1</v>
      </c>
      <c r="T84" s="9" t="n">
        <v>0</v>
      </c>
      <c r="U84" s="8" t="n">
        <v>36369</v>
      </c>
      <c r="V84" s="9" t="n">
        <v>10</v>
      </c>
      <c r="W84" s="9">
        <f>U84-V84-1</f>
        <v/>
      </c>
      <c r="X84" s="9">
        <f>COUNTIF(B:B,B84)</f>
        <v/>
      </c>
      <c r="Y84" s="7" t="n">
        <v>10.475</v>
      </c>
      <c r="Z84" s="7" t="n">
        <v>20.417</v>
      </c>
      <c r="AA84" s="9" t="n">
        <v>1</v>
      </c>
      <c r="AB84" s="9" t="n">
        <v>0</v>
      </c>
      <c r="AC84" s="9" t="n">
        <v>1</v>
      </c>
      <c r="AD84" s="9" t="n">
        <v>0</v>
      </c>
      <c r="AE84" s="9" t="n">
        <v>0</v>
      </c>
      <c r="AF84" s="9" t="n">
        <v>0</v>
      </c>
      <c r="AG84" s="8" t="n">
        <v>0</v>
      </c>
      <c r="AH84" s="9" t="n">
        <v>1</v>
      </c>
      <c r="AI84" s="30" t="n">
        <v>0</v>
      </c>
      <c r="AJ84" s="9" t="n">
        <v>1</v>
      </c>
      <c r="AK84" s="30" t="n">
        <v>0</v>
      </c>
      <c r="AL84" s="21" t="n">
        <v>2007</v>
      </c>
      <c r="AM84" s="23">
        <f>LN(AL84)</f>
        <v/>
      </c>
      <c r="AN84" s="33" t="n">
        <v>0.07099999999999999</v>
      </c>
      <c r="AO84" s="33" t="n">
        <v>0.1315</v>
      </c>
      <c r="AP84" s="33" t="n">
        <v>0.6623</v>
      </c>
      <c r="AQ84" s="43" t="n">
        <v>0.1352</v>
      </c>
      <c r="AR84" s="33" t="inlineStr">
        <is>
          <t>.</t>
        </is>
      </c>
      <c r="AS84" s="43" t="inlineStr">
        <is>
          <t>.</t>
        </is>
      </c>
      <c r="AT84" s="42" t="n">
        <v>0.758</v>
      </c>
      <c r="AU84" s="18">
        <f>1-AT84</f>
        <v/>
      </c>
      <c r="AV84" t="n">
        <v>1</v>
      </c>
      <c r="AW84" s="40" t="n">
        <v>0</v>
      </c>
      <c r="AX84" t="inlineStr">
        <is>
          <t>.</t>
        </is>
      </c>
      <c r="AY84" s="40" t="inlineStr">
        <is>
          <t>.</t>
        </is>
      </c>
      <c r="BA84" s="18" t="n"/>
      <c r="BB84" t="n">
        <v>0.5815</v>
      </c>
      <c r="BC84" s="18">
        <f>1-BB84</f>
        <v/>
      </c>
      <c r="BD84" s="18" t="inlineStr">
        <is>
          <t>Malaysia</t>
        </is>
      </c>
      <c r="BE84" t="n">
        <v>0</v>
      </c>
      <c r="BF84" t="n">
        <v>1</v>
      </c>
      <c r="BG84" t="n">
        <v>0</v>
      </c>
      <c r="BH84" t="n">
        <v>0</v>
      </c>
      <c r="BI84" t="n">
        <v>0</v>
      </c>
      <c r="BJ84" t="n">
        <v>0</v>
      </c>
      <c r="BK84" s="18" t="n">
        <v>0</v>
      </c>
      <c r="BL84" t="n">
        <v>0</v>
      </c>
      <c r="BM84" t="n">
        <v>1</v>
      </c>
      <c r="BN84" s="18" t="n">
        <v>0</v>
      </c>
      <c r="BO84" t="n">
        <v>182.0833333333333</v>
      </c>
      <c r="BP84" t="n">
        <v>131</v>
      </c>
      <c r="BQ84" s="25" t="n">
        <v>37</v>
      </c>
      <c r="BR84" t="n">
        <v>1</v>
      </c>
      <c r="BS84" t="n">
        <v>0</v>
      </c>
      <c r="BT84" t="n">
        <v>0</v>
      </c>
      <c r="BU84" t="n">
        <v>0</v>
      </c>
      <c r="BV84" t="n">
        <v>0</v>
      </c>
      <c r="BW84" t="n">
        <v>0</v>
      </c>
      <c r="BX84" t="n">
        <v>0</v>
      </c>
      <c r="BY84" s="18" t="n">
        <v>0</v>
      </c>
      <c r="BZ84" t="n">
        <v>0</v>
      </c>
      <c r="CA84" t="n">
        <v>0</v>
      </c>
      <c r="CB84" t="n">
        <v>1</v>
      </c>
      <c r="CC84" s="18" t="n">
        <v>0</v>
      </c>
      <c r="CD84" t="n">
        <v>0</v>
      </c>
      <c r="CE84" t="n">
        <v>0</v>
      </c>
      <c r="CF84" t="n">
        <v>0</v>
      </c>
      <c r="CG84" t="n">
        <v>0</v>
      </c>
      <c r="CH84" s="18" t="n">
        <v>0</v>
      </c>
      <c r="CI84" t="n">
        <v>0</v>
      </c>
      <c r="CJ84" t="n">
        <v>0</v>
      </c>
      <c r="CK84" t="n">
        <v>1</v>
      </c>
      <c r="CL84" t="n">
        <v>1</v>
      </c>
      <c r="CM84" t="n">
        <v>1</v>
      </c>
      <c r="CN84" t="n">
        <v>0</v>
      </c>
      <c r="CO84" t="n">
        <v>1</v>
      </c>
      <c r="CP84" t="n">
        <v>0</v>
      </c>
      <c r="CQ84" t="n">
        <v>0</v>
      </c>
      <c r="CR84" t="n">
        <v>0</v>
      </c>
      <c r="CS84" s="18" t="n">
        <v>1</v>
      </c>
      <c r="DD84" s="34" t="inlineStr">
        <is>
          <t>X</t>
        </is>
      </c>
    </row>
    <row r="85">
      <c r="A85" t="n">
        <v>84</v>
      </c>
      <c r="B85" t="n">
        <v>8</v>
      </c>
      <c r="C85" s="25" t="inlineStr">
        <is>
          <t>Kenayathulla (2013)</t>
        </is>
      </c>
      <c r="D85" s="12" t="n">
        <v>14.5</v>
      </c>
      <c r="E85" s="14" t="n">
        <v>0.2</v>
      </c>
      <c r="F85" s="7">
        <f>D85/E85</f>
        <v/>
      </c>
      <c r="G85" s="7">
        <f>D85-E85</f>
        <v/>
      </c>
      <c r="H85" s="16">
        <f>D85+E85</f>
        <v/>
      </c>
      <c r="I85" s="11">
        <f>IFERROR(F85/SQRT(F85^2+W85), "X")</f>
        <v/>
      </c>
      <c r="J85" s="33">
        <f>IFERROR(SQRT((1-I85^2)/W85), "X")</f>
        <v/>
      </c>
      <c r="K85" s="33">
        <f>IFERROR(1/J85, "X")</f>
        <v/>
      </c>
      <c r="L85" s="33">
        <f>IFERROR(I85-J85, "X")</f>
        <v/>
      </c>
      <c r="M85" s="33">
        <f>IFERROR(I85+J85, "X")</f>
        <v/>
      </c>
      <c r="N85" s="8" t="n">
        <v>1</v>
      </c>
      <c r="O85" s="9" t="n">
        <v>0</v>
      </c>
      <c r="P85" s="8" t="n">
        <v>0</v>
      </c>
      <c r="Q85" s="9" t="n">
        <v>0</v>
      </c>
      <c r="R85" s="9" t="n">
        <v>0</v>
      </c>
      <c r="S85" s="9" t="n">
        <v>1</v>
      </c>
      <c r="T85" s="9" t="n">
        <v>0</v>
      </c>
      <c r="U85" s="8" t="n">
        <v>18552</v>
      </c>
      <c r="V85" s="9" t="n">
        <v>10</v>
      </c>
      <c r="W85" s="9">
        <f>U85-V85-1</f>
        <v/>
      </c>
      <c r="X85" s="9">
        <f>COUNTIF(B:B,B85)</f>
        <v/>
      </c>
      <c r="Y85" s="7" t="n">
        <v>11.017</v>
      </c>
      <c r="Z85" s="7" t="n">
        <v>17.403</v>
      </c>
      <c r="AA85" s="9" t="n">
        <v>1</v>
      </c>
      <c r="AB85" s="9" t="n">
        <v>0</v>
      </c>
      <c r="AC85" s="9" t="n">
        <v>1</v>
      </c>
      <c r="AD85" s="9" t="n">
        <v>0</v>
      </c>
      <c r="AE85" s="9" t="n">
        <v>0</v>
      </c>
      <c r="AF85" s="9" t="n">
        <v>0</v>
      </c>
      <c r="AG85" s="8" t="n">
        <v>0</v>
      </c>
      <c r="AH85" s="9" t="n">
        <v>1</v>
      </c>
      <c r="AI85" s="30" t="n">
        <v>0</v>
      </c>
      <c r="AJ85" s="9" t="n">
        <v>1</v>
      </c>
      <c r="AK85" s="30" t="n">
        <v>0</v>
      </c>
      <c r="AL85" s="21" t="n">
        <v>2007</v>
      </c>
      <c r="AM85" s="23">
        <f>LN(AL85)</f>
        <v/>
      </c>
      <c r="AN85" s="33" t="n">
        <v>0.07099999999999999</v>
      </c>
      <c r="AO85" s="33" t="n">
        <v>0.1315</v>
      </c>
      <c r="AP85" s="33" t="n">
        <v>0.6623</v>
      </c>
      <c r="AQ85" s="43" t="n">
        <v>0.1352</v>
      </c>
      <c r="AR85" s="33" t="inlineStr">
        <is>
          <t>.</t>
        </is>
      </c>
      <c r="AS85" s="43" t="inlineStr">
        <is>
          <t>.</t>
        </is>
      </c>
      <c r="AT85" s="42" t="n">
        <v>0.841</v>
      </c>
      <c r="AU85" s="18">
        <f>1-AT85</f>
        <v/>
      </c>
      <c r="AV85" t="n">
        <v>0</v>
      </c>
      <c r="AW85" s="40" t="n">
        <v>1</v>
      </c>
      <c r="AX85" t="inlineStr">
        <is>
          <t>.</t>
        </is>
      </c>
      <c r="AY85" s="40" t="inlineStr">
        <is>
          <t>.</t>
        </is>
      </c>
      <c r="BA85" s="18" t="n"/>
      <c r="BB85" t="n">
        <v>0.5815</v>
      </c>
      <c r="BC85" s="18">
        <f>1-BB85</f>
        <v/>
      </c>
      <c r="BD85" s="18" t="inlineStr">
        <is>
          <t>Malaysia</t>
        </is>
      </c>
      <c r="BE85" t="n">
        <v>0</v>
      </c>
      <c r="BF85" t="n">
        <v>1</v>
      </c>
      <c r="BG85" t="n">
        <v>0</v>
      </c>
      <c r="BH85" t="n">
        <v>0</v>
      </c>
      <c r="BI85" t="n">
        <v>0</v>
      </c>
      <c r="BJ85" t="n">
        <v>0</v>
      </c>
      <c r="BK85" s="18" t="n">
        <v>0</v>
      </c>
      <c r="BL85" t="n">
        <v>0</v>
      </c>
      <c r="BM85" t="n">
        <v>1</v>
      </c>
      <c r="BN85" s="18" t="n">
        <v>0</v>
      </c>
      <c r="BO85" t="n">
        <v>182.0833333333333</v>
      </c>
      <c r="BP85" t="n">
        <v>131</v>
      </c>
      <c r="BQ85" s="25" t="n">
        <v>37</v>
      </c>
      <c r="BR85" t="n">
        <v>1</v>
      </c>
      <c r="BS85" t="n">
        <v>0</v>
      </c>
      <c r="BT85" t="n">
        <v>0</v>
      </c>
      <c r="BU85" t="n">
        <v>0</v>
      </c>
      <c r="BV85" t="n">
        <v>0</v>
      </c>
      <c r="BW85" t="n">
        <v>0</v>
      </c>
      <c r="BX85" t="n">
        <v>0</v>
      </c>
      <c r="BY85" s="18" t="n">
        <v>0</v>
      </c>
      <c r="BZ85" t="n">
        <v>0</v>
      </c>
      <c r="CA85" t="n">
        <v>0</v>
      </c>
      <c r="CB85" t="n">
        <v>1</v>
      </c>
      <c r="CC85" s="18" t="n">
        <v>0</v>
      </c>
      <c r="CD85" t="n">
        <v>0</v>
      </c>
      <c r="CE85" t="n">
        <v>0</v>
      </c>
      <c r="CF85" t="n">
        <v>0</v>
      </c>
      <c r="CG85" t="n">
        <v>0</v>
      </c>
      <c r="CH85" s="18" t="n">
        <v>0</v>
      </c>
      <c r="CI85" t="n">
        <v>0</v>
      </c>
      <c r="CJ85" t="n">
        <v>0</v>
      </c>
      <c r="CK85" t="n">
        <v>1</v>
      </c>
      <c r="CL85" t="n">
        <v>1</v>
      </c>
      <c r="CM85" t="n">
        <v>1</v>
      </c>
      <c r="CN85" t="n">
        <v>0</v>
      </c>
      <c r="CO85" t="n">
        <v>1</v>
      </c>
      <c r="CP85" t="n">
        <v>0</v>
      </c>
      <c r="CQ85" t="n">
        <v>0</v>
      </c>
      <c r="CR85" t="n">
        <v>0</v>
      </c>
      <c r="CS85" s="18" t="n">
        <v>1</v>
      </c>
      <c r="DD85" s="34" t="inlineStr">
        <is>
          <t>X</t>
        </is>
      </c>
    </row>
    <row r="86">
      <c r="A86" t="n">
        <v>85</v>
      </c>
      <c r="B86" t="n">
        <v>8</v>
      </c>
      <c r="C86" s="25" t="inlineStr">
        <is>
          <t>Kenayathulla (2013)</t>
        </is>
      </c>
      <c r="D86" s="12" t="n">
        <v>15.4</v>
      </c>
      <c r="E86" s="14" t="n">
        <v>0.2</v>
      </c>
      <c r="F86" s="7">
        <f>D86/E86</f>
        <v/>
      </c>
      <c r="G86" s="7">
        <f>D86-E86</f>
        <v/>
      </c>
      <c r="H86" s="16">
        <f>D86+E86</f>
        <v/>
      </c>
      <c r="I86" s="11">
        <f>IFERROR(F86/SQRT(F86^2+W86), "X")</f>
        <v/>
      </c>
      <c r="J86" s="33">
        <f>IFERROR(SQRT((1-I86^2)/W86), "X")</f>
        <v/>
      </c>
      <c r="K86" s="33">
        <f>IFERROR(1/J86, "X")</f>
        <v/>
      </c>
      <c r="L86" s="33">
        <f>IFERROR(I86-J86, "X")</f>
        <v/>
      </c>
      <c r="M86" s="33">
        <f>IFERROR(I86+J86, "X")</f>
        <v/>
      </c>
      <c r="N86" s="8" t="n">
        <v>1</v>
      </c>
      <c r="O86" s="9" t="n">
        <v>0</v>
      </c>
      <c r="P86" s="8" t="n">
        <v>0</v>
      </c>
      <c r="Q86" s="9" t="n">
        <v>0</v>
      </c>
      <c r="R86" s="9" t="n">
        <v>0</v>
      </c>
      <c r="S86" s="9" t="n">
        <v>1</v>
      </c>
      <c r="T86" s="9" t="n">
        <v>0</v>
      </c>
      <c r="U86" s="8" t="n">
        <v>18552</v>
      </c>
      <c r="V86" s="9" t="n">
        <v>11</v>
      </c>
      <c r="W86" s="9">
        <f>U86-V86-1</f>
        <v/>
      </c>
      <c r="X86" s="9">
        <f>COUNTIF(B:B,B86)</f>
        <v/>
      </c>
      <c r="Y86" s="7" t="n">
        <v>11.017</v>
      </c>
      <c r="Z86" s="7" t="n">
        <v>17.403</v>
      </c>
      <c r="AA86" s="9" t="n">
        <v>1</v>
      </c>
      <c r="AB86" s="9" t="n">
        <v>0</v>
      </c>
      <c r="AC86" s="9" t="n">
        <v>1</v>
      </c>
      <c r="AD86" s="9" t="n">
        <v>0</v>
      </c>
      <c r="AE86" s="9" t="n">
        <v>0</v>
      </c>
      <c r="AF86" s="9" t="n">
        <v>0</v>
      </c>
      <c r="AG86" s="8" t="n">
        <v>0</v>
      </c>
      <c r="AH86" s="9" t="n">
        <v>1</v>
      </c>
      <c r="AI86" s="30" t="n">
        <v>0</v>
      </c>
      <c r="AJ86" s="9" t="n">
        <v>1</v>
      </c>
      <c r="AK86" s="30" t="n">
        <v>0</v>
      </c>
      <c r="AL86" s="21" t="n">
        <v>2007</v>
      </c>
      <c r="AM86" s="23">
        <f>LN(AL86)</f>
        <v/>
      </c>
      <c r="AN86" s="33" t="n">
        <v>0.07099999999999999</v>
      </c>
      <c r="AO86" s="33" t="n">
        <v>0.1315</v>
      </c>
      <c r="AP86" s="33" t="n">
        <v>0.6623</v>
      </c>
      <c r="AQ86" s="43" t="n">
        <v>0.1352</v>
      </c>
      <c r="AR86" s="33" t="inlineStr">
        <is>
          <t>.</t>
        </is>
      </c>
      <c r="AS86" s="43" t="inlineStr">
        <is>
          <t>.</t>
        </is>
      </c>
      <c r="AT86" s="42" t="n">
        <v>0.841</v>
      </c>
      <c r="AU86" s="18">
        <f>1-AT86</f>
        <v/>
      </c>
      <c r="AV86" t="n">
        <v>0</v>
      </c>
      <c r="AW86" s="40" t="n">
        <v>1</v>
      </c>
      <c r="AX86" t="inlineStr">
        <is>
          <t>.</t>
        </is>
      </c>
      <c r="AY86" s="40" t="inlineStr">
        <is>
          <t>.</t>
        </is>
      </c>
      <c r="BA86" s="18" t="n"/>
      <c r="BB86" t="n">
        <v>0.5815</v>
      </c>
      <c r="BC86" s="18">
        <f>1-BB86</f>
        <v/>
      </c>
      <c r="BD86" s="18" t="inlineStr">
        <is>
          <t>Malaysia</t>
        </is>
      </c>
      <c r="BE86" t="n">
        <v>0</v>
      </c>
      <c r="BF86" t="n">
        <v>1</v>
      </c>
      <c r="BG86" t="n">
        <v>0</v>
      </c>
      <c r="BH86" t="n">
        <v>0</v>
      </c>
      <c r="BI86" t="n">
        <v>0</v>
      </c>
      <c r="BJ86" t="n">
        <v>0</v>
      </c>
      <c r="BK86" s="18" t="n">
        <v>0</v>
      </c>
      <c r="BL86" t="n">
        <v>0</v>
      </c>
      <c r="BM86" t="n">
        <v>1</v>
      </c>
      <c r="BN86" s="18" t="n">
        <v>0</v>
      </c>
      <c r="BO86" t="n">
        <v>182.0833333333333</v>
      </c>
      <c r="BP86" t="n">
        <v>131</v>
      </c>
      <c r="BQ86" s="25" t="n">
        <v>37</v>
      </c>
      <c r="BR86" t="n">
        <v>0</v>
      </c>
      <c r="BS86" t="n">
        <v>0</v>
      </c>
      <c r="BT86" t="n">
        <v>0</v>
      </c>
      <c r="BU86" t="n">
        <v>0</v>
      </c>
      <c r="BV86" t="n">
        <v>0</v>
      </c>
      <c r="BW86" t="n">
        <v>1</v>
      </c>
      <c r="BX86" t="n">
        <v>0</v>
      </c>
      <c r="BY86" s="18" t="n">
        <v>0</v>
      </c>
      <c r="BZ86" t="n">
        <v>0</v>
      </c>
      <c r="CA86" t="n">
        <v>0</v>
      </c>
      <c r="CB86" t="n">
        <v>1</v>
      </c>
      <c r="CC86" s="18" t="n">
        <v>0</v>
      </c>
      <c r="CD86" t="n">
        <v>0</v>
      </c>
      <c r="CE86" t="n">
        <v>0</v>
      </c>
      <c r="CF86" t="n">
        <v>0</v>
      </c>
      <c r="CG86" t="n">
        <v>0</v>
      </c>
      <c r="CH86" s="18" t="n">
        <v>0</v>
      </c>
      <c r="CI86" t="n">
        <v>0</v>
      </c>
      <c r="CJ86" t="n">
        <v>0</v>
      </c>
      <c r="CK86" t="n">
        <v>1</v>
      </c>
      <c r="CL86" t="n">
        <v>1</v>
      </c>
      <c r="CM86" t="n">
        <v>1</v>
      </c>
      <c r="CN86" t="n">
        <v>0</v>
      </c>
      <c r="CO86" t="n">
        <v>1</v>
      </c>
      <c r="CP86" t="n">
        <v>0</v>
      </c>
      <c r="CQ86" t="n">
        <v>0</v>
      </c>
      <c r="CR86" t="n">
        <v>0</v>
      </c>
      <c r="CS86" s="18" t="n">
        <v>1</v>
      </c>
      <c r="DD86" s="34" t="inlineStr">
        <is>
          <t>X</t>
        </is>
      </c>
    </row>
    <row r="87" customFormat="1" s="51">
      <c r="A87" s="51" t="n">
        <v>86</v>
      </c>
      <c r="B87" s="51" t="n">
        <v>8</v>
      </c>
      <c r="C87" s="52" t="inlineStr">
        <is>
          <t>Kenayathulla (2013)</t>
        </is>
      </c>
      <c r="D87" s="53" t="n">
        <v>7.1</v>
      </c>
      <c r="E87" s="54" t="n">
        <v>0.4</v>
      </c>
      <c r="F87" s="55">
        <f>D87/E87</f>
        <v/>
      </c>
      <c r="G87" s="55">
        <f>D87-E87</f>
        <v/>
      </c>
      <c r="H87" s="56">
        <f>D87+E87</f>
        <v/>
      </c>
      <c r="I87" s="57">
        <f>IFERROR(F87/SQRT(F87^2+W87), "X")</f>
        <v/>
      </c>
      <c r="J87" s="58">
        <f>IFERROR(SQRT((1-I87^2)/W87), "X")</f>
        <v/>
      </c>
      <c r="K87" s="58">
        <f>IFERROR(1/J87, "X")</f>
        <v/>
      </c>
      <c r="L87" s="58">
        <f>IFERROR(I87-J87, "X")</f>
        <v/>
      </c>
      <c r="M87" s="58">
        <f>IFERROR(I87+J87, "X")</f>
        <v/>
      </c>
      <c r="N87" s="59" t="n">
        <v>1</v>
      </c>
      <c r="O87" s="60" t="n">
        <v>0</v>
      </c>
      <c r="P87" s="59" t="n">
        <v>0</v>
      </c>
      <c r="Q87" s="60" t="n">
        <v>0</v>
      </c>
      <c r="R87" s="60" t="n">
        <v>0</v>
      </c>
      <c r="S87" s="60" t="n">
        <v>1</v>
      </c>
      <c r="T87" s="60" t="n">
        <v>0</v>
      </c>
      <c r="U87" s="59" t="n">
        <v>20690</v>
      </c>
      <c r="V87" s="60" t="n">
        <v>10</v>
      </c>
      <c r="W87" s="60">
        <f>U87-V87-1</f>
        <v/>
      </c>
      <c r="X87" s="60">
        <f>COUNTIF(B:B,B87)</f>
        <v/>
      </c>
      <c r="Y87" s="55" t="n">
        <v>11.017</v>
      </c>
      <c r="Z87" s="55" t="n">
        <v>17.403</v>
      </c>
      <c r="AA87" s="60" t="n">
        <v>1</v>
      </c>
      <c r="AB87" s="60" t="n">
        <v>0</v>
      </c>
      <c r="AC87" s="60" t="n">
        <v>1</v>
      </c>
      <c r="AD87" s="60" t="n">
        <v>0</v>
      </c>
      <c r="AE87" s="60" t="n">
        <v>0</v>
      </c>
      <c r="AF87" s="60" t="n">
        <v>0</v>
      </c>
      <c r="AG87" s="59" t="n">
        <v>0</v>
      </c>
      <c r="AH87" s="60" t="n">
        <v>1</v>
      </c>
      <c r="AI87" s="61" t="n">
        <v>0</v>
      </c>
      <c r="AJ87" s="60" t="n">
        <v>1</v>
      </c>
      <c r="AK87" s="61" t="n">
        <v>0</v>
      </c>
      <c r="AL87" s="62" t="n">
        <v>2007</v>
      </c>
      <c r="AM87" s="63">
        <f>LN(AL87)</f>
        <v/>
      </c>
      <c r="AN87" s="58" t="n">
        <v>0.07099999999999999</v>
      </c>
      <c r="AO87" s="58" t="n">
        <v>0.1315</v>
      </c>
      <c r="AP87" s="58" t="n">
        <v>0.6623</v>
      </c>
      <c r="AQ87" s="64" t="n">
        <v>0.1352</v>
      </c>
      <c r="AR87" s="58" t="inlineStr">
        <is>
          <t>.</t>
        </is>
      </c>
      <c r="AS87" s="64" t="inlineStr">
        <is>
          <t>.</t>
        </is>
      </c>
      <c r="AT87" s="65" t="n">
        <v>0.841</v>
      </c>
      <c r="AU87" s="66">
        <f>1-AT87</f>
        <v/>
      </c>
      <c r="AV87" s="69" t="n">
        <v>0</v>
      </c>
      <c r="AW87" s="67" t="n">
        <v>1</v>
      </c>
      <c r="AX87" s="51" t="inlineStr">
        <is>
          <t>.</t>
        </is>
      </c>
      <c r="AY87" s="67" t="inlineStr">
        <is>
          <t>.</t>
        </is>
      </c>
      <c r="BA87" s="66" t="n"/>
      <c r="BB87" s="51" t="n">
        <v>0.5815</v>
      </c>
      <c r="BC87" s="66">
        <f>1-BB87</f>
        <v/>
      </c>
      <c r="BD87" s="66" t="inlineStr">
        <is>
          <t>Malaysia</t>
        </is>
      </c>
      <c r="BE87" t="n">
        <v>0</v>
      </c>
      <c r="BF87" t="n">
        <v>1</v>
      </c>
      <c r="BG87" t="n">
        <v>0</v>
      </c>
      <c r="BH87" t="n">
        <v>0</v>
      </c>
      <c r="BI87" t="n">
        <v>0</v>
      </c>
      <c r="BJ87" t="n">
        <v>0</v>
      </c>
      <c r="BK87" s="66" t="n">
        <v>0</v>
      </c>
      <c r="BL87" t="n">
        <v>0</v>
      </c>
      <c r="BM87" t="n">
        <v>1</v>
      </c>
      <c r="BN87" s="66" t="n">
        <v>0</v>
      </c>
      <c r="BO87" t="n">
        <v>182.0833333333333</v>
      </c>
      <c r="BP87" t="n">
        <v>131</v>
      </c>
      <c r="BQ87" s="52" t="n">
        <v>37</v>
      </c>
      <c r="BR87" s="51" t="n">
        <v>0</v>
      </c>
      <c r="BS87" s="51" t="n">
        <v>0</v>
      </c>
      <c r="BT87" s="51" t="n">
        <v>0</v>
      </c>
      <c r="BU87" s="51" t="n">
        <v>0</v>
      </c>
      <c r="BV87" s="51" t="n">
        <v>0</v>
      </c>
      <c r="BW87" s="51" t="n">
        <v>0</v>
      </c>
      <c r="BX87" s="51" t="n">
        <v>1</v>
      </c>
      <c r="BY87" s="66" t="n">
        <v>0</v>
      </c>
      <c r="BZ87" s="51" t="n">
        <v>0</v>
      </c>
      <c r="CA87" s="51" t="n">
        <v>0</v>
      </c>
      <c r="CB87" s="51" t="n">
        <v>1</v>
      </c>
      <c r="CC87" s="66" t="n">
        <v>0</v>
      </c>
      <c r="CD87" s="51" t="n">
        <v>0</v>
      </c>
      <c r="CE87" s="51" t="n">
        <v>0</v>
      </c>
      <c r="CF87" s="51" t="n">
        <v>0</v>
      </c>
      <c r="CG87" s="51" t="n">
        <v>0</v>
      </c>
      <c r="CH87" s="66" t="n">
        <v>0</v>
      </c>
      <c r="CI87" s="51" t="n">
        <v>0</v>
      </c>
      <c r="CJ87" s="51" t="n">
        <v>0</v>
      </c>
      <c r="CK87" s="51" t="n">
        <v>1</v>
      </c>
      <c r="CL87" s="51" t="n">
        <v>1</v>
      </c>
      <c r="CM87" s="51" t="n">
        <v>1</v>
      </c>
      <c r="CN87" s="51" t="n">
        <v>0</v>
      </c>
      <c r="CO87" s="51" t="n">
        <v>1</v>
      </c>
      <c r="CP87" s="51" t="n">
        <v>0</v>
      </c>
      <c r="CQ87" s="51" t="n">
        <v>0</v>
      </c>
      <c r="CR87" s="51" t="n">
        <v>0</v>
      </c>
      <c r="CS87" s="66" t="n">
        <v>1</v>
      </c>
      <c r="CY87" s="68" t="n"/>
      <c r="DD87" s="68" t="inlineStr">
        <is>
          <t>X</t>
        </is>
      </c>
    </row>
    <row r="88">
      <c r="A88" t="n">
        <v>87</v>
      </c>
      <c r="B88" t="n">
        <v>9</v>
      </c>
      <c r="C88" s="25" t="inlineStr">
        <is>
          <t>Asadullah (2006)</t>
        </is>
      </c>
      <c r="D88" s="12" t="n">
        <v>7.1</v>
      </c>
      <c r="E88" s="14" t="n">
        <v>0.2</v>
      </c>
      <c r="F88" s="7">
        <f>D88/E88</f>
        <v/>
      </c>
      <c r="G88" s="7">
        <f>D88-E88</f>
        <v/>
      </c>
      <c r="H88" s="16">
        <f>D88+E88</f>
        <v/>
      </c>
      <c r="I88" s="11">
        <f>IFERROR(F88/SQRT(F88^2+W88), "X")</f>
        <v/>
      </c>
      <c r="J88" s="33">
        <f>IFERROR(SQRT((1-I88^2)/W88), "X")</f>
        <v/>
      </c>
      <c r="K88" s="33">
        <f>IFERROR(1/J88, "X")</f>
        <v/>
      </c>
      <c r="L88" s="33">
        <f>IFERROR(I88-J88, "X")</f>
        <v/>
      </c>
      <c r="M88" s="33">
        <f>IFERROR(I88+J88, "X")</f>
        <v/>
      </c>
      <c r="N88" s="8" t="n">
        <v>1</v>
      </c>
      <c r="O88" s="9" t="n">
        <v>0</v>
      </c>
      <c r="P88" s="8" t="n">
        <v>0</v>
      </c>
      <c r="Q88" s="9" t="n">
        <v>0</v>
      </c>
      <c r="R88" s="9" t="n">
        <v>0</v>
      </c>
      <c r="S88" s="9" t="n">
        <v>1</v>
      </c>
      <c r="T88" s="9" t="n">
        <v>0</v>
      </c>
      <c r="U88" s="8" t="n">
        <v>5668</v>
      </c>
      <c r="V88" s="9" t="n">
        <v>6</v>
      </c>
      <c r="W88" s="9">
        <f>U88-V88-1</f>
        <v/>
      </c>
      <c r="X88" s="9">
        <f>COUNTIF(B:B,B88)</f>
        <v/>
      </c>
      <c r="Y88" s="7" t="n">
        <v>3.522</v>
      </c>
      <c r="Z88" s="7" t="n">
        <v>27.109</v>
      </c>
      <c r="AA88" s="9" t="n">
        <v>1</v>
      </c>
      <c r="AB88" s="9" t="n">
        <v>0</v>
      </c>
      <c r="AC88" s="9" t="n">
        <v>0</v>
      </c>
      <c r="AD88" s="9" t="n">
        <v>1</v>
      </c>
      <c r="AE88" s="9" t="n">
        <v>0</v>
      </c>
      <c r="AF88" s="9" t="n">
        <v>0</v>
      </c>
      <c r="AG88" s="8" t="n">
        <v>0</v>
      </c>
      <c r="AH88" s="9" t="n">
        <v>1</v>
      </c>
      <c r="AI88" s="30" t="n">
        <v>0</v>
      </c>
      <c r="AJ88" s="9" t="n">
        <v>1</v>
      </c>
      <c r="AK88" s="30" t="n">
        <v>0</v>
      </c>
      <c r="AL88" s="21" t="n">
        <v>2000</v>
      </c>
      <c r="AM88" s="23">
        <f>LN(AL88)</f>
        <v/>
      </c>
      <c r="AN88" s="33" t="n">
        <v>0.573</v>
      </c>
      <c r="AO88" s="33" t="n">
        <v>0.131</v>
      </c>
      <c r="AP88" s="33" t="n">
        <v>0.228</v>
      </c>
      <c r="AQ88" s="43" t="n">
        <v>0.068</v>
      </c>
      <c r="AR88" s="33">
        <f>1-AS88</f>
        <v/>
      </c>
      <c r="AS88" s="43" t="n">
        <v>0.5260821309655938</v>
      </c>
      <c r="AT88" s="42" t="n">
        <v>0.48</v>
      </c>
      <c r="AU88" s="18" t="n">
        <v>0.52</v>
      </c>
      <c r="AV88" t="n">
        <v>0.5441</v>
      </c>
      <c r="AW88" s="40">
        <f>1-AV88</f>
        <v/>
      </c>
      <c r="AX88" t="inlineStr">
        <is>
          <t>.</t>
        </is>
      </c>
      <c r="AY88" s="40" t="inlineStr">
        <is>
          <t>.</t>
        </is>
      </c>
      <c r="BA88" s="18" t="n"/>
      <c r="BB88" t="n">
        <v>0.587</v>
      </c>
      <c r="BC88" s="18">
        <f>1-BB88</f>
        <v/>
      </c>
      <c r="BD88" s="18" t="inlineStr">
        <is>
          <t>Bangladesh</t>
        </is>
      </c>
      <c r="BE88" t="n">
        <v>0</v>
      </c>
      <c r="BF88" t="n">
        <v>0</v>
      </c>
      <c r="BG88" t="n">
        <v>0</v>
      </c>
      <c r="BH88" t="n">
        <v>0</v>
      </c>
      <c r="BI88" t="n">
        <v>0</v>
      </c>
      <c r="BJ88" t="n">
        <v>1</v>
      </c>
      <c r="BK88" s="18" t="n">
        <v>0</v>
      </c>
      <c r="BL88" t="n">
        <v>0</v>
      </c>
      <c r="BM88" t="n">
        <v>1</v>
      </c>
      <c r="BN88" s="18" t="n">
        <v>0</v>
      </c>
      <c r="BO88" t="n">
        <v>31.08333333333333</v>
      </c>
      <c r="BP88" t="n">
        <v>16.03</v>
      </c>
      <c r="BQ88" s="25" t="n">
        <v>42</v>
      </c>
      <c r="BR88" t="n">
        <v>1</v>
      </c>
      <c r="BS88" t="n">
        <v>0</v>
      </c>
      <c r="BT88" t="n">
        <v>0</v>
      </c>
      <c r="BU88" t="n">
        <v>0</v>
      </c>
      <c r="BV88" t="n">
        <v>0</v>
      </c>
      <c r="BW88" t="n">
        <v>0</v>
      </c>
      <c r="BX88" t="n">
        <v>0</v>
      </c>
      <c r="BY88" s="18" t="n">
        <v>0</v>
      </c>
      <c r="BZ88" t="n">
        <v>0</v>
      </c>
      <c r="CA88" t="n">
        <v>0</v>
      </c>
      <c r="CB88" t="n">
        <v>0</v>
      </c>
      <c r="CC88" s="18" t="n">
        <v>1</v>
      </c>
      <c r="CD88" t="n">
        <v>0</v>
      </c>
      <c r="CE88" t="n">
        <v>0</v>
      </c>
      <c r="CF88" t="n">
        <v>0</v>
      </c>
      <c r="CG88" t="n">
        <v>0</v>
      </c>
      <c r="CH88" s="18" t="n">
        <v>0</v>
      </c>
      <c r="CI88" t="n">
        <v>0</v>
      </c>
      <c r="CJ88" t="n">
        <v>0</v>
      </c>
      <c r="CK88" t="n">
        <v>1</v>
      </c>
      <c r="CL88" t="n">
        <v>1</v>
      </c>
      <c r="CM88" t="n">
        <v>1</v>
      </c>
      <c r="CN88" t="n">
        <v>0</v>
      </c>
      <c r="CO88" t="n">
        <v>1</v>
      </c>
      <c r="CP88" t="n">
        <v>0</v>
      </c>
      <c r="CQ88" t="n">
        <v>0</v>
      </c>
      <c r="CR88" t="n">
        <v>1</v>
      </c>
      <c r="CS88" s="18" t="n">
        <v>0</v>
      </c>
      <c r="DD88" s="34" t="inlineStr">
        <is>
          <t>X</t>
        </is>
      </c>
    </row>
    <row r="89">
      <c r="A89" t="n">
        <v>88</v>
      </c>
      <c r="B89" t="n">
        <v>9</v>
      </c>
      <c r="C89" s="25" t="inlineStr">
        <is>
          <t>Asadullah (2006)</t>
        </is>
      </c>
      <c r="D89" s="12" t="n">
        <v>7.1</v>
      </c>
      <c r="E89" s="14" t="n">
        <v>0.2</v>
      </c>
      <c r="F89" s="7">
        <f>D89/E89</f>
        <v/>
      </c>
      <c r="G89" s="7">
        <f>D89-E89</f>
        <v/>
      </c>
      <c r="H89" s="16">
        <f>D89+E89</f>
        <v/>
      </c>
      <c r="I89" s="11">
        <f>IFERROR(F89/SQRT(F89^2+W89), "X")</f>
        <v/>
      </c>
      <c r="J89" s="33">
        <f>IFERROR(SQRT((1-I89^2)/W89), "X")</f>
        <v/>
      </c>
      <c r="K89" s="33">
        <f>IFERROR(1/J89, "X")</f>
        <v/>
      </c>
      <c r="L89" s="33">
        <f>IFERROR(I89-J89, "X")</f>
        <v/>
      </c>
      <c r="M89" s="33">
        <f>IFERROR(I89+J89, "X")</f>
        <v/>
      </c>
      <c r="N89" s="8" t="n">
        <v>1</v>
      </c>
      <c r="O89" s="9" t="n">
        <v>0</v>
      </c>
      <c r="P89" s="8" t="n">
        <v>0</v>
      </c>
      <c r="Q89" s="9" t="n">
        <v>0</v>
      </c>
      <c r="R89" s="9" t="n">
        <v>0</v>
      </c>
      <c r="S89" s="9" t="n">
        <v>1</v>
      </c>
      <c r="T89" s="9" t="n">
        <v>0</v>
      </c>
      <c r="U89" s="8" t="n">
        <v>5668</v>
      </c>
      <c r="V89" s="9" t="n">
        <v>7</v>
      </c>
      <c r="W89" s="9">
        <f>U89-V89-1</f>
        <v/>
      </c>
      <c r="X89" s="9">
        <f>COUNTIF(B:B,B89)</f>
        <v/>
      </c>
      <c r="Y89" s="7" t="n">
        <v>3.522</v>
      </c>
      <c r="Z89" s="7" t="n">
        <v>27.109</v>
      </c>
      <c r="AA89" s="9" t="n">
        <v>1</v>
      </c>
      <c r="AB89" s="9" t="n">
        <v>0</v>
      </c>
      <c r="AC89" s="9" t="n">
        <v>0</v>
      </c>
      <c r="AD89" s="9" t="n">
        <v>1</v>
      </c>
      <c r="AE89" s="9" t="n">
        <v>0</v>
      </c>
      <c r="AF89" s="9" t="n">
        <v>0</v>
      </c>
      <c r="AG89" s="8" t="n">
        <v>0</v>
      </c>
      <c r="AH89" s="9" t="n">
        <v>1</v>
      </c>
      <c r="AI89" s="30" t="n">
        <v>0</v>
      </c>
      <c r="AJ89" s="9" t="n">
        <v>1</v>
      </c>
      <c r="AK89" s="30" t="n">
        <v>0</v>
      </c>
      <c r="AL89" s="21" t="n">
        <v>2000</v>
      </c>
      <c r="AM89" s="23">
        <f>LN(AL89)</f>
        <v/>
      </c>
      <c r="AN89" s="33" t="n">
        <v>0.573</v>
      </c>
      <c r="AO89" s="33" t="n">
        <v>0.131</v>
      </c>
      <c r="AP89" s="33" t="n">
        <v>0.228</v>
      </c>
      <c r="AQ89" s="43" t="n">
        <v>0.068</v>
      </c>
      <c r="AR89" s="33">
        <f>1-AS89</f>
        <v/>
      </c>
      <c r="AS89" s="43" t="n">
        <v>0.5260821309655938</v>
      </c>
      <c r="AT89" s="42" t="n">
        <v>0.48</v>
      </c>
      <c r="AU89" s="18" t="n">
        <v>0.52</v>
      </c>
      <c r="AV89" t="n">
        <v>0.5441</v>
      </c>
      <c r="AW89" s="40">
        <f>1-AV89</f>
        <v/>
      </c>
      <c r="AX89" t="inlineStr">
        <is>
          <t>.</t>
        </is>
      </c>
      <c r="AY89" s="40" t="inlineStr">
        <is>
          <t>.</t>
        </is>
      </c>
      <c r="BA89" s="18" t="n"/>
      <c r="BB89" t="n">
        <v>0.587</v>
      </c>
      <c r="BC89" s="18">
        <f>1-BB89</f>
        <v/>
      </c>
      <c r="BD89" s="18" t="inlineStr">
        <is>
          <t>Bangladesh</t>
        </is>
      </c>
      <c r="BE89" t="n">
        <v>0</v>
      </c>
      <c r="BF89" t="n">
        <v>0</v>
      </c>
      <c r="BG89" t="n">
        <v>0</v>
      </c>
      <c r="BH89" t="n">
        <v>0</v>
      </c>
      <c r="BI89" t="n">
        <v>0</v>
      </c>
      <c r="BJ89" t="n">
        <v>1</v>
      </c>
      <c r="BK89" s="18" t="n">
        <v>0</v>
      </c>
      <c r="BL89" t="n">
        <v>0</v>
      </c>
      <c r="BM89" t="n">
        <v>1</v>
      </c>
      <c r="BN89" s="18" t="n">
        <v>0</v>
      </c>
      <c r="BO89" t="n">
        <v>31.08333333333333</v>
      </c>
      <c r="BP89" t="n">
        <v>16.03</v>
      </c>
      <c r="BQ89" s="25" t="n">
        <v>42</v>
      </c>
      <c r="BR89" t="n">
        <v>1</v>
      </c>
      <c r="BS89" t="n">
        <v>0</v>
      </c>
      <c r="BT89" t="n">
        <v>0</v>
      </c>
      <c r="BU89" t="n">
        <v>0</v>
      </c>
      <c r="BV89" t="n">
        <v>0</v>
      </c>
      <c r="BW89" t="n">
        <v>1</v>
      </c>
      <c r="BX89" t="n">
        <v>0</v>
      </c>
      <c r="BY89" s="18" t="n">
        <v>0</v>
      </c>
      <c r="BZ89" t="n">
        <v>0</v>
      </c>
      <c r="CA89" t="n">
        <v>0</v>
      </c>
      <c r="CB89" t="n">
        <v>0</v>
      </c>
      <c r="CC89" s="18" t="n">
        <v>1</v>
      </c>
      <c r="CD89" t="n">
        <v>0</v>
      </c>
      <c r="CE89" t="n">
        <v>0</v>
      </c>
      <c r="CF89" t="n">
        <v>0</v>
      </c>
      <c r="CG89" t="n">
        <v>0</v>
      </c>
      <c r="CH89" s="18" t="n">
        <v>0</v>
      </c>
      <c r="CI89" t="n">
        <v>0</v>
      </c>
      <c r="CJ89" t="n">
        <v>0</v>
      </c>
      <c r="CK89" t="n">
        <v>1</v>
      </c>
      <c r="CL89" t="n">
        <v>1</v>
      </c>
      <c r="CM89" t="n">
        <v>1</v>
      </c>
      <c r="CN89" t="n">
        <v>0</v>
      </c>
      <c r="CO89" t="n">
        <v>1</v>
      </c>
      <c r="CP89" t="n">
        <v>0</v>
      </c>
      <c r="CQ89" t="n">
        <v>0</v>
      </c>
      <c r="CR89" t="n">
        <v>1</v>
      </c>
      <c r="CS89" s="18" t="n">
        <v>0</v>
      </c>
      <c r="DD89" s="34" t="inlineStr">
        <is>
          <t>X</t>
        </is>
      </c>
    </row>
    <row r="90">
      <c r="A90" t="n">
        <v>89</v>
      </c>
      <c r="B90" t="n">
        <v>9</v>
      </c>
      <c r="C90" s="25" t="inlineStr">
        <is>
          <t>Asadullah (2006)</t>
        </is>
      </c>
      <c r="D90" s="12" t="n">
        <v>-0.7</v>
      </c>
      <c r="E90" s="14" t="n">
        <v>0.3</v>
      </c>
      <c r="F90" s="7">
        <f>D90/E90</f>
        <v/>
      </c>
      <c r="G90" s="7">
        <f>D90-E90</f>
        <v/>
      </c>
      <c r="H90" s="16">
        <f>D90+E90</f>
        <v/>
      </c>
      <c r="I90" s="11">
        <f>IFERROR(F90/SQRT(F90^2+W90), "X")</f>
        <v/>
      </c>
      <c r="J90" s="33">
        <f>IFERROR(SQRT((1-I90^2)/W90), "X")</f>
        <v/>
      </c>
      <c r="K90" s="33">
        <f>IFERROR(1/J90, "X")</f>
        <v/>
      </c>
      <c r="L90" s="33">
        <f>IFERROR(I90-J90, "X")</f>
        <v/>
      </c>
      <c r="M90" s="33">
        <f>IFERROR(I90+J90, "X")</f>
        <v/>
      </c>
      <c r="N90" s="8" t="n">
        <v>1</v>
      </c>
      <c r="O90" s="9" t="n">
        <v>0</v>
      </c>
      <c r="P90" s="8" t="n">
        <v>0</v>
      </c>
      <c r="Q90" s="9" t="n">
        <v>0</v>
      </c>
      <c r="R90" s="9" t="n">
        <v>0</v>
      </c>
      <c r="S90" s="9" t="n">
        <v>1</v>
      </c>
      <c r="T90" s="9" t="n">
        <v>0</v>
      </c>
      <c r="U90" s="8" t="n">
        <v>20602</v>
      </c>
      <c r="V90" s="9" t="n">
        <v>12</v>
      </c>
      <c r="W90" s="9">
        <f>U90-V90-1</f>
        <v/>
      </c>
      <c r="X90" s="9">
        <f>COUNTIF(B:B,B90)</f>
        <v/>
      </c>
      <c r="Y90" s="7" t="n">
        <v>3.522</v>
      </c>
      <c r="Z90" s="7" t="n">
        <v>27.109</v>
      </c>
      <c r="AA90" s="9" t="n">
        <v>1</v>
      </c>
      <c r="AB90" s="9" t="n">
        <v>0</v>
      </c>
      <c r="AC90" s="9" t="n">
        <v>0</v>
      </c>
      <c r="AD90" s="9" t="n">
        <v>1</v>
      </c>
      <c r="AE90" s="9" t="n">
        <v>0</v>
      </c>
      <c r="AF90" s="9" t="n">
        <v>0</v>
      </c>
      <c r="AG90" s="8" t="n">
        <v>0</v>
      </c>
      <c r="AH90" s="9" t="n">
        <v>1</v>
      </c>
      <c r="AI90" s="30" t="n">
        <v>0</v>
      </c>
      <c r="AJ90" s="9" t="n">
        <v>1</v>
      </c>
      <c r="AK90" s="30" t="n">
        <v>0</v>
      </c>
      <c r="AL90" s="21" t="n">
        <v>2000</v>
      </c>
      <c r="AM90" s="23">
        <f>LN(AL90)</f>
        <v/>
      </c>
      <c r="AN90" s="33" t="n">
        <v>0.573</v>
      </c>
      <c r="AO90" s="33" t="n">
        <v>0.131</v>
      </c>
      <c r="AP90" s="33" t="n">
        <v>0.228</v>
      </c>
      <c r="AQ90" s="43" t="n">
        <v>0.068</v>
      </c>
      <c r="AR90" s="33">
        <f>1-AS90</f>
        <v/>
      </c>
      <c r="AS90" s="43" t="n">
        <v>0.5260821309655938</v>
      </c>
      <c r="AT90" s="42" t="n">
        <v>0.48</v>
      </c>
      <c r="AU90" s="18" t="n">
        <v>0.52</v>
      </c>
      <c r="AV90" t="n">
        <v>0.5441</v>
      </c>
      <c r="AW90" s="40">
        <f>1-AV90</f>
        <v/>
      </c>
      <c r="AX90" t="inlineStr">
        <is>
          <t>.</t>
        </is>
      </c>
      <c r="AY90" s="40" t="inlineStr">
        <is>
          <t>.</t>
        </is>
      </c>
      <c r="BA90" s="18" t="n"/>
      <c r="BB90" t="n">
        <v>0.587</v>
      </c>
      <c r="BC90" s="18">
        <f>1-BB90</f>
        <v/>
      </c>
      <c r="BD90" s="18" t="inlineStr">
        <is>
          <t>Bangladesh</t>
        </is>
      </c>
      <c r="BE90" t="n">
        <v>0</v>
      </c>
      <c r="BF90" t="n">
        <v>0</v>
      </c>
      <c r="BG90" t="n">
        <v>0</v>
      </c>
      <c r="BH90" t="n">
        <v>0</v>
      </c>
      <c r="BI90" t="n">
        <v>0</v>
      </c>
      <c r="BJ90" t="n">
        <v>1</v>
      </c>
      <c r="BK90" s="18" t="n">
        <v>0</v>
      </c>
      <c r="BL90" t="n">
        <v>0</v>
      </c>
      <c r="BM90" t="n">
        <v>1</v>
      </c>
      <c r="BN90" s="18" t="n">
        <v>0</v>
      </c>
      <c r="BO90" t="n">
        <v>31.08333333333333</v>
      </c>
      <c r="BP90" t="n">
        <v>16.03</v>
      </c>
      <c r="BQ90" s="25" t="n">
        <v>42</v>
      </c>
      <c r="BR90" t="n">
        <v>1</v>
      </c>
      <c r="BS90" t="n">
        <v>0</v>
      </c>
      <c r="BT90" t="n">
        <v>0</v>
      </c>
      <c r="BU90" t="n">
        <v>0</v>
      </c>
      <c r="BV90" t="n">
        <v>0</v>
      </c>
      <c r="BW90" t="n">
        <v>0</v>
      </c>
      <c r="BX90" t="n">
        <v>1</v>
      </c>
      <c r="BY90" s="18" t="n">
        <v>0</v>
      </c>
      <c r="BZ90" t="n">
        <v>0</v>
      </c>
      <c r="CA90" t="n">
        <v>0</v>
      </c>
      <c r="CB90" t="n">
        <v>0</v>
      </c>
      <c r="CC90" s="18" t="n">
        <v>1</v>
      </c>
      <c r="CD90" t="n">
        <v>0</v>
      </c>
      <c r="CE90" t="n">
        <v>0</v>
      </c>
      <c r="CF90" t="n">
        <v>0</v>
      </c>
      <c r="CG90" t="n">
        <v>0</v>
      </c>
      <c r="CH90" s="18" t="n">
        <v>0</v>
      </c>
      <c r="CI90" t="n">
        <v>0</v>
      </c>
      <c r="CJ90" t="n">
        <v>0</v>
      </c>
      <c r="CK90" t="n">
        <v>1</v>
      </c>
      <c r="CL90" t="n">
        <v>1</v>
      </c>
      <c r="CM90" t="n">
        <v>1</v>
      </c>
      <c r="CN90" t="n">
        <v>0</v>
      </c>
      <c r="CO90" t="n">
        <v>1</v>
      </c>
      <c r="CP90" t="n">
        <v>0</v>
      </c>
      <c r="CQ90" t="n">
        <v>0</v>
      </c>
      <c r="CR90" t="n">
        <v>1</v>
      </c>
      <c r="CS90" s="18" t="n">
        <v>1</v>
      </c>
      <c r="DD90" s="34" t="inlineStr">
        <is>
          <t>X</t>
        </is>
      </c>
    </row>
    <row r="91">
      <c r="A91" t="n">
        <v>90</v>
      </c>
      <c r="B91" t="n">
        <v>9</v>
      </c>
      <c r="C91" s="25" t="inlineStr">
        <is>
          <t>Asadullah (2006)</t>
        </is>
      </c>
      <c r="D91" s="12" t="n">
        <v>8.1</v>
      </c>
      <c r="E91" s="14" t="n">
        <v>0.3</v>
      </c>
      <c r="F91" s="7">
        <f>D91/E91</f>
        <v/>
      </c>
      <c r="G91" s="7">
        <f>D91-E91</f>
        <v/>
      </c>
      <c r="H91" s="16">
        <f>D91+E91</f>
        <v/>
      </c>
      <c r="I91" s="11">
        <f>IFERROR(F91/SQRT(F91^2+W91), "X")</f>
        <v/>
      </c>
      <c r="J91" s="33">
        <f>IFERROR(SQRT((1-I91^2)/W91), "X")</f>
        <v/>
      </c>
      <c r="K91" s="33">
        <f>IFERROR(1/J91, "X")</f>
        <v/>
      </c>
      <c r="L91" s="33">
        <f>IFERROR(I91-J91, "X")</f>
        <v/>
      </c>
      <c r="M91" s="33">
        <f>IFERROR(I91+J91, "X")</f>
        <v/>
      </c>
      <c r="N91" s="8" t="n">
        <v>1</v>
      </c>
      <c r="O91" s="9" t="n">
        <v>0</v>
      </c>
      <c r="P91" s="8" t="n">
        <v>0</v>
      </c>
      <c r="Q91" s="9" t="n">
        <v>0</v>
      </c>
      <c r="R91" s="9" t="n">
        <v>0</v>
      </c>
      <c r="S91" s="9" t="n">
        <v>1</v>
      </c>
      <c r="T91" s="9" t="n">
        <v>0</v>
      </c>
      <c r="U91" s="8" t="n">
        <v>2343</v>
      </c>
      <c r="V91" s="9" t="n">
        <v>6</v>
      </c>
      <c r="W91" s="9">
        <f>U91-V91-1</f>
        <v/>
      </c>
      <c r="X91" s="9">
        <f>COUNTIF(B:B,B91)</f>
        <v/>
      </c>
      <c r="Y91" s="7" t="n">
        <v>3.522</v>
      </c>
      <c r="Z91" s="7" t="n">
        <v>27.109</v>
      </c>
      <c r="AA91" s="9" t="n">
        <v>1</v>
      </c>
      <c r="AB91" s="9" t="n">
        <v>0</v>
      </c>
      <c r="AC91" s="9" t="n">
        <v>0</v>
      </c>
      <c r="AD91" s="9" t="n">
        <v>1</v>
      </c>
      <c r="AE91" s="9" t="n">
        <v>0</v>
      </c>
      <c r="AF91" s="9" t="n">
        <v>0</v>
      </c>
      <c r="AG91" s="8" t="n">
        <v>0</v>
      </c>
      <c r="AH91" s="9" t="n">
        <v>1</v>
      </c>
      <c r="AI91" s="30" t="n">
        <v>0</v>
      </c>
      <c r="AJ91" s="9" t="n">
        <v>1</v>
      </c>
      <c r="AK91" s="30" t="n">
        <v>0</v>
      </c>
      <c r="AL91" s="21" t="n">
        <v>2000</v>
      </c>
      <c r="AM91" s="23">
        <f>LN(AL91)</f>
        <v/>
      </c>
      <c r="AN91" s="33" t="n">
        <v>0.573</v>
      </c>
      <c r="AO91" s="33" t="n">
        <v>0.131</v>
      </c>
      <c r="AP91" s="33" t="n">
        <v>0.228</v>
      </c>
      <c r="AQ91" s="43" t="n">
        <v>0.068</v>
      </c>
      <c r="AR91" s="33">
        <f>1-AS91</f>
        <v/>
      </c>
      <c r="AS91" s="43" t="n">
        <v>0.526082130965594</v>
      </c>
      <c r="AT91" s="42" t="n">
        <v>0.48</v>
      </c>
      <c r="AU91" s="18" t="n">
        <v>0.52</v>
      </c>
      <c r="AV91" t="n">
        <v>0.5441</v>
      </c>
      <c r="AW91" s="40">
        <f>1-AV91</f>
        <v/>
      </c>
      <c r="AX91" t="inlineStr">
        <is>
          <t>.</t>
        </is>
      </c>
      <c r="AY91" s="40" t="inlineStr">
        <is>
          <t>.</t>
        </is>
      </c>
      <c r="BA91" s="18" t="n"/>
      <c r="BB91" t="n">
        <v>0.587</v>
      </c>
      <c r="BC91" s="18">
        <f>1-BB91</f>
        <v/>
      </c>
      <c r="BD91" s="18" t="inlineStr">
        <is>
          <t>Bangladesh</t>
        </is>
      </c>
      <c r="BE91" t="n">
        <v>0</v>
      </c>
      <c r="BF91" t="n">
        <v>0</v>
      </c>
      <c r="BG91" t="n">
        <v>0</v>
      </c>
      <c r="BH91" t="n">
        <v>0</v>
      </c>
      <c r="BI91" t="n">
        <v>0</v>
      </c>
      <c r="BJ91" t="n">
        <v>1</v>
      </c>
      <c r="BK91" s="18" t="n">
        <v>0</v>
      </c>
      <c r="BL91" t="n">
        <v>0</v>
      </c>
      <c r="BM91" t="n">
        <v>1</v>
      </c>
      <c r="BN91" s="18" t="n">
        <v>0</v>
      </c>
      <c r="BO91" t="n">
        <v>31.08333333333333</v>
      </c>
      <c r="BP91" t="n">
        <v>16.03</v>
      </c>
      <c r="BQ91" s="25" t="n">
        <v>42</v>
      </c>
      <c r="BR91" t="n">
        <v>1</v>
      </c>
      <c r="BS91" t="n">
        <v>0</v>
      </c>
      <c r="BT91" t="n">
        <v>0</v>
      </c>
      <c r="BU91" t="n">
        <v>0</v>
      </c>
      <c r="BV91" t="n">
        <v>0</v>
      </c>
      <c r="BW91" t="n">
        <v>0</v>
      </c>
      <c r="BX91" t="n">
        <v>0</v>
      </c>
      <c r="BY91" s="18" t="n">
        <v>0</v>
      </c>
      <c r="BZ91" t="n">
        <v>0</v>
      </c>
      <c r="CA91" t="n">
        <v>0</v>
      </c>
      <c r="CB91" t="n">
        <v>0</v>
      </c>
      <c r="CC91" s="18" t="n">
        <v>1</v>
      </c>
      <c r="CD91" t="n">
        <v>0</v>
      </c>
      <c r="CE91" t="n">
        <v>0</v>
      </c>
      <c r="CF91" t="n">
        <v>0</v>
      </c>
      <c r="CG91" t="n">
        <v>0</v>
      </c>
      <c r="CH91" s="18" t="n">
        <v>0</v>
      </c>
      <c r="CI91" t="n">
        <v>0</v>
      </c>
      <c r="CJ91" t="n">
        <v>0</v>
      </c>
      <c r="CK91" t="n">
        <v>1</v>
      </c>
      <c r="CL91" t="n">
        <v>1</v>
      </c>
      <c r="CM91" t="n">
        <v>1</v>
      </c>
      <c r="CN91" t="n">
        <v>0</v>
      </c>
      <c r="CO91" t="n">
        <v>1</v>
      </c>
      <c r="CP91" t="n">
        <v>0</v>
      </c>
      <c r="CQ91" t="n">
        <v>0</v>
      </c>
      <c r="CR91" t="n">
        <v>1</v>
      </c>
      <c r="CS91" s="18" t="n">
        <v>0</v>
      </c>
      <c r="DD91" s="34" t="inlineStr">
        <is>
          <t>X</t>
        </is>
      </c>
    </row>
    <row r="92">
      <c r="A92" t="n">
        <v>91</v>
      </c>
      <c r="B92" t="n">
        <v>9</v>
      </c>
      <c r="C92" s="25" t="inlineStr">
        <is>
          <t>Asadullah (2006)</t>
        </is>
      </c>
      <c r="D92" s="12" t="n">
        <v>8.1</v>
      </c>
      <c r="E92" s="14" t="n">
        <v>0.3</v>
      </c>
      <c r="F92" s="7">
        <f>D92/E92</f>
        <v/>
      </c>
      <c r="G92" s="7">
        <f>D92-E92</f>
        <v/>
      </c>
      <c r="H92" s="16">
        <f>D92+E92</f>
        <v/>
      </c>
      <c r="I92" s="11">
        <f>IFERROR(F92/SQRT(F92^2+W92), "X")</f>
        <v/>
      </c>
      <c r="J92" s="33">
        <f>IFERROR(SQRT((1-I92^2)/W92), "X")</f>
        <v/>
      </c>
      <c r="K92" s="33">
        <f>IFERROR(1/J92, "X")</f>
        <v/>
      </c>
      <c r="L92" s="33">
        <f>IFERROR(I92-J92, "X")</f>
        <v/>
      </c>
      <c r="M92" s="33">
        <f>IFERROR(I92+J92, "X")</f>
        <v/>
      </c>
      <c r="N92" s="8" t="n">
        <v>1</v>
      </c>
      <c r="O92" s="9" t="n">
        <v>0</v>
      </c>
      <c r="P92" s="8" t="n">
        <v>0</v>
      </c>
      <c r="Q92" s="9" t="n">
        <v>0</v>
      </c>
      <c r="R92" s="9" t="n">
        <v>0</v>
      </c>
      <c r="S92" s="9" t="n">
        <v>1</v>
      </c>
      <c r="T92" s="9" t="n">
        <v>0</v>
      </c>
      <c r="U92" s="8" t="n">
        <v>2343</v>
      </c>
      <c r="V92" s="9" t="n">
        <v>7</v>
      </c>
      <c r="W92" s="9">
        <f>U92-V92-1</f>
        <v/>
      </c>
      <c r="X92" s="9">
        <f>COUNTIF(B:B,B92)</f>
        <v/>
      </c>
      <c r="Y92" s="7" t="n">
        <v>3.522</v>
      </c>
      <c r="Z92" s="7" t="n">
        <v>27.109</v>
      </c>
      <c r="AA92" s="9" t="n">
        <v>1</v>
      </c>
      <c r="AB92" s="9" t="n">
        <v>0</v>
      </c>
      <c r="AC92" s="9" t="n">
        <v>0</v>
      </c>
      <c r="AD92" s="9" t="n">
        <v>1</v>
      </c>
      <c r="AE92" s="9" t="n">
        <v>0</v>
      </c>
      <c r="AF92" s="9" t="n">
        <v>0</v>
      </c>
      <c r="AG92" s="8" t="n">
        <v>0</v>
      </c>
      <c r="AH92" s="9" t="n">
        <v>1</v>
      </c>
      <c r="AI92" s="30" t="n">
        <v>0</v>
      </c>
      <c r="AJ92" s="9" t="n">
        <v>1</v>
      </c>
      <c r="AK92" s="30" t="n">
        <v>0</v>
      </c>
      <c r="AL92" s="21" t="n">
        <v>2000</v>
      </c>
      <c r="AM92" s="23">
        <f>LN(AL92)</f>
        <v/>
      </c>
      <c r="AN92" s="33" t="n">
        <v>0.573</v>
      </c>
      <c r="AO92" s="33" t="n">
        <v>0.131</v>
      </c>
      <c r="AP92" s="33" t="n">
        <v>0.228</v>
      </c>
      <c r="AQ92" s="43" t="n">
        <v>0.068</v>
      </c>
      <c r="AR92" s="33">
        <f>1-AS92</f>
        <v/>
      </c>
      <c r="AS92" s="43" t="n">
        <v>0.526082130965594</v>
      </c>
      <c r="AT92" s="42" t="n">
        <v>0.48</v>
      </c>
      <c r="AU92" s="18" t="n">
        <v>0.52</v>
      </c>
      <c r="AV92" t="n">
        <v>0.5441</v>
      </c>
      <c r="AW92" s="40">
        <f>1-AV92</f>
        <v/>
      </c>
      <c r="AX92" t="inlineStr">
        <is>
          <t>.</t>
        </is>
      </c>
      <c r="AY92" s="40" t="inlineStr">
        <is>
          <t>.</t>
        </is>
      </c>
      <c r="BA92" s="18" t="n"/>
      <c r="BB92" t="n">
        <v>0.587</v>
      </c>
      <c r="BC92" s="18">
        <f>1-BB92</f>
        <v/>
      </c>
      <c r="BD92" s="18" t="inlineStr">
        <is>
          <t>Bangladesh</t>
        </is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1</v>
      </c>
      <c r="BK92" s="18" t="n">
        <v>0</v>
      </c>
      <c r="BL92" t="n">
        <v>0</v>
      </c>
      <c r="BM92" t="n">
        <v>1</v>
      </c>
      <c r="BN92" s="18" t="n">
        <v>0</v>
      </c>
      <c r="BO92" t="n">
        <v>31.08333333333333</v>
      </c>
      <c r="BP92" t="n">
        <v>16.03</v>
      </c>
      <c r="BQ92" s="25" t="n">
        <v>42</v>
      </c>
      <c r="BR92" t="n">
        <v>0</v>
      </c>
      <c r="BS92" t="n">
        <v>0</v>
      </c>
      <c r="BT92" t="n">
        <v>0</v>
      </c>
      <c r="BU92" t="n">
        <v>0</v>
      </c>
      <c r="BV92" t="n">
        <v>0</v>
      </c>
      <c r="BW92" t="n">
        <v>1</v>
      </c>
      <c r="BX92" t="n">
        <v>0</v>
      </c>
      <c r="BY92" s="18" t="n">
        <v>0</v>
      </c>
      <c r="BZ92" t="n">
        <v>0</v>
      </c>
      <c r="CA92" t="n">
        <v>0</v>
      </c>
      <c r="CB92" t="n">
        <v>0</v>
      </c>
      <c r="CC92" s="18" t="n">
        <v>1</v>
      </c>
      <c r="CD92" t="n">
        <v>0</v>
      </c>
      <c r="CE92" t="n">
        <v>0</v>
      </c>
      <c r="CF92" t="n">
        <v>0</v>
      </c>
      <c r="CG92" t="n">
        <v>0</v>
      </c>
      <c r="CH92" s="18" t="n">
        <v>0</v>
      </c>
      <c r="CI92" t="n">
        <v>0</v>
      </c>
      <c r="CJ92" t="n">
        <v>0</v>
      </c>
      <c r="CK92" t="n">
        <v>1</v>
      </c>
      <c r="CL92" t="n">
        <v>1</v>
      </c>
      <c r="CM92" t="n">
        <v>1</v>
      </c>
      <c r="CN92" t="n">
        <v>0</v>
      </c>
      <c r="CO92" t="n">
        <v>1</v>
      </c>
      <c r="CP92" t="n">
        <v>0</v>
      </c>
      <c r="CQ92" t="n">
        <v>0</v>
      </c>
      <c r="CR92" t="n">
        <v>1</v>
      </c>
      <c r="CS92" s="18" t="n">
        <v>0</v>
      </c>
      <c r="DD92" s="34" t="inlineStr">
        <is>
          <t>X</t>
        </is>
      </c>
    </row>
    <row r="93">
      <c r="A93" t="n">
        <v>92</v>
      </c>
      <c r="B93" t="n">
        <v>9</v>
      </c>
      <c r="C93" s="25" t="inlineStr">
        <is>
          <t>Asadullah (2006)</t>
        </is>
      </c>
      <c r="D93" s="12" t="n">
        <v>-1.1</v>
      </c>
      <c r="E93" s="14" t="n">
        <v>0.5</v>
      </c>
      <c r="F93" s="7">
        <f>D93/E93</f>
        <v/>
      </c>
      <c r="G93" s="7">
        <f>D93-E93</f>
        <v/>
      </c>
      <c r="H93" s="16">
        <f>D93+E93</f>
        <v/>
      </c>
      <c r="I93" s="11">
        <f>IFERROR(F93/SQRT(F93^2+W93), "X")</f>
        <v/>
      </c>
      <c r="J93" s="33">
        <f>IFERROR(SQRT((1-I93^2)/W93), "X")</f>
        <v/>
      </c>
      <c r="K93" s="33">
        <f>IFERROR(1/J93, "X")</f>
        <v/>
      </c>
      <c r="L93" s="33">
        <f>IFERROR(I93-J93, "X")</f>
        <v/>
      </c>
      <c r="M93" s="33">
        <f>IFERROR(I93+J93, "X")</f>
        <v/>
      </c>
      <c r="N93" s="8" t="n">
        <v>1</v>
      </c>
      <c r="O93" s="9" t="n">
        <v>0</v>
      </c>
      <c r="P93" s="8" t="n">
        <v>0</v>
      </c>
      <c r="Q93" s="9" t="n">
        <v>0</v>
      </c>
      <c r="R93" s="9" t="n">
        <v>0</v>
      </c>
      <c r="S93" s="9" t="n">
        <v>1</v>
      </c>
      <c r="T93" s="9" t="n">
        <v>0</v>
      </c>
      <c r="U93" s="8" t="n">
        <v>6529</v>
      </c>
      <c r="V93" s="9" t="n">
        <v>12</v>
      </c>
      <c r="W93" s="9">
        <f>U93-V93-1</f>
        <v/>
      </c>
      <c r="X93" s="9">
        <f>COUNTIF(B:B,B93)</f>
        <v/>
      </c>
      <c r="Y93" s="7" t="n">
        <v>3.522</v>
      </c>
      <c r="Z93" s="7" t="n">
        <v>27.109</v>
      </c>
      <c r="AA93" s="9" t="n">
        <v>1</v>
      </c>
      <c r="AB93" s="9" t="n">
        <v>0</v>
      </c>
      <c r="AC93" s="9" t="n">
        <v>0</v>
      </c>
      <c r="AD93" s="9" t="n">
        <v>1</v>
      </c>
      <c r="AE93" s="9" t="n">
        <v>0</v>
      </c>
      <c r="AF93" s="9" t="n">
        <v>0</v>
      </c>
      <c r="AG93" s="8" t="n">
        <v>0</v>
      </c>
      <c r="AH93" s="9" t="n">
        <v>1</v>
      </c>
      <c r="AI93" s="30" t="n">
        <v>0</v>
      </c>
      <c r="AJ93" s="9" t="n">
        <v>1</v>
      </c>
      <c r="AK93" s="30" t="n">
        <v>0</v>
      </c>
      <c r="AL93" s="21" t="n">
        <v>2000</v>
      </c>
      <c r="AM93" s="23">
        <f>LN(AL93)</f>
        <v/>
      </c>
      <c r="AN93" s="33" t="n">
        <v>0.573</v>
      </c>
      <c r="AO93" s="33" t="n">
        <v>0.131</v>
      </c>
      <c r="AP93" s="33" t="n">
        <v>0.228</v>
      </c>
      <c r="AQ93" s="43" t="n">
        <v>0.068</v>
      </c>
      <c r="AR93" s="33">
        <f>1-AS93</f>
        <v/>
      </c>
      <c r="AS93" s="43" t="n">
        <v>0.526082130965594</v>
      </c>
      <c r="AT93" s="42" t="n">
        <v>0.48</v>
      </c>
      <c r="AU93" s="18" t="n">
        <v>0.52</v>
      </c>
      <c r="AV93" t="n">
        <v>0.5441</v>
      </c>
      <c r="AW93" s="40">
        <f>1-AV93</f>
        <v/>
      </c>
      <c r="AX93" t="inlineStr">
        <is>
          <t>.</t>
        </is>
      </c>
      <c r="AY93" s="40" t="inlineStr">
        <is>
          <t>.</t>
        </is>
      </c>
      <c r="BA93" s="18" t="n"/>
      <c r="BB93" t="n">
        <v>0.587</v>
      </c>
      <c r="BC93" s="18">
        <f>1-BB93</f>
        <v/>
      </c>
      <c r="BD93" s="18" t="inlineStr">
        <is>
          <t>Bangladesh</t>
        </is>
      </c>
      <c r="BE93" t="n">
        <v>0</v>
      </c>
      <c r="BF93" t="n">
        <v>0</v>
      </c>
      <c r="BG93" t="n">
        <v>0</v>
      </c>
      <c r="BH93" t="n">
        <v>0</v>
      </c>
      <c r="BI93" t="n">
        <v>0</v>
      </c>
      <c r="BJ93" t="n">
        <v>1</v>
      </c>
      <c r="BK93" s="18" t="n">
        <v>0</v>
      </c>
      <c r="BL93" t="n">
        <v>0</v>
      </c>
      <c r="BM93" t="n">
        <v>1</v>
      </c>
      <c r="BN93" s="18" t="n">
        <v>0</v>
      </c>
      <c r="BO93" t="n">
        <v>31.08333333333333</v>
      </c>
      <c r="BP93" t="n">
        <v>16.03</v>
      </c>
      <c r="BQ93" s="25" t="n">
        <v>42</v>
      </c>
      <c r="BR93" t="n">
        <v>0</v>
      </c>
      <c r="BS93" t="n">
        <v>0</v>
      </c>
      <c r="BT93" t="n">
        <v>0</v>
      </c>
      <c r="BU93" t="n">
        <v>0</v>
      </c>
      <c r="BV93" t="n">
        <v>0</v>
      </c>
      <c r="BW93" t="n">
        <v>0</v>
      </c>
      <c r="BX93" t="n">
        <v>1</v>
      </c>
      <c r="BY93" s="18" t="n">
        <v>0</v>
      </c>
      <c r="BZ93" t="n">
        <v>0</v>
      </c>
      <c r="CA93" t="n">
        <v>0</v>
      </c>
      <c r="CB93" t="n">
        <v>0</v>
      </c>
      <c r="CC93" s="18" t="n">
        <v>1</v>
      </c>
      <c r="CD93" t="n">
        <v>0</v>
      </c>
      <c r="CE93" t="n">
        <v>0</v>
      </c>
      <c r="CF93" t="n">
        <v>0</v>
      </c>
      <c r="CG93" t="n">
        <v>0</v>
      </c>
      <c r="CH93" s="18" t="n">
        <v>0</v>
      </c>
      <c r="CI93" t="n">
        <v>0</v>
      </c>
      <c r="CJ93" t="n">
        <v>0</v>
      </c>
      <c r="CK93" t="n">
        <v>1</v>
      </c>
      <c r="CL93" t="n">
        <v>1</v>
      </c>
      <c r="CM93" t="n">
        <v>1</v>
      </c>
      <c r="CN93" t="n">
        <v>0</v>
      </c>
      <c r="CO93" t="n">
        <v>1</v>
      </c>
      <c r="CP93" t="n">
        <v>0</v>
      </c>
      <c r="CQ93" t="n">
        <v>0</v>
      </c>
      <c r="CR93" t="n">
        <v>1</v>
      </c>
      <c r="CS93" s="18" t="n">
        <v>1</v>
      </c>
      <c r="DD93" s="34" t="inlineStr">
        <is>
          <t>X</t>
        </is>
      </c>
    </row>
    <row r="94">
      <c r="A94" t="n">
        <v>93</v>
      </c>
      <c r="B94" t="n">
        <v>9</v>
      </c>
      <c r="C94" s="25" t="inlineStr">
        <is>
          <t>Asadullah (2006)</t>
        </is>
      </c>
      <c r="D94" s="12" t="n">
        <v>5.7</v>
      </c>
      <c r="E94" s="14" t="n">
        <v>0.4</v>
      </c>
      <c r="F94" s="7">
        <f>D94/E94</f>
        <v/>
      </c>
      <c r="G94" s="7">
        <f>D94-E94</f>
        <v/>
      </c>
      <c r="H94" s="16">
        <f>D94+E94</f>
        <v/>
      </c>
      <c r="I94" s="11">
        <f>IFERROR(F94/SQRT(F94^2+W94), "X")</f>
        <v/>
      </c>
      <c r="J94" s="33">
        <f>IFERROR(SQRT((1-I94^2)/W94), "X")</f>
        <v/>
      </c>
      <c r="K94" s="33">
        <f>IFERROR(1/J94, "X")</f>
        <v/>
      </c>
      <c r="L94" s="33">
        <f>IFERROR(I94-J94, "X")</f>
        <v/>
      </c>
      <c r="M94" s="33">
        <f>IFERROR(I94+J94, "X")</f>
        <v/>
      </c>
      <c r="N94" s="8" t="n">
        <v>1</v>
      </c>
      <c r="O94" s="9" t="n">
        <v>0</v>
      </c>
      <c r="P94" s="8" t="n">
        <v>0</v>
      </c>
      <c r="Q94" s="9" t="n">
        <v>0</v>
      </c>
      <c r="R94" s="9" t="n">
        <v>0</v>
      </c>
      <c r="S94" s="9" t="n">
        <v>1</v>
      </c>
      <c r="T94" s="9" t="n">
        <v>0</v>
      </c>
      <c r="U94" s="8" t="n">
        <v>3325</v>
      </c>
      <c r="V94" s="9" t="n">
        <v>6</v>
      </c>
      <c r="W94" s="9">
        <f>U94-V94-1</f>
        <v/>
      </c>
      <c r="X94" s="9">
        <f>COUNTIF(B:B,B94)</f>
        <v/>
      </c>
      <c r="Y94" s="7" t="n">
        <v>3.522</v>
      </c>
      <c r="Z94" s="7" t="n">
        <v>27.109</v>
      </c>
      <c r="AA94" s="9" t="n">
        <v>1</v>
      </c>
      <c r="AB94" s="9" t="n">
        <v>0</v>
      </c>
      <c r="AC94" s="9" t="n">
        <v>0</v>
      </c>
      <c r="AD94" s="9" t="n">
        <v>1</v>
      </c>
      <c r="AE94" s="9" t="n">
        <v>0</v>
      </c>
      <c r="AF94" s="9" t="n">
        <v>0</v>
      </c>
      <c r="AG94" s="8" t="n">
        <v>0</v>
      </c>
      <c r="AH94" s="9" t="n">
        <v>1</v>
      </c>
      <c r="AI94" s="30" t="n">
        <v>0</v>
      </c>
      <c r="AJ94" s="9" t="n">
        <v>1</v>
      </c>
      <c r="AK94" s="30" t="n">
        <v>0</v>
      </c>
      <c r="AL94" s="21" t="n">
        <v>2000</v>
      </c>
      <c r="AM94" s="23">
        <f>LN(AL94)</f>
        <v/>
      </c>
      <c r="AN94" s="33" t="n">
        <v>0.573</v>
      </c>
      <c r="AO94" s="33" t="n">
        <v>0.131</v>
      </c>
      <c r="AP94" s="33" t="n">
        <v>0.228</v>
      </c>
      <c r="AQ94" s="43" t="n">
        <v>0.068</v>
      </c>
      <c r="AR94" s="33">
        <f>1-AS94</f>
        <v/>
      </c>
      <c r="AS94" s="43" t="n">
        <v>0.526082130965594</v>
      </c>
      <c r="AT94" s="42" t="n">
        <v>0.48</v>
      </c>
      <c r="AU94" s="18" t="n">
        <v>0.52</v>
      </c>
      <c r="AV94" t="n">
        <v>0.5441</v>
      </c>
      <c r="AW94" s="40">
        <f>1-AV94</f>
        <v/>
      </c>
      <c r="AX94" t="inlineStr">
        <is>
          <t>.</t>
        </is>
      </c>
      <c r="AY94" s="40" t="inlineStr">
        <is>
          <t>.</t>
        </is>
      </c>
      <c r="BA94" s="18" t="n"/>
      <c r="BB94" t="n">
        <v>0.587</v>
      </c>
      <c r="BC94" s="18">
        <f>1-BB94</f>
        <v/>
      </c>
      <c r="BD94" s="18" t="inlineStr">
        <is>
          <t>Bangladesh</t>
        </is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1</v>
      </c>
      <c r="BK94" s="18" t="n">
        <v>0</v>
      </c>
      <c r="BL94" t="n">
        <v>0</v>
      </c>
      <c r="BM94" t="n">
        <v>1</v>
      </c>
      <c r="BN94" s="18" t="n">
        <v>0</v>
      </c>
      <c r="BO94" t="n">
        <v>31.08333333333333</v>
      </c>
      <c r="BP94" t="n">
        <v>16.03</v>
      </c>
      <c r="BQ94" s="25" t="n">
        <v>42</v>
      </c>
      <c r="BR94" t="n">
        <v>1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s="18" t="n">
        <v>0</v>
      </c>
      <c r="BZ94" t="n">
        <v>0</v>
      </c>
      <c r="CA94" t="n">
        <v>0</v>
      </c>
      <c r="CB94" t="n">
        <v>0</v>
      </c>
      <c r="CC94" s="18" t="n">
        <v>1</v>
      </c>
      <c r="CD94" t="n">
        <v>0</v>
      </c>
      <c r="CE94" t="n">
        <v>0</v>
      </c>
      <c r="CF94" t="n">
        <v>0</v>
      </c>
      <c r="CG94" t="n">
        <v>0</v>
      </c>
      <c r="CH94" s="18" t="n">
        <v>0</v>
      </c>
      <c r="CI94" t="n">
        <v>0</v>
      </c>
      <c r="CJ94" t="n">
        <v>0</v>
      </c>
      <c r="CK94" t="n">
        <v>1</v>
      </c>
      <c r="CL94" t="n">
        <v>1</v>
      </c>
      <c r="CM94" t="n">
        <v>1</v>
      </c>
      <c r="CN94" t="n">
        <v>0</v>
      </c>
      <c r="CO94" t="n">
        <v>1</v>
      </c>
      <c r="CP94" t="n">
        <v>0</v>
      </c>
      <c r="CQ94" t="n">
        <v>0</v>
      </c>
      <c r="CR94" t="n">
        <v>1</v>
      </c>
      <c r="CS94" s="18" t="n">
        <v>0</v>
      </c>
      <c r="DD94" s="34" t="inlineStr">
        <is>
          <t>X</t>
        </is>
      </c>
    </row>
    <row r="95">
      <c r="A95" t="n">
        <v>94</v>
      </c>
      <c r="B95" t="n">
        <v>9</v>
      </c>
      <c r="C95" s="25" t="inlineStr">
        <is>
          <t>Asadullah (2006)</t>
        </is>
      </c>
      <c r="D95" s="12" t="n">
        <v>5.7</v>
      </c>
      <c r="E95" s="14" t="n">
        <v>0.3</v>
      </c>
      <c r="F95" s="7">
        <f>D95/E95</f>
        <v/>
      </c>
      <c r="G95" s="7">
        <f>D95-E95</f>
        <v/>
      </c>
      <c r="H95" s="16">
        <f>D95+E95</f>
        <v/>
      </c>
      <c r="I95" s="11">
        <f>IFERROR(F95/SQRT(F95^2+W95), "X")</f>
        <v/>
      </c>
      <c r="J95" s="33">
        <f>IFERROR(SQRT((1-I95^2)/W95), "X")</f>
        <v/>
      </c>
      <c r="K95" s="33">
        <f>IFERROR(1/J95, "X")</f>
        <v/>
      </c>
      <c r="L95" s="33">
        <f>IFERROR(I95-J95, "X")</f>
        <v/>
      </c>
      <c r="M95" s="33">
        <f>IFERROR(I95+J95, "X")</f>
        <v/>
      </c>
      <c r="N95" s="8" t="n">
        <v>1</v>
      </c>
      <c r="O95" s="9" t="n">
        <v>0</v>
      </c>
      <c r="P95" s="8" t="n">
        <v>0</v>
      </c>
      <c r="Q95" s="9" t="n">
        <v>0</v>
      </c>
      <c r="R95" s="9" t="n">
        <v>0</v>
      </c>
      <c r="S95" s="9" t="n">
        <v>1</v>
      </c>
      <c r="T95" s="9" t="n">
        <v>0</v>
      </c>
      <c r="U95" s="8" t="n">
        <v>3325</v>
      </c>
      <c r="V95" s="9" t="n">
        <v>7</v>
      </c>
      <c r="W95" s="9">
        <f>U95-V95-1</f>
        <v/>
      </c>
      <c r="X95" s="9">
        <f>COUNTIF(B:B,B95)</f>
        <v/>
      </c>
      <c r="Y95" s="7" t="n">
        <v>3.522</v>
      </c>
      <c r="Z95" s="7" t="n">
        <v>27.109</v>
      </c>
      <c r="AA95" s="9" t="n">
        <v>1</v>
      </c>
      <c r="AB95" s="9" t="n">
        <v>0</v>
      </c>
      <c r="AC95" s="9" t="n">
        <v>0</v>
      </c>
      <c r="AD95" s="9" t="n">
        <v>1</v>
      </c>
      <c r="AE95" s="9" t="n">
        <v>0</v>
      </c>
      <c r="AF95" s="9" t="n">
        <v>0</v>
      </c>
      <c r="AG95" s="8" t="n">
        <v>0</v>
      </c>
      <c r="AH95" s="9" t="n">
        <v>1</v>
      </c>
      <c r="AI95" s="30" t="n">
        <v>0</v>
      </c>
      <c r="AJ95" s="9" t="n">
        <v>1</v>
      </c>
      <c r="AK95" s="30" t="n">
        <v>0</v>
      </c>
      <c r="AL95" s="21" t="n">
        <v>2000</v>
      </c>
      <c r="AM95" s="23">
        <f>LN(AL95)</f>
        <v/>
      </c>
      <c r="AN95" s="33" t="n">
        <v>0.573</v>
      </c>
      <c r="AO95" s="33" t="n">
        <v>0.131</v>
      </c>
      <c r="AP95" s="33" t="n">
        <v>0.228</v>
      </c>
      <c r="AQ95" s="43" t="n">
        <v>0.068</v>
      </c>
      <c r="AR95" s="33">
        <f>1-AS95</f>
        <v/>
      </c>
      <c r="AS95" s="43" t="n">
        <v>0.526082130965594</v>
      </c>
      <c r="AT95" s="42" t="n">
        <v>0.48</v>
      </c>
      <c r="AU95" s="18" t="n">
        <v>0.52</v>
      </c>
      <c r="AV95" t="n">
        <v>0.5441</v>
      </c>
      <c r="AW95" s="40">
        <f>1-AV95</f>
        <v/>
      </c>
      <c r="AX95" t="inlineStr">
        <is>
          <t>.</t>
        </is>
      </c>
      <c r="AY95" s="40" t="inlineStr">
        <is>
          <t>.</t>
        </is>
      </c>
      <c r="BA95" s="18" t="n"/>
      <c r="BB95" t="n">
        <v>0.587</v>
      </c>
      <c r="BC95" s="18">
        <f>1-BB95</f>
        <v/>
      </c>
      <c r="BD95" s="18" t="inlineStr">
        <is>
          <t>Bangladesh</t>
        </is>
      </c>
      <c r="BE95" t="n">
        <v>0</v>
      </c>
      <c r="BF95" t="n">
        <v>0</v>
      </c>
      <c r="BG95" t="n">
        <v>0</v>
      </c>
      <c r="BH95" t="n">
        <v>0</v>
      </c>
      <c r="BI95" t="n">
        <v>0</v>
      </c>
      <c r="BJ95" t="n">
        <v>1</v>
      </c>
      <c r="BK95" s="18" t="n">
        <v>0</v>
      </c>
      <c r="BL95" t="n">
        <v>0</v>
      </c>
      <c r="BM95" t="n">
        <v>1</v>
      </c>
      <c r="BN95" s="18" t="n">
        <v>0</v>
      </c>
      <c r="BO95" t="n">
        <v>31.08333333333333</v>
      </c>
      <c r="BP95" t="n">
        <v>16.03</v>
      </c>
      <c r="BQ95" s="25" t="n">
        <v>42</v>
      </c>
      <c r="BR95" t="n">
        <v>0</v>
      </c>
      <c r="BS95" t="n">
        <v>0</v>
      </c>
      <c r="BT95" t="n">
        <v>0</v>
      </c>
      <c r="BU95" t="n">
        <v>0</v>
      </c>
      <c r="BV95" t="n">
        <v>0</v>
      </c>
      <c r="BW95" t="n">
        <v>1</v>
      </c>
      <c r="BX95" t="n">
        <v>0</v>
      </c>
      <c r="BY95" s="18" t="n">
        <v>0</v>
      </c>
      <c r="BZ95" t="n">
        <v>0</v>
      </c>
      <c r="CA95" t="n">
        <v>0</v>
      </c>
      <c r="CB95" t="n">
        <v>0</v>
      </c>
      <c r="CC95" s="18" t="n">
        <v>1</v>
      </c>
      <c r="CD95" t="n">
        <v>0</v>
      </c>
      <c r="CE95" t="n">
        <v>0</v>
      </c>
      <c r="CF95" t="n">
        <v>0</v>
      </c>
      <c r="CG95" t="n">
        <v>0</v>
      </c>
      <c r="CH95" s="18" t="n">
        <v>0</v>
      </c>
      <c r="CI95" t="n">
        <v>0</v>
      </c>
      <c r="CJ95" t="n">
        <v>0</v>
      </c>
      <c r="CK95" t="n">
        <v>1</v>
      </c>
      <c r="CL95" t="n">
        <v>1</v>
      </c>
      <c r="CM95" t="n">
        <v>1</v>
      </c>
      <c r="CN95" t="n">
        <v>0</v>
      </c>
      <c r="CO95" t="n">
        <v>1</v>
      </c>
      <c r="CP95" t="n">
        <v>0</v>
      </c>
      <c r="CQ95" t="n">
        <v>0</v>
      </c>
      <c r="CR95" t="n">
        <v>1</v>
      </c>
      <c r="CS95" s="18" t="n">
        <v>0</v>
      </c>
      <c r="DD95" s="34" t="inlineStr">
        <is>
          <t>X</t>
        </is>
      </c>
    </row>
    <row r="96">
      <c r="A96" t="n">
        <v>95</v>
      </c>
      <c r="B96" t="n">
        <v>9</v>
      </c>
      <c r="C96" s="25" t="inlineStr">
        <is>
          <t>Asadullah (2006)</t>
        </is>
      </c>
      <c r="D96" s="12" t="n">
        <v>-1.1</v>
      </c>
      <c r="E96" s="14" t="n">
        <v>0.4</v>
      </c>
      <c r="F96" s="7">
        <f>D96/E96</f>
        <v/>
      </c>
      <c r="G96" s="7">
        <f>D96-E96</f>
        <v/>
      </c>
      <c r="H96" s="16">
        <f>D96+E96</f>
        <v/>
      </c>
      <c r="I96" s="11">
        <f>IFERROR(F96/SQRT(F96^2+W96), "X")</f>
        <v/>
      </c>
      <c r="J96" s="33">
        <f>IFERROR(SQRT((1-I96^2)/W96), "X")</f>
        <v/>
      </c>
      <c r="K96" s="33">
        <f>IFERROR(1/J96, "X")</f>
        <v/>
      </c>
      <c r="L96" s="33">
        <f>IFERROR(I96-J96, "X")</f>
        <v/>
      </c>
      <c r="M96" s="33">
        <f>IFERROR(I96+J96, "X")</f>
        <v/>
      </c>
      <c r="N96" s="8" t="n">
        <v>1</v>
      </c>
      <c r="O96" s="9" t="n">
        <v>0</v>
      </c>
      <c r="P96" s="8" t="n">
        <v>0</v>
      </c>
      <c r="Q96" s="9" t="n">
        <v>0</v>
      </c>
      <c r="R96" s="9" t="n">
        <v>0</v>
      </c>
      <c r="S96" s="9" t="n">
        <v>1</v>
      </c>
      <c r="T96" s="9" t="n">
        <v>0</v>
      </c>
      <c r="U96" s="8" t="n">
        <v>14073</v>
      </c>
      <c r="V96" s="9" t="n">
        <v>12</v>
      </c>
      <c r="W96" s="9">
        <f>U96-V96-1</f>
        <v/>
      </c>
      <c r="X96" s="9">
        <f>COUNTIF(B:B,B96)</f>
        <v/>
      </c>
      <c r="Y96" s="7" t="n">
        <v>3.522</v>
      </c>
      <c r="Z96" s="7" t="n">
        <v>27.109</v>
      </c>
      <c r="AA96" s="9" t="n">
        <v>1</v>
      </c>
      <c r="AB96" s="9" t="n">
        <v>0</v>
      </c>
      <c r="AC96" s="9" t="n">
        <v>0</v>
      </c>
      <c r="AD96" s="9" t="n">
        <v>1</v>
      </c>
      <c r="AE96" s="9" t="n">
        <v>0</v>
      </c>
      <c r="AF96" s="9" t="n">
        <v>0</v>
      </c>
      <c r="AG96" s="8" t="n">
        <v>0</v>
      </c>
      <c r="AH96" s="9" t="n">
        <v>1</v>
      </c>
      <c r="AI96" s="30" t="n">
        <v>0</v>
      </c>
      <c r="AJ96" s="9" t="n">
        <v>1</v>
      </c>
      <c r="AK96" s="30" t="n">
        <v>0</v>
      </c>
      <c r="AL96" s="21" t="n">
        <v>2000</v>
      </c>
      <c r="AM96" s="23">
        <f>LN(AL96)</f>
        <v/>
      </c>
      <c r="AN96" s="33" t="n">
        <v>0.573</v>
      </c>
      <c r="AO96" s="33" t="n">
        <v>0.131</v>
      </c>
      <c r="AP96" s="33" t="n">
        <v>0.228</v>
      </c>
      <c r="AQ96" s="43" t="n">
        <v>0.068</v>
      </c>
      <c r="AR96" s="33">
        <f>1-AS96</f>
        <v/>
      </c>
      <c r="AS96" s="43" t="n">
        <v>0.526082130965594</v>
      </c>
      <c r="AT96" s="42" t="n">
        <v>0.48</v>
      </c>
      <c r="AU96" s="18" t="n">
        <v>0.52</v>
      </c>
      <c r="AV96" t="n">
        <v>0.5441</v>
      </c>
      <c r="AW96" s="40">
        <f>1-AV96</f>
        <v/>
      </c>
      <c r="AX96" t="inlineStr">
        <is>
          <t>.</t>
        </is>
      </c>
      <c r="AY96" s="40" t="inlineStr">
        <is>
          <t>.</t>
        </is>
      </c>
      <c r="BA96" s="18" t="n"/>
      <c r="BB96" t="n">
        <v>0.587</v>
      </c>
      <c r="BC96" s="18">
        <f>1-BB96</f>
        <v/>
      </c>
      <c r="BD96" s="18" t="inlineStr">
        <is>
          <t>Bangladesh</t>
        </is>
      </c>
      <c r="BE96" t="n">
        <v>0</v>
      </c>
      <c r="BF96" t="n">
        <v>0</v>
      </c>
      <c r="BG96" t="n">
        <v>0</v>
      </c>
      <c r="BH96" t="n">
        <v>0</v>
      </c>
      <c r="BI96" t="n">
        <v>0</v>
      </c>
      <c r="BJ96" t="n">
        <v>1</v>
      </c>
      <c r="BK96" s="18" t="n">
        <v>0</v>
      </c>
      <c r="BL96" t="n">
        <v>0</v>
      </c>
      <c r="BM96" t="n">
        <v>1</v>
      </c>
      <c r="BN96" s="18" t="n">
        <v>0</v>
      </c>
      <c r="BO96" t="n">
        <v>31.08333333333333</v>
      </c>
      <c r="BP96" t="n">
        <v>16.03</v>
      </c>
      <c r="BQ96" s="25" t="n">
        <v>42</v>
      </c>
      <c r="BR96" t="n">
        <v>0</v>
      </c>
      <c r="BS96" t="n">
        <v>0</v>
      </c>
      <c r="BT96" t="n">
        <v>0</v>
      </c>
      <c r="BU96" t="n">
        <v>0</v>
      </c>
      <c r="BV96" t="n">
        <v>0</v>
      </c>
      <c r="BW96" t="n">
        <v>0</v>
      </c>
      <c r="BX96" t="n">
        <v>1</v>
      </c>
      <c r="BY96" s="18" t="n">
        <v>0</v>
      </c>
      <c r="BZ96" t="n">
        <v>0</v>
      </c>
      <c r="CA96" t="n">
        <v>0</v>
      </c>
      <c r="CB96" t="n">
        <v>0</v>
      </c>
      <c r="CC96" s="18" t="n">
        <v>1</v>
      </c>
      <c r="CD96" t="n">
        <v>0</v>
      </c>
      <c r="CE96" t="n">
        <v>0</v>
      </c>
      <c r="CF96" t="n">
        <v>0</v>
      </c>
      <c r="CG96" t="n">
        <v>0</v>
      </c>
      <c r="CH96" s="18" t="n">
        <v>0</v>
      </c>
      <c r="CI96" t="n">
        <v>0</v>
      </c>
      <c r="CJ96" t="n">
        <v>0</v>
      </c>
      <c r="CK96" t="n">
        <v>1</v>
      </c>
      <c r="CL96" t="n">
        <v>1</v>
      </c>
      <c r="CM96" t="n">
        <v>1</v>
      </c>
      <c r="CN96" t="n">
        <v>0</v>
      </c>
      <c r="CO96" t="n">
        <v>1</v>
      </c>
      <c r="CP96" t="n">
        <v>0</v>
      </c>
      <c r="CQ96" t="n">
        <v>0</v>
      </c>
      <c r="CR96" t="n">
        <v>1</v>
      </c>
      <c r="CS96" s="18" t="n">
        <v>1</v>
      </c>
      <c r="DD96" s="34" t="inlineStr">
        <is>
          <t>X</t>
        </is>
      </c>
    </row>
    <row r="97">
      <c r="A97" t="n">
        <v>96</v>
      </c>
      <c r="B97" t="n">
        <v>9</v>
      </c>
      <c r="C97" s="25" t="inlineStr">
        <is>
          <t>Asadullah (2006)</t>
        </is>
      </c>
      <c r="D97" s="12" t="n">
        <v>6.2</v>
      </c>
      <c r="E97" s="14" t="n">
        <v>0.2</v>
      </c>
      <c r="F97" s="7">
        <f>D97/E97</f>
        <v/>
      </c>
      <c r="G97" s="7">
        <f>D97-E97</f>
        <v/>
      </c>
      <c r="H97" s="16">
        <f>D97+E97</f>
        <v/>
      </c>
      <c r="I97" s="11">
        <f>IFERROR(F97/SQRT(F97^2+W97), "X")</f>
        <v/>
      </c>
      <c r="J97" s="33">
        <f>IFERROR(SQRT((1-I97^2)/W97), "X")</f>
        <v/>
      </c>
      <c r="K97" s="33">
        <f>IFERROR(1/J97, "X")</f>
        <v/>
      </c>
      <c r="L97" s="33">
        <f>IFERROR(I97-J97, "X")</f>
        <v/>
      </c>
      <c r="M97" s="33">
        <f>IFERROR(I97+J97, "X")</f>
        <v/>
      </c>
      <c r="N97" s="8" t="n">
        <v>1</v>
      </c>
      <c r="O97" s="9" t="n">
        <v>0</v>
      </c>
      <c r="P97" s="8" t="n">
        <v>0</v>
      </c>
      <c r="Q97" s="9" t="n">
        <v>0</v>
      </c>
      <c r="R97" s="9" t="n">
        <v>0</v>
      </c>
      <c r="S97" s="9" t="n">
        <v>1</v>
      </c>
      <c r="T97" s="9" t="n">
        <v>0</v>
      </c>
      <c r="U97" s="8" t="n">
        <v>4859</v>
      </c>
      <c r="V97" s="9" t="n">
        <v>5</v>
      </c>
      <c r="W97" s="9">
        <f>U97-V97-1</f>
        <v/>
      </c>
      <c r="X97" s="9">
        <f>COUNTIF(B:B,B97)</f>
        <v/>
      </c>
      <c r="Y97" s="7" t="n">
        <v>3.522</v>
      </c>
      <c r="Z97" s="7" t="n">
        <v>27.109</v>
      </c>
      <c r="AA97" s="9" t="n">
        <v>1</v>
      </c>
      <c r="AB97" s="9" t="n">
        <v>0</v>
      </c>
      <c r="AC97" s="9" t="n">
        <v>0</v>
      </c>
      <c r="AD97" s="9" t="n">
        <v>1</v>
      </c>
      <c r="AE97" s="9" t="n">
        <v>0</v>
      </c>
      <c r="AF97" s="9" t="n">
        <v>0</v>
      </c>
      <c r="AG97" s="8" t="n">
        <v>0</v>
      </c>
      <c r="AH97" s="9" t="n">
        <v>1</v>
      </c>
      <c r="AI97" s="30" t="n">
        <v>0</v>
      </c>
      <c r="AJ97" s="9" t="n">
        <v>1</v>
      </c>
      <c r="AK97" s="30" t="n">
        <v>0</v>
      </c>
      <c r="AL97" s="21" t="n">
        <v>2000</v>
      </c>
      <c r="AM97" s="23">
        <f>LN(AL97)</f>
        <v/>
      </c>
      <c r="AN97" s="33" t="n">
        <v>0.573</v>
      </c>
      <c r="AO97" s="33" t="n">
        <v>0.131</v>
      </c>
      <c r="AP97" s="33" t="n">
        <v>0.228</v>
      </c>
      <c r="AQ97" s="43" t="n">
        <v>0.068</v>
      </c>
      <c r="AR97" s="33">
        <f>1-AS97</f>
        <v/>
      </c>
      <c r="AS97" s="43" t="n">
        <v>0.5260821309655938</v>
      </c>
      <c r="AT97" s="42" t="n">
        <v>0.48</v>
      </c>
      <c r="AU97" s="18" t="n">
        <v>0.52</v>
      </c>
      <c r="AV97" t="n">
        <v>1</v>
      </c>
      <c r="AW97" s="40" t="n">
        <v>0</v>
      </c>
      <c r="AX97" t="inlineStr">
        <is>
          <t>.</t>
        </is>
      </c>
      <c r="AY97" s="40" t="inlineStr">
        <is>
          <t>.</t>
        </is>
      </c>
      <c r="BA97" s="18" t="n"/>
      <c r="BB97" t="n">
        <v>0.587</v>
      </c>
      <c r="BC97" s="18">
        <f>1-BB97</f>
        <v/>
      </c>
      <c r="BD97" s="18" t="inlineStr">
        <is>
          <t>Bangladesh</t>
        </is>
      </c>
      <c r="BE97" t="n">
        <v>0</v>
      </c>
      <c r="BF97" t="n">
        <v>0</v>
      </c>
      <c r="BG97" t="n">
        <v>0</v>
      </c>
      <c r="BH97" t="n">
        <v>0</v>
      </c>
      <c r="BI97" t="n">
        <v>0</v>
      </c>
      <c r="BJ97" t="n">
        <v>1</v>
      </c>
      <c r="BK97" s="18" t="n">
        <v>0</v>
      </c>
      <c r="BL97" t="n">
        <v>0</v>
      </c>
      <c r="BM97" t="n">
        <v>1</v>
      </c>
      <c r="BN97" s="18" t="n">
        <v>0</v>
      </c>
      <c r="BO97" t="n">
        <v>31.08333333333333</v>
      </c>
      <c r="BP97" t="n">
        <v>16.03</v>
      </c>
      <c r="BQ97" s="25" t="n">
        <v>42</v>
      </c>
      <c r="BR97" t="n">
        <v>1</v>
      </c>
      <c r="BS97" t="n">
        <v>0</v>
      </c>
      <c r="BT97" t="n">
        <v>0</v>
      </c>
      <c r="BU97" t="n">
        <v>0</v>
      </c>
      <c r="BV97" t="n">
        <v>0</v>
      </c>
      <c r="BW97" t="n">
        <v>0</v>
      </c>
      <c r="BX97" t="n">
        <v>1</v>
      </c>
      <c r="BY97" s="18" t="n">
        <v>0</v>
      </c>
      <c r="BZ97" t="n">
        <v>0</v>
      </c>
      <c r="CA97" t="n">
        <v>0</v>
      </c>
      <c r="CB97" t="n">
        <v>0</v>
      </c>
      <c r="CC97" s="18" t="n">
        <v>1</v>
      </c>
      <c r="CD97" t="n">
        <v>0</v>
      </c>
      <c r="CE97" t="n">
        <v>0</v>
      </c>
      <c r="CF97" t="n">
        <v>0</v>
      </c>
      <c r="CG97" t="n">
        <v>0</v>
      </c>
      <c r="CH97" s="18" t="n">
        <v>0</v>
      </c>
      <c r="CI97" t="n">
        <v>0</v>
      </c>
      <c r="CJ97" t="n">
        <v>0</v>
      </c>
      <c r="CK97" t="n">
        <v>1</v>
      </c>
      <c r="CL97" t="n">
        <v>1</v>
      </c>
      <c r="CM97" t="n">
        <v>1</v>
      </c>
      <c r="CN97" t="n">
        <v>0</v>
      </c>
      <c r="CO97" t="n">
        <v>1</v>
      </c>
      <c r="CP97" t="n">
        <v>0</v>
      </c>
      <c r="CQ97" t="n">
        <v>0</v>
      </c>
      <c r="CR97" t="n">
        <v>1</v>
      </c>
      <c r="CS97" s="18" t="n">
        <v>0</v>
      </c>
      <c r="DD97" s="34" t="inlineStr">
        <is>
          <t>X</t>
        </is>
      </c>
    </row>
    <row r="98">
      <c r="A98" t="n">
        <v>97</v>
      </c>
      <c r="B98" t="n">
        <v>9</v>
      </c>
      <c r="C98" s="25" t="inlineStr">
        <is>
          <t>Asadullah (2006)</t>
        </is>
      </c>
      <c r="D98" s="12" t="n">
        <v>13.2</v>
      </c>
      <c r="E98" s="14" t="n">
        <v>0.8</v>
      </c>
      <c r="F98" s="7">
        <f>D98/E98</f>
        <v/>
      </c>
      <c r="G98" s="7">
        <f>D98-E98</f>
        <v/>
      </c>
      <c r="H98" s="16">
        <f>D98+E98</f>
        <v/>
      </c>
      <c r="I98" s="11">
        <f>IFERROR(F98/SQRT(F98^2+W98), "X")</f>
        <v/>
      </c>
      <c r="J98" s="33">
        <f>IFERROR(SQRT((1-I98^2)/W98), "X")</f>
        <v/>
      </c>
      <c r="K98" s="33">
        <f>IFERROR(1/J98, "X")</f>
        <v/>
      </c>
      <c r="L98" s="33">
        <f>IFERROR(I98-J98, "X")</f>
        <v/>
      </c>
      <c r="M98" s="33">
        <f>IFERROR(I98+J98, "X")</f>
        <v/>
      </c>
      <c r="N98" s="8" t="n">
        <v>1</v>
      </c>
      <c r="O98" s="9" t="n">
        <v>0</v>
      </c>
      <c r="P98" s="8" t="n">
        <v>0</v>
      </c>
      <c r="Q98" s="9" t="n">
        <v>0</v>
      </c>
      <c r="R98" s="9" t="n">
        <v>0</v>
      </c>
      <c r="S98" s="9" t="n">
        <v>1</v>
      </c>
      <c r="T98" s="9" t="n">
        <v>0</v>
      </c>
      <c r="U98" s="8" t="n">
        <v>809</v>
      </c>
      <c r="V98" s="9" t="n">
        <v>5</v>
      </c>
      <c r="W98" s="9">
        <f>U98-V98-1</f>
        <v/>
      </c>
      <c r="X98" s="9">
        <f>COUNTIF(B:B,B98)</f>
        <v/>
      </c>
      <c r="Y98" s="7" t="n">
        <v>3.522</v>
      </c>
      <c r="Z98" s="7" t="n">
        <v>27.109</v>
      </c>
      <c r="AA98" s="9" t="n">
        <v>1</v>
      </c>
      <c r="AB98" s="9" t="n">
        <v>0</v>
      </c>
      <c r="AC98" s="9" t="n">
        <v>0</v>
      </c>
      <c r="AD98" s="9" t="n">
        <v>1</v>
      </c>
      <c r="AE98" s="9" t="n">
        <v>0</v>
      </c>
      <c r="AF98" s="9" t="n">
        <v>0</v>
      </c>
      <c r="AG98" s="8" t="n">
        <v>0</v>
      </c>
      <c r="AH98" s="9" t="n">
        <v>1</v>
      </c>
      <c r="AI98" s="30" t="n">
        <v>0</v>
      </c>
      <c r="AJ98" s="9" t="n">
        <v>1</v>
      </c>
      <c r="AK98" s="30" t="n">
        <v>0</v>
      </c>
      <c r="AL98" s="21" t="n">
        <v>2000</v>
      </c>
      <c r="AM98" s="23">
        <f>LN(AL98)</f>
        <v/>
      </c>
      <c r="AN98" s="33" t="n">
        <v>0.573</v>
      </c>
      <c r="AO98" s="33" t="n">
        <v>0.131</v>
      </c>
      <c r="AP98" s="33" t="n">
        <v>0.228</v>
      </c>
      <c r="AQ98" s="43" t="n">
        <v>0.068</v>
      </c>
      <c r="AR98" s="33">
        <f>1-AS98</f>
        <v/>
      </c>
      <c r="AS98" s="43" t="n">
        <v>0.5260821309655938</v>
      </c>
      <c r="AT98" s="42" t="n">
        <v>0.48</v>
      </c>
      <c r="AU98" s="18" t="n">
        <v>0.52</v>
      </c>
      <c r="AV98" t="n">
        <v>0</v>
      </c>
      <c r="AW98" s="40" t="n">
        <v>1</v>
      </c>
      <c r="AX98" t="inlineStr">
        <is>
          <t>.</t>
        </is>
      </c>
      <c r="AY98" s="40" t="inlineStr">
        <is>
          <t>.</t>
        </is>
      </c>
      <c r="BA98" s="18" t="n"/>
      <c r="BB98" t="n">
        <v>0.587</v>
      </c>
      <c r="BC98" s="18">
        <f>1-BB98</f>
        <v/>
      </c>
      <c r="BD98" s="18" t="inlineStr">
        <is>
          <t>Bangladesh</t>
        </is>
      </c>
      <c r="BE98" t="n">
        <v>0</v>
      </c>
      <c r="BF98" t="n">
        <v>0</v>
      </c>
      <c r="BG98" t="n">
        <v>0</v>
      </c>
      <c r="BH98" t="n">
        <v>0</v>
      </c>
      <c r="BI98" t="n">
        <v>0</v>
      </c>
      <c r="BJ98" t="n">
        <v>1</v>
      </c>
      <c r="BK98" s="18" t="n">
        <v>0</v>
      </c>
      <c r="BL98" t="n">
        <v>0</v>
      </c>
      <c r="BM98" t="n">
        <v>1</v>
      </c>
      <c r="BN98" s="18" t="n">
        <v>0</v>
      </c>
      <c r="BO98" t="n">
        <v>31.08333333333333</v>
      </c>
      <c r="BP98" t="n">
        <v>16.03</v>
      </c>
      <c r="BQ98" s="25" t="n">
        <v>42</v>
      </c>
      <c r="BR98" t="n">
        <v>1</v>
      </c>
      <c r="BS98" t="n">
        <v>0</v>
      </c>
      <c r="BT98" t="n">
        <v>0</v>
      </c>
      <c r="BU98" t="n">
        <v>0</v>
      </c>
      <c r="BV98" t="n">
        <v>0</v>
      </c>
      <c r="BW98" t="n">
        <v>0</v>
      </c>
      <c r="BX98" t="n">
        <v>1</v>
      </c>
      <c r="BY98" s="18" t="n">
        <v>0</v>
      </c>
      <c r="BZ98" t="n">
        <v>0</v>
      </c>
      <c r="CA98" t="n">
        <v>0</v>
      </c>
      <c r="CB98" t="n">
        <v>0</v>
      </c>
      <c r="CC98" s="18" t="n">
        <v>1</v>
      </c>
      <c r="CD98" t="n">
        <v>0</v>
      </c>
      <c r="CE98" t="n">
        <v>0</v>
      </c>
      <c r="CF98" t="n">
        <v>0</v>
      </c>
      <c r="CG98" t="n">
        <v>0</v>
      </c>
      <c r="CH98" s="18" t="n">
        <v>0</v>
      </c>
      <c r="CI98" t="n">
        <v>0</v>
      </c>
      <c r="CJ98" t="n">
        <v>0</v>
      </c>
      <c r="CK98" t="n">
        <v>1</v>
      </c>
      <c r="CL98" t="n">
        <v>1</v>
      </c>
      <c r="CM98" t="n">
        <v>1</v>
      </c>
      <c r="CN98" t="n">
        <v>0</v>
      </c>
      <c r="CO98" t="n">
        <v>1</v>
      </c>
      <c r="CP98" t="n">
        <v>0</v>
      </c>
      <c r="CQ98" t="n">
        <v>0</v>
      </c>
      <c r="CR98" t="n">
        <v>1</v>
      </c>
      <c r="CS98" s="18" t="n">
        <v>0</v>
      </c>
      <c r="DD98" s="34" t="inlineStr">
        <is>
          <t>X</t>
        </is>
      </c>
    </row>
    <row r="99" customFormat="1" s="51">
      <c r="A99" t="n">
        <v>98</v>
      </c>
      <c r="B99" s="51" t="n">
        <v>9</v>
      </c>
      <c r="C99" s="52" t="inlineStr">
        <is>
          <t>Asadullah (2006)</t>
        </is>
      </c>
      <c r="D99" s="53" t="n">
        <v>5.7</v>
      </c>
      <c r="E99" s="54" t="n">
        <v>0.3</v>
      </c>
      <c r="F99" s="55">
        <f>D99/E99</f>
        <v/>
      </c>
      <c r="G99" s="55">
        <f>D99-E99</f>
        <v/>
      </c>
      <c r="H99" s="56">
        <f>D99+E99</f>
        <v/>
      </c>
      <c r="I99" s="57">
        <f>IFERROR(F99/SQRT(F99^2+W99), "X")</f>
        <v/>
      </c>
      <c r="J99" s="58">
        <f>IFERROR(SQRT((1-I99^2)/W99), "X")</f>
        <v/>
      </c>
      <c r="K99" s="58">
        <f>IFERROR(1/J99, "X")</f>
        <v/>
      </c>
      <c r="L99" s="58">
        <f>IFERROR(I99-J99, "X")</f>
        <v/>
      </c>
      <c r="M99" s="58">
        <f>IFERROR(I99+J99, "X")</f>
        <v/>
      </c>
      <c r="N99" s="59" t="n">
        <v>1</v>
      </c>
      <c r="O99" s="60" t="n">
        <v>0</v>
      </c>
      <c r="P99" s="59" t="n">
        <v>0</v>
      </c>
      <c r="Q99" s="60" t="n">
        <v>0</v>
      </c>
      <c r="R99" s="60" t="n">
        <v>0</v>
      </c>
      <c r="S99" s="60" t="n">
        <v>1</v>
      </c>
      <c r="T99" s="60" t="n">
        <v>0</v>
      </c>
      <c r="U99" s="59" t="n">
        <v>5186</v>
      </c>
      <c r="V99" s="60" t="n">
        <v>6</v>
      </c>
      <c r="W99" s="60">
        <f>U99-V99-1</f>
        <v/>
      </c>
      <c r="X99" s="60">
        <f>COUNTIF(B:B,B99)</f>
        <v/>
      </c>
      <c r="Y99" s="55" t="n">
        <v>3.522</v>
      </c>
      <c r="Z99" s="55" t="n">
        <v>27.109</v>
      </c>
      <c r="AA99" s="60" t="n">
        <v>1</v>
      </c>
      <c r="AB99" s="60" t="n">
        <v>0</v>
      </c>
      <c r="AC99" s="60" t="n">
        <v>0</v>
      </c>
      <c r="AD99" s="60" t="n">
        <v>1</v>
      </c>
      <c r="AE99" s="60" t="n">
        <v>0</v>
      </c>
      <c r="AF99" s="60" t="n">
        <v>0</v>
      </c>
      <c r="AG99" s="59" t="n">
        <v>0</v>
      </c>
      <c r="AH99" s="60" t="n">
        <v>1</v>
      </c>
      <c r="AI99" s="61" t="n">
        <v>0</v>
      </c>
      <c r="AJ99" s="60" t="n">
        <v>1</v>
      </c>
      <c r="AK99" s="61" t="n">
        <v>0</v>
      </c>
      <c r="AL99" s="62" t="n">
        <v>2000</v>
      </c>
      <c r="AM99" s="63">
        <f>LN(AL99)</f>
        <v/>
      </c>
      <c r="AN99" s="58" t="n">
        <v>0.573</v>
      </c>
      <c r="AO99" s="58" t="n">
        <v>0.131</v>
      </c>
      <c r="AP99" s="58" t="n">
        <v>0.228</v>
      </c>
      <c r="AQ99" s="64" t="n">
        <v>0.068</v>
      </c>
      <c r="AR99" s="58">
        <f>1-AS99</f>
        <v/>
      </c>
      <c r="AS99" s="64" t="n">
        <v>0.5260821309655938</v>
      </c>
      <c r="AT99" s="65" t="n">
        <v>0.48</v>
      </c>
      <c r="AU99" s="66" t="n">
        <v>0.52</v>
      </c>
      <c r="AV99" s="51" t="n">
        <v>0.5441</v>
      </c>
      <c r="AW99" s="67">
        <f>1-AV99</f>
        <v/>
      </c>
      <c r="AX99" s="51" t="n">
        <v>1</v>
      </c>
      <c r="AY99" s="67" t="n">
        <v>0</v>
      </c>
      <c r="BA99" s="66" t="n"/>
      <c r="BB99" s="51" t="n">
        <v>0.587</v>
      </c>
      <c r="BC99" s="66">
        <f>1-BB99</f>
        <v/>
      </c>
      <c r="BD99" s="66" t="inlineStr">
        <is>
          <t>Bangladesh</t>
        </is>
      </c>
      <c r="BE99" t="n">
        <v>0</v>
      </c>
      <c r="BF99" t="n">
        <v>0</v>
      </c>
      <c r="BG99" t="n">
        <v>0</v>
      </c>
      <c r="BH99" t="n">
        <v>0</v>
      </c>
      <c r="BI99" t="n">
        <v>0</v>
      </c>
      <c r="BJ99" t="n">
        <v>1</v>
      </c>
      <c r="BK99" s="66" t="n">
        <v>0</v>
      </c>
      <c r="BL99" t="n">
        <v>0</v>
      </c>
      <c r="BM99" t="n">
        <v>1</v>
      </c>
      <c r="BN99" s="66" t="n">
        <v>0</v>
      </c>
      <c r="BO99" t="n">
        <v>31.08333333333333</v>
      </c>
      <c r="BP99" t="n">
        <v>16.03</v>
      </c>
      <c r="BQ99" s="52" t="n">
        <v>42</v>
      </c>
      <c r="BR99" s="51" t="n">
        <v>1</v>
      </c>
      <c r="BS99" s="51" t="n">
        <v>0</v>
      </c>
      <c r="BT99" s="51" t="n">
        <v>0</v>
      </c>
      <c r="BU99" s="51" t="n">
        <v>0</v>
      </c>
      <c r="BV99" s="51" t="n">
        <v>0</v>
      </c>
      <c r="BW99" s="51" t="n">
        <v>0</v>
      </c>
      <c r="BX99" s="51" t="n">
        <v>1</v>
      </c>
      <c r="BY99" s="66" t="n">
        <v>0</v>
      </c>
      <c r="BZ99" s="51" t="n">
        <v>0</v>
      </c>
      <c r="CA99" s="51" t="n">
        <v>0</v>
      </c>
      <c r="CB99" s="51" t="n">
        <v>0</v>
      </c>
      <c r="CC99" s="66" t="n">
        <v>1</v>
      </c>
      <c r="CD99" s="51" t="n">
        <v>0</v>
      </c>
      <c r="CE99" s="51" t="n">
        <v>0</v>
      </c>
      <c r="CF99" s="51" t="n">
        <v>0</v>
      </c>
      <c r="CG99" s="51" t="n">
        <v>0</v>
      </c>
      <c r="CH99" s="66" t="n">
        <v>0</v>
      </c>
      <c r="CI99" s="51" t="n">
        <v>0</v>
      </c>
      <c r="CJ99" s="51" t="n">
        <v>0</v>
      </c>
      <c r="CK99" s="51" t="n">
        <v>1</v>
      </c>
      <c r="CL99" s="51" t="n">
        <v>1</v>
      </c>
      <c r="CM99" s="51" t="n">
        <v>1</v>
      </c>
      <c r="CN99" s="51" t="n">
        <v>0</v>
      </c>
      <c r="CO99" s="51" t="n">
        <v>1</v>
      </c>
      <c r="CP99" s="51" t="n">
        <v>0</v>
      </c>
      <c r="CQ99" s="51" t="n">
        <v>0</v>
      </c>
      <c r="CR99" s="51" t="n">
        <v>1</v>
      </c>
      <c r="CS99" s="66" t="n">
        <v>0</v>
      </c>
      <c r="CY99" s="68" t="n"/>
      <c r="DD99" s="68" t="inlineStr">
        <is>
          <t>X</t>
        </is>
      </c>
    </row>
    <row r="100">
      <c r="A100" t="n">
        <v>99</v>
      </c>
      <c r="B100" t="n">
        <v>10</v>
      </c>
      <c r="C100" s="25" t="inlineStr">
        <is>
          <t>Maluccio (1998)</t>
        </is>
      </c>
      <c r="D100" s="12" t="n">
        <v>7.3</v>
      </c>
      <c r="E100" s="14">
        <f>D100/F100</f>
        <v/>
      </c>
      <c r="F100" s="7" t="n">
        <v>6.41</v>
      </c>
      <c r="G100" s="7">
        <f>D100-E100</f>
        <v/>
      </c>
      <c r="H100" s="16">
        <f>D100+E100</f>
        <v/>
      </c>
      <c r="I100" s="11">
        <f>IFERROR(F100/SQRT(F100^2+W100), "X")</f>
        <v/>
      </c>
      <c r="J100" s="33">
        <f>IFERROR(SQRT((1-I100^2)/W100), "X")</f>
        <v/>
      </c>
      <c r="K100" s="33">
        <f>IFERROR(1/J100, "X")</f>
        <v/>
      </c>
      <c r="L100" s="33">
        <f>IFERROR(I100-J100, "X")</f>
        <v/>
      </c>
      <c r="M100" s="33">
        <f>IFERROR(I100+J100, "X")</f>
        <v/>
      </c>
      <c r="N100" s="8" t="n">
        <v>0</v>
      </c>
      <c r="O100" s="9" t="n">
        <v>1</v>
      </c>
      <c r="P100" s="8" t="n">
        <v>0</v>
      </c>
      <c r="Q100" s="9" t="n">
        <v>0</v>
      </c>
      <c r="R100" s="9" t="n">
        <v>1</v>
      </c>
      <c r="S100" s="9" t="n">
        <v>0</v>
      </c>
      <c r="T100" s="9" t="n">
        <v>0</v>
      </c>
      <c r="U100" s="8" t="n">
        <v>250</v>
      </c>
      <c r="V100" s="9" t="n">
        <v>6</v>
      </c>
      <c r="W100" s="9">
        <f>U100-V100-1</f>
        <v/>
      </c>
      <c r="X100" s="9">
        <f>COUNTIF(B:B,B100)</f>
        <v/>
      </c>
      <c r="Y100" s="7" t="n">
        <v>8.9</v>
      </c>
      <c r="Z100" s="7">
        <f>BQ100-Y100-6</f>
        <v/>
      </c>
      <c r="AA100" s="9" t="n">
        <v>1</v>
      </c>
      <c r="AB100" s="9" t="n">
        <v>0</v>
      </c>
      <c r="AC100" s="9" t="n">
        <v>0</v>
      </c>
      <c r="AD100" s="9" t="n">
        <v>0</v>
      </c>
      <c r="AE100" s="9" t="n">
        <v>1</v>
      </c>
      <c r="AF100" s="9" t="n">
        <v>0</v>
      </c>
      <c r="AG100" s="8" t="n">
        <v>0</v>
      </c>
      <c r="AH100" s="9" t="n">
        <v>1</v>
      </c>
      <c r="AI100" s="30" t="n">
        <v>0</v>
      </c>
      <c r="AJ100" s="9" t="n">
        <v>0</v>
      </c>
      <c r="AK100" s="30" t="n">
        <v>1</v>
      </c>
      <c r="AL100" s="21" t="n">
        <v>1985</v>
      </c>
      <c r="AM100" s="23">
        <f>LN(AL100)</f>
        <v/>
      </c>
      <c r="AN100" s="33" t="n">
        <v>0.428</v>
      </c>
      <c r="AO100" s="33">
        <f>(1-$AN$100-$AQ$100)/2</f>
        <v/>
      </c>
      <c r="AP100" s="33">
        <f>(1-$AN$100-$AQ$100)/2</f>
        <v/>
      </c>
      <c r="AQ100" s="43" t="n">
        <v>0.252</v>
      </c>
      <c r="AR100" s="33">
        <f>1-AS100</f>
        <v/>
      </c>
      <c r="AS100" s="43">
        <f>(0.43+0.85)/2</f>
        <v/>
      </c>
      <c r="AT100" s="42" t="inlineStr">
        <is>
          <t>.</t>
        </is>
      </c>
      <c r="AU100" s="18" t="inlineStr">
        <is>
          <t>.</t>
        </is>
      </c>
      <c r="AV100" t="n">
        <v>0.664</v>
      </c>
      <c r="AW100" s="40" t="n">
        <v>0.336</v>
      </c>
      <c r="AX100" t="inlineStr">
        <is>
          <t>.</t>
        </is>
      </c>
      <c r="AY100" s="40" t="inlineStr">
        <is>
          <t>.</t>
        </is>
      </c>
      <c r="BA100" s="18" t="n"/>
      <c r="BB100" t="n">
        <v>0.668</v>
      </c>
      <c r="BC100" s="18" t="n">
        <v>0.332</v>
      </c>
      <c r="BD100" s="18" t="inlineStr">
        <is>
          <t>Philippines</t>
        </is>
      </c>
      <c r="BE100" t="n">
        <v>0</v>
      </c>
      <c r="BF100" t="n">
        <v>1</v>
      </c>
      <c r="BG100" t="n">
        <v>0</v>
      </c>
      <c r="BH100" t="n">
        <v>0</v>
      </c>
      <c r="BI100" t="n">
        <v>0</v>
      </c>
      <c r="BJ100" t="n">
        <v>0</v>
      </c>
      <c r="BK100" s="18" t="n">
        <v>0</v>
      </c>
      <c r="BL100" t="n">
        <v>0</v>
      </c>
      <c r="BM100" t="n">
        <v>1</v>
      </c>
      <c r="BN100" s="18" t="n">
        <v>0</v>
      </c>
      <c r="BO100" t="n">
        <v>60.83333333333334</v>
      </c>
      <c r="BP100" t="n">
        <v>90.60000000000001</v>
      </c>
      <c r="BQ100" s="25" t="n">
        <v>27.3</v>
      </c>
      <c r="BR100" t="n">
        <v>1</v>
      </c>
      <c r="BS100" t="n">
        <v>0</v>
      </c>
      <c r="BT100" t="n">
        <v>0</v>
      </c>
      <c r="BU100" t="n">
        <v>0</v>
      </c>
      <c r="BV100" t="n">
        <v>0</v>
      </c>
      <c r="BW100" t="n">
        <v>0</v>
      </c>
      <c r="BX100" t="n">
        <v>0</v>
      </c>
      <c r="BY100" s="18" t="n">
        <v>0</v>
      </c>
      <c r="BZ100" t="n">
        <v>0</v>
      </c>
      <c r="CA100" t="n">
        <v>0</v>
      </c>
      <c r="CB100" t="n">
        <v>1</v>
      </c>
      <c r="CC100" s="18" t="n">
        <v>0</v>
      </c>
      <c r="CD100" t="n">
        <v>0</v>
      </c>
      <c r="CE100" t="n">
        <v>0</v>
      </c>
      <c r="CF100" t="n">
        <v>0</v>
      </c>
      <c r="CG100" t="n">
        <v>0</v>
      </c>
      <c r="CH100" s="18" t="n">
        <v>0</v>
      </c>
      <c r="CI100" t="n">
        <v>1</v>
      </c>
      <c r="CJ100" t="n">
        <v>1</v>
      </c>
      <c r="CK100" t="n">
        <v>0</v>
      </c>
      <c r="CL100" t="n">
        <v>0</v>
      </c>
      <c r="CM100" t="n">
        <v>0</v>
      </c>
      <c r="CN100" t="n">
        <v>0</v>
      </c>
      <c r="CO100" t="n">
        <v>1</v>
      </c>
      <c r="CP100" t="n">
        <v>0</v>
      </c>
      <c r="CQ100" t="n">
        <v>0</v>
      </c>
      <c r="CR100" t="n">
        <v>1</v>
      </c>
      <c r="CS100" s="18" t="n">
        <v>0</v>
      </c>
      <c r="DD100" s="34" t="inlineStr">
        <is>
          <t>X</t>
        </is>
      </c>
    </row>
    <row r="101">
      <c r="A101" t="n">
        <v>100</v>
      </c>
      <c r="B101" t="n">
        <v>10</v>
      </c>
      <c r="C101" s="25" t="inlineStr">
        <is>
          <t>Maluccio (1998)</t>
        </is>
      </c>
      <c r="D101" s="12" t="n">
        <v>14.51</v>
      </c>
      <c r="E101" s="14">
        <f>D101/F101</f>
        <v/>
      </c>
      <c r="F101" s="7" t="n">
        <v>3.58</v>
      </c>
      <c r="G101" s="7">
        <f>D101-E101</f>
        <v/>
      </c>
      <c r="H101" s="16">
        <f>D101+E101</f>
        <v/>
      </c>
      <c r="I101" s="11">
        <f>IFERROR(F101/SQRT(F101^2+W101), "X")</f>
        <v/>
      </c>
      <c r="J101" s="33">
        <f>IFERROR(SQRT((1-I101^2)/W101), "X")</f>
        <v/>
      </c>
      <c r="K101" s="33">
        <f>IFERROR(1/J101, "X")</f>
        <v/>
      </c>
      <c r="L101" s="33">
        <f>IFERROR(I101-J101, "X")</f>
        <v/>
      </c>
      <c r="M101" s="33">
        <f>IFERROR(I101+J101, "X")</f>
        <v/>
      </c>
      <c r="N101" s="8" t="n">
        <v>0</v>
      </c>
      <c r="O101" s="9" t="n">
        <v>1</v>
      </c>
      <c r="P101" s="8" t="n">
        <v>0</v>
      </c>
      <c r="Q101" s="9" t="n">
        <v>0</v>
      </c>
      <c r="R101" s="9" t="n">
        <v>1</v>
      </c>
      <c r="S101" s="9" t="n">
        <v>0</v>
      </c>
      <c r="T101" s="9" t="n">
        <v>0</v>
      </c>
      <c r="U101" s="8" t="n">
        <v>250</v>
      </c>
      <c r="V101" s="9" t="n">
        <v>6</v>
      </c>
      <c r="W101" s="9">
        <f>U101-V101-1</f>
        <v/>
      </c>
      <c r="X101" s="9">
        <f>COUNTIF(B:B,B101)</f>
        <v/>
      </c>
      <c r="Y101" s="7" t="n">
        <v>8.9</v>
      </c>
      <c r="Z101" s="7">
        <f>BQ101-Y101-6</f>
        <v/>
      </c>
      <c r="AA101" s="9" t="n">
        <v>1</v>
      </c>
      <c r="AB101" s="9" t="n">
        <v>0</v>
      </c>
      <c r="AC101" s="9" t="n">
        <v>0</v>
      </c>
      <c r="AD101" s="9" t="n">
        <v>0</v>
      </c>
      <c r="AE101" s="9" t="n">
        <v>1</v>
      </c>
      <c r="AF101" s="9" t="n">
        <v>0</v>
      </c>
      <c r="AG101" s="8" t="n">
        <v>0</v>
      </c>
      <c r="AH101" s="9" t="n">
        <v>1</v>
      </c>
      <c r="AI101" s="30" t="n">
        <v>0</v>
      </c>
      <c r="AJ101" s="9" t="n">
        <v>0</v>
      </c>
      <c r="AK101" s="30" t="n">
        <v>1</v>
      </c>
      <c r="AL101" s="21" t="n">
        <v>1985</v>
      </c>
      <c r="AM101" s="23">
        <f>LN(AL101)</f>
        <v/>
      </c>
      <c r="AN101" s="33" t="n">
        <v>0.428</v>
      </c>
      <c r="AO101" s="33">
        <f>(1-$AN$100-$AQ$100)/2</f>
        <v/>
      </c>
      <c r="AP101" s="33">
        <f>(1-$AN$100-$AQ$100)/2</f>
        <v/>
      </c>
      <c r="AQ101" s="43" t="n">
        <v>0.252</v>
      </c>
      <c r="AR101" s="33">
        <f>1-AS101</f>
        <v/>
      </c>
      <c r="AS101" s="43">
        <f>(0.43+0.85)/2</f>
        <v/>
      </c>
      <c r="AT101" s="42" t="inlineStr">
        <is>
          <t>.</t>
        </is>
      </c>
      <c r="AU101" s="18" t="inlineStr">
        <is>
          <t>.</t>
        </is>
      </c>
      <c r="AV101" t="n">
        <v>0.664</v>
      </c>
      <c r="AW101" s="40" t="n">
        <v>0.336</v>
      </c>
      <c r="AX101" t="inlineStr">
        <is>
          <t>.</t>
        </is>
      </c>
      <c r="AY101" s="40" t="inlineStr">
        <is>
          <t>.</t>
        </is>
      </c>
      <c r="BA101" s="18" t="n"/>
      <c r="BB101" t="n">
        <v>0.668</v>
      </c>
      <c r="BC101" s="18" t="n">
        <v>0.332</v>
      </c>
      <c r="BD101" s="18" t="inlineStr">
        <is>
          <t>Philippines</t>
        </is>
      </c>
      <c r="BE101" t="n">
        <v>0</v>
      </c>
      <c r="BF101" t="n">
        <v>1</v>
      </c>
      <c r="BG101" t="n">
        <v>0</v>
      </c>
      <c r="BH101" t="n">
        <v>0</v>
      </c>
      <c r="BI101" t="n">
        <v>0</v>
      </c>
      <c r="BJ101" t="n">
        <v>0</v>
      </c>
      <c r="BK101" s="18" t="n">
        <v>0</v>
      </c>
      <c r="BL101" t="n">
        <v>0</v>
      </c>
      <c r="BM101" t="n">
        <v>1</v>
      </c>
      <c r="BN101" s="18" t="n">
        <v>0</v>
      </c>
      <c r="BO101" t="n">
        <v>60.83333333333334</v>
      </c>
      <c r="BP101" t="n">
        <v>90.60000000000001</v>
      </c>
      <c r="BQ101" s="25" t="n">
        <v>28.3</v>
      </c>
      <c r="BR101" t="n">
        <v>0</v>
      </c>
      <c r="BS101" t="n">
        <v>0</v>
      </c>
      <c r="BT101" t="n">
        <v>0</v>
      </c>
      <c r="BU101" t="n">
        <v>0</v>
      </c>
      <c r="BV101" t="n">
        <v>1</v>
      </c>
      <c r="BW101" t="n">
        <v>0</v>
      </c>
      <c r="BX101" t="n">
        <v>0</v>
      </c>
      <c r="BY101" s="18" t="n">
        <v>0</v>
      </c>
      <c r="BZ101" t="n">
        <v>0</v>
      </c>
      <c r="CA101" t="n">
        <v>0</v>
      </c>
      <c r="CB101" t="n">
        <v>1</v>
      </c>
      <c r="CC101" s="18" t="n">
        <v>0</v>
      </c>
      <c r="CD101" t="n">
        <v>1</v>
      </c>
      <c r="CE101" t="n">
        <v>1</v>
      </c>
      <c r="CF101" t="n">
        <v>0</v>
      </c>
      <c r="CG101" t="n">
        <v>0</v>
      </c>
      <c r="CH101" s="18" t="n">
        <v>1</v>
      </c>
      <c r="CI101" t="n">
        <v>1</v>
      </c>
      <c r="CJ101" t="n">
        <v>1</v>
      </c>
      <c r="CK101" t="n">
        <v>0</v>
      </c>
      <c r="CL101" t="n">
        <v>0</v>
      </c>
      <c r="CM101" t="n">
        <v>0</v>
      </c>
      <c r="CN101" t="n">
        <v>0</v>
      </c>
      <c r="CO101" t="n">
        <v>1</v>
      </c>
      <c r="CP101" t="n">
        <v>0</v>
      </c>
      <c r="CQ101" t="n">
        <v>0</v>
      </c>
      <c r="CR101" t="n">
        <v>1</v>
      </c>
      <c r="CS101" s="18" t="n">
        <v>0</v>
      </c>
      <c r="DD101" s="34" t="inlineStr">
        <is>
          <t>X</t>
        </is>
      </c>
    </row>
    <row r="102">
      <c r="A102" t="n">
        <v>101</v>
      </c>
      <c r="B102" t="n">
        <v>10</v>
      </c>
      <c r="C102" s="25" t="inlineStr">
        <is>
          <t>Maluccio (1998)</t>
        </is>
      </c>
      <c r="D102" s="12" t="n">
        <v>12.53</v>
      </c>
      <c r="E102" s="14">
        <f>D102/F102</f>
        <v/>
      </c>
      <c r="F102" s="7" t="n">
        <v>5.14</v>
      </c>
      <c r="G102" s="7">
        <f>D102-E102</f>
        <v/>
      </c>
      <c r="H102" s="16">
        <f>D102+E102</f>
        <v/>
      </c>
      <c r="I102" s="11">
        <f>IFERROR(F102/SQRT(F102^2+W102), "X")</f>
        <v/>
      </c>
      <c r="J102" s="33">
        <f>IFERROR(SQRT((1-I102^2)/W102), "X")</f>
        <v/>
      </c>
      <c r="K102" s="33">
        <f>IFERROR(1/J102, "X")</f>
        <v/>
      </c>
      <c r="L102" s="33">
        <f>IFERROR(I102-J102, "X")</f>
        <v/>
      </c>
      <c r="M102" s="33">
        <f>IFERROR(I102+J102, "X")</f>
        <v/>
      </c>
      <c r="N102" s="8" t="n">
        <v>0</v>
      </c>
      <c r="O102" s="9" t="n">
        <v>1</v>
      </c>
      <c r="P102" s="8" t="n">
        <v>0</v>
      </c>
      <c r="Q102" s="9" t="n">
        <v>0</v>
      </c>
      <c r="R102" s="9" t="n">
        <v>1</v>
      </c>
      <c r="S102" s="9" t="n">
        <v>0</v>
      </c>
      <c r="T102" s="9" t="n">
        <v>0</v>
      </c>
      <c r="U102" s="8" t="n">
        <v>250</v>
      </c>
      <c r="V102" s="9" t="n">
        <v>6</v>
      </c>
      <c r="W102" s="9">
        <f>U102-V102-1</f>
        <v/>
      </c>
      <c r="X102" s="9">
        <f>COUNTIF(B:B,B102)</f>
        <v/>
      </c>
      <c r="Y102" s="7" t="n">
        <v>8.9</v>
      </c>
      <c r="Z102" s="7">
        <f>BQ102-Y102-6</f>
        <v/>
      </c>
      <c r="AA102" s="9" t="n">
        <v>1</v>
      </c>
      <c r="AB102" s="9" t="n">
        <v>0</v>
      </c>
      <c r="AC102" s="9" t="n">
        <v>0</v>
      </c>
      <c r="AD102" s="9" t="n">
        <v>0</v>
      </c>
      <c r="AE102" s="9" t="n">
        <v>1</v>
      </c>
      <c r="AF102" s="9" t="n">
        <v>0</v>
      </c>
      <c r="AG102" s="8" t="n">
        <v>0</v>
      </c>
      <c r="AH102" s="9" t="n">
        <v>1</v>
      </c>
      <c r="AI102" s="30" t="n">
        <v>0</v>
      </c>
      <c r="AJ102" s="9" t="n">
        <v>0</v>
      </c>
      <c r="AK102" s="30" t="n">
        <v>1</v>
      </c>
      <c r="AL102" s="21" t="n">
        <v>1985</v>
      </c>
      <c r="AM102" s="23">
        <f>LN(AL102)</f>
        <v/>
      </c>
      <c r="AN102" s="33" t="n">
        <v>0.428</v>
      </c>
      <c r="AO102" s="33">
        <f>(1-$AN$100-$AQ$100)/2</f>
        <v/>
      </c>
      <c r="AP102" s="33">
        <f>(1-$AN$100-$AQ$100)/2</f>
        <v/>
      </c>
      <c r="AQ102" s="43" t="n">
        <v>0.252</v>
      </c>
      <c r="AR102" s="33">
        <f>1-AS102</f>
        <v/>
      </c>
      <c r="AS102" s="43">
        <f>(0.43+0.85)/2</f>
        <v/>
      </c>
      <c r="AT102" s="42" t="inlineStr">
        <is>
          <t>.</t>
        </is>
      </c>
      <c r="AU102" s="18" t="inlineStr">
        <is>
          <t>.</t>
        </is>
      </c>
      <c r="AV102" t="n">
        <v>0.664</v>
      </c>
      <c r="AW102" s="40" t="n">
        <v>0.336</v>
      </c>
      <c r="AX102" t="inlineStr">
        <is>
          <t>.</t>
        </is>
      </c>
      <c r="AY102" s="40" t="inlineStr">
        <is>
          <t>.</t>
        </is>
      </c>
      <c r="BA102" s="18" t="n"/>
      <c r="BB102" t="n">
        <v>0.668</v>
      </c>
      <c r="BC102" s="18" t="n">
        <v>0.332</v>
      </c>
      <c r="BD102" s="18" t="inlineStr">
        <is>
          <t>Philippines</t>
        </is>
      </c>
      <c r="BE102" t="n">
        <v>0</v>
      </c>
      <c r="BF102" t="n">
        <v>1</v>
      </c>
      <c r="BG102" t="n">
        <v>0</v>
      </c>
      <c r="BH102" t="n">
        <v>0</v>
      </c>
      <c r="BI102" t="n">
        <v>0</v>
      </c>
      <c r="BJ102" t="n">
        <v>0</v>
      </c>
      <c r="BK102" s="18" t="n">
        <v>0</v>
      </c>
      <c r="BL102" t="n">
        <v>0</v>
      </c>
      <c r="BM102" t="n">
        <v>1</v>
      </c>
      <c r="BN102" s="18" t="n">
        <v>0</v>
      </c>
      <c r="BO102" t="n">
        <v>60.83333333333334</v>
      </c>
      <c r="BP102" t="n">
        <v>90.60000000000001</v>
      </c>
      <c r="BQ102" s="25" t="n">
        <v>29.3</v>
      </c>
      <c r="BR102" t="n">
        <v>0</v>
      </c>
      <c r="BS102" t="n">
        <v>0</v>
      </c>
      <c r="BT102" t="n">
        <v>0</v>
      </c>
      <c r="BU102" t="n">
        <v>0</v>
      </c>
      <c r="BV102" t="n">
        <v>1</v>
      </c>
      <c r="BW102" t="n">
        <v>0</v>
      </c>
      <c r="BX102" t="n">
        <v>0</v>
      </c>
      <c r="BY102" s="18" t="n">
        <v>0</v>
      </c>
      <c r="BZ102" t="n">
        <v>0</v>
      </c>
      <c r="CA102" t="n">
        <v>0</v>
      </c>
      <c r="CB102" t="n">
        <v>1</v>
      </c>
      <c r="CC102" s="18" t="n">
        <v>0</v>
      </c>
      <c r="CD102" t="n">
        <v>1</v>
      </c>
      <c r="CE102" t="n">
        <v>1</v>
      </c>
      <c r="CF102" t="n">
        <v>0</v>
      </c>
      <c r="CG102" t="n">
        <v>0</v>
      </c>
      <c r="CH102" s="18" t="n">
        <v>1</v>
      </c>
      <c r="CI102" t="n">
        <v>1</v>
      </c>
      <c r="CJ102" t="n">
        <v>1</v>
      </c>
      <c r="CK102" t="n">
        <v>0</v>
      </c>
      <c r="CL102" t="n">
        <v>0</v>
      </c>
      <c r="CM102" t="n">
        <v>0</v>
      </c>
      <c r="CN102" t="n">
        <v>0</v>
      </c>
      <c r="CO102" t="n">
        <v>1</v>
      </c>
      <c r="CP102" t="n">
        <v>0</v>
      </c>
      <c r="CQ102" t="n">
        <v>0</v>
      </c>
      <c r="CR102" t="n">
        <v>1</v>
      </c>
      <c r="CS102" s="18" t="n">
        <v>0</v>
      </c>
      <c r="DD102" s="34" t="inlineStr">
        <is>
          <t>X</t>
        </is>
      </c>
    </row>
    <row r="103">
      <c r="A103" t="n">
        <v>102</v>
      </c>
      <c r="B103" t="n">
        <v>10</v>
      </c>
      <c r="C103" s="25" t="inlineStr">
        <is>
          <t>Maluccio (1998)</t>
        </is>
      </c>
      <c r="D103" s="12" t="n">
        <v>12.33</v>
      </c>
      <c r="E103" s="14">
        <f>D103/F103</f>
        <v/>
      </c>
      <c r="F103" s="7" t="n">
        <v>5.84</v>
      </c>
      <c r="G103" s="7">
        <f>D103-E103</f>
        <v/>
      </c>
      <c r="H103" s="16">
        <f>D103+E103</f>
        <v/>
      </c>
      <c r="I103" s="11">
        <f>IFERROR(F103/SQRT(F103^2+W103), "X")</f>
        <v/>
      </c>
      <c r="J103" s="33">
        <f>IFERROR(SQRT((1-I103^2)/W103), "X")</f>
        <v/>
      </c>
      <c r="K103" s="33">
        <f>IFERROR(1/J103, "X")</f>
        <v/>
      </c>
      <c r="L103" s="33">
        <f>IFERROR(I103-J103, "X")</f>
        <v/>
      </c>
      <c r="M103" s="33">
        <f>IFERROR(I103+J103, "X")</f>
        <v/>
      </c>
      <c r="N103" s="8" t="n">
        <v>0</v>
      </c>
      <c r="O103" s="9" t="n">
        <v>1</v>
      </c>
      <c r="P103" s="8" t="n">
        <v>0</v>
      </c>
      <c r="Q103" s="9" t="n">
        <v>0</v>
      </c>
      <c r="R103" s="9" t="n">
        <v>1</v>
      </c>
      <c r="S103" s="9" t="n">
        <v>0</v>
      </c>
      <c r="T103" s="9" t="n">
        <v>0</v>
      </c>
      <c r="U103" s="8" t="n">
        <v>250</v>
      </c>
      <c r="V103" s="9" t="n">
        <v>6</v>
      </c>
      <c r="W103" s="9">
        <f>U103-V103-1</f>
        <v/>
      </c>
      <c r="X103" s="9">
        <f>COUNTIF(B:B,B103)</f>
        <v/>
      </c>
      <c r="Y103" s="7" t="n">
        <v>8.9</v>
      </c>
      <c r="Z103" s="7">
        <f>BQ103-Y103-6</f>
        <v/>
      </c>
      <c r="AA103" s="9" t="n">
        <v>1</v>
      </c>
      <c r="AB103" s="9" t="n">
        <v>0</v>
      </c>
      <c r="AC103" s="9" t="n">
        <v>0</v>
      </c>
      <c r="AD103" s="9" t="n">
        <v>0</v>
      </c>
      <c r="AE103" s="9" t="n">
        <v>1</v>
      </c>
      <c r="AF103" s="9" t="n">
        <v>0</v>
      </c>
      <c r="AG103" s="8" t="n">
        <v>0</v>
      </c>
      <c r="AH103" s="9" t="n">
        <v>1</v>
      </c>
      <c r="AI103" s="30" t="n">
        <v>0</v>
      </c>
      <c r="AJ103" s="9" t="n">
        <v>0</v>
      </c>
      <c r="AK103" s="30" t="n">
        <v>1</v>
      </c>
      <c r="AL103" s="21" t="n">
        <v>1985</v>
      </c>
      <c r="AM103" s="23">
        <f>LN(AL103)</f>
        <v/>
      </c>
      <c r="AN103" s="33" t="n">
        <v>0.428</v>
      </c>
      <c r="AO103" s="33">
        <f>(1-$AN$100-$AQ$100)/2</f>
        <v/>
      </c>
      <c r="AP103" s="33">
        <f>(1-$AN$100-$AQ$100)/2</f>
        <v/>
      </c>
      <c r="AQ103" s="43" t="n">
        <v>0.252</v>
      </c>
      <c r="AR103" s="33">
        <f>1-AS103</f>
        <v/>
      </c>
      <c r="AS103" s="43">
        <f>(0.43+0.85)/2</f>
        <v/>
      </c>
      <c r="AT103" s="42" t="inlineStr">
        <is>
          <t>.</t>
        </is>
      </c>
      <c r="AU103" s="18" t="inlineStr">
        <is>
          <t>.</t>
        </is>
      </c>
      <c r="AV103" t="n">
        <v>0.664</v>
      </c>
      <c r="AW103" s="40" t="n">
        <v>0.336</v>
      </c>
      <c r="AX103" t="inlineStr">
        <is>
          <t>.</t>
        </is>
      </c>
      <c r="AY103" s="40" t="inlineStr">
        <is>
          <t>.</t>
        </is>
      </c>
      <c r="BA103" s="18" t="n"/>
      <c r="BB103" t="n">
        <v>0.668</v>
      </c>
      <c r="BC103" s="18" t="n">
        <v>0.332</v>
      </c>
      <c r="BD103" s="18" t="inlineStr">
        <is>
          <t>Philippines</t>
        </is>
      </c>
      <c r="BE103" t="n">
        <v>0</v>
      </c>
      <c r="BF103" t="n">
        <v>1</v>
      </c>
      <c r="BG103" t="n">
        <v>0</v>
      </c>
      <c r="BH103" t="n">
        <v>0</v>
      </c>
      <c r="BI103" t="n">
        <v>0</v>
      </c>
      <c r="BJ103" t="n">
        <v>0</v>
      </c>
      <c r="BK103" s="18" t="n">
        <v>0</v>
      </c>
      <c r="BL103" t="n">
        <v>0</v>
      </c>
      <c r="BM103" t="n">
        <v>1</v>
      </c>
      <c r="BN103" s="18" t="n">
        <v>0</v>
      </c>
      <c r="BO103" t="n">
        <v>60.83333333333334</v>
      </c>
      <c r="BP103" t="n">
        <v>90.60000000000001</v>
      </c>
      <c r="BQ103" s="25" t="n">
        <v>30.3</v>
      </c>
      <c r="BR103" t="n">
        <v>0</v>
      </c>
      <c r="BS103" t="n">
        <v>0</v>
      </c>
      <c r="BT103" t="n">
        <v>0</v>
      </c>
      <c r="BU103" t="n">
        <v>0</v>
      </c>
      <c r="BV103" t="n">
        <v>1</v>
      </c>
      <c r="BW103" t="n">
        <v>0</v>
      </c>
      <c r="BX103" t="n">
        <v>0</v>
      </c>
      <c r="BY103" s="18" t="n">
        <v>0</v>
      </c>
      <c r="BZ103" t="n">
        <v>0</v>
      </c>
      <c r="CA103" t="n">
        <v>0</v>
      </c>
      <c r="CB103" t="n">
        <v>1</v>
      </c>
      <c r="CC103" s="18" t="n">
        <v>0</v>
      </c>
      <c r="CD103" t="n">
        <v>1</v>
      </c>
      <c r="CE103" t="n">
        <v>1</v>
      </c>
      <c r="CF103" t="n">
        <v>0</v>
      </c>
      <c r="CG103" t="n">
        <v>0</v>
      </c>
      <c r="CH103" s="18" t="n">
        <v>1</v>
      </c>
      <c r="CI103" t="n">
        <v>1</v>
      </c>
      <c r="CJ103" t="n">
        <v>1</v>
      </c>
      <c r="CK103" t="n">
        <v>0</v>
      </c>
      <c r="CL103" t="n">
        <v>0</v>
      </c>
      <c r="CM103" t="n">
        <v>0</v>
      </c>
      <c r="CN103" t="n">
        <v>0</v>
      </c>
      <c r="CO103" t="n">
        <v>1</v>
      </c>
      <c r="CP103" t="n">
        <v>0</v>
      </c>
      <c r="CQ103" t="n">
        <v>0</v>
      </c>
      <c r="CR103" t="n">
        <v>1</v>
      </c>
      <c r="CS103" s="18" t="n">
        <v>0</v>
      </c>
      <c r="DD103" s="34" t="inlineStr">
        <is>
          <t>X</t>
        </is>
      </c>
    </row>
    <row r="104">
      <c r="A104" t="n">
        <v>103</v>
      </c>
      <c r="B104" t="n">
        <v>10</v>
      </c>
      <c r="C104" s="25" t="inlineStr">
        <is>
          <t>Maluccio (1998)</t>
        </is>
      </c>
      <c r="D104" s="12" t="n">
        <v>6.54</v>
      </c>
      <c r="E104" s="14">
        <f>D104/F104</f>
        <v/>
      </c>
      <c r="F104" s="7" t="n">
        <v>11.7</v>
      </c>
      <c r="G104" s="7">
        <f>D104-E104</f>
        <v/>
      </c>
      <c r="H104" s="16">
        <f>D104+E104</f>
        <v/>
      </c>
      <c r="I104" s="11">
        <f>IFERROR(F104/SQRT(F104^2+W104), "X")</f>
        <v/>
      </c>
      <c r="J104" s="33">
        <f>IFERROR(SQRT((1-I104^2)/W104), "X")</f>
        <v/>
      </c>
      <c r="K104" s="33">
        <f>IFERROR(1/J104, "X")</f>
        <v/>
      </c>
      <c r="L104" s="33">
        <f>IFERROR(I104-J104, "X")</f>
        <v/>
      </c>
      <c r="M104" s="33">
        <f>IFERROR(I104+J104, "X")</f>
        <v/>
      </c>
      <c r="N104" s="8" t="n">
        <v>0</v>
      </c>
      <c r="O104" s="9" t="n">
        <v>1</v>
      </c>
      <c r="P104" s="8" t="n">
        <v>0</v>
      </c>
      <c r="Q104" s="9" t="n">
        <v>0</v>
      </c>
      <c r="R104" s="9" t="n">
        <v>1</v>
      </c>
      <c r="S104" s="9" t="n">
        <v>0</v>
      </c>
      <c r="T104" s="9" t="n">
        <v>0</v>
      </c>
      <c r="U104" s="8" t="n">
        <v>250</v>
      </c>
      <c r="V104" s="9" t="n">
        <v>7</v>
      </c>
      <c r="W104" s="9">
        <f>U104-V104-1</f>
        <v/>
      </c>
      <c r="X104" s="9">
        <f>COUNTIF(B:B,B104)</f>
        <v/>
      </c>
      <c r="Y104" s="7" t="n">
        <v>8.9</v>
      </c>
      <c r="Z104" s="7">
        <f>BQ104-Y104-6</f>
        <v/>
      </c>
      <c r="AA104" s="9" t="n">
        <v>1</v>
      </c>
      <c r="AB104" s="9" t="n">
        <v>0</v>
      </c>
      <c r="AC104" s="9" t="n">
        <v>0</v>
      </c>
      <c r="AD104" s="9" t="n">
        <v>0</v>
      </c>
      <c r="AE104" s="9" t="n">
        <v>1</v>
      </c>
      <c r="AF104" s="9" t="n">
        <v>0</v>
      </c>
      <c r="AG104" s="8" t="n">
        <v>0</v>
      </c>
      <c r="AH104" s="9" t="n">
        <v>1</v>
      </c>
      <c r="AI104" s="30" t="n">
        <v>0</v>
      </c>
      <c r="AJ104" s="9" t="n">
        <v>0</v>
      </c>
      <c r="AK104" s="30" t="n">
        <v>1</v>
      </c>
      <c r="AL104" s="21" t="n">
        <v>1985</v>
      </c>
      <c r="AM104" s="23">
        <f>LN(AL104)</f>
        <v/>
      </c>
      <c r="AN104" s="33" t="n">
        <v>0.428</v>
      </c>
      <c r="AO104" s="33">
        <f>(1-$AN$100-$AQ$100)/2</f>
        <v/>
      </c>
      <c r="AP104" s="33">
        <f>(1-$AN$100-$AQ$100)/2</f>
        <v/>
      </c>
      <c r="AQ104" s="43" t="n">
        <v>0.252</v>
      </c>
      <c r="AR104" s="33">
        <f>1-AS104</f>
        <v/>
      </c>
      <c r="AS104" s="43">
        <f>(0.43+0.85)/2</f>
        <v/>
      </c>
      <c r="AT104" s="42" t="inlineStr">
        <is>
          <t>.</t>
        </is>
      </c>
      <c r="AU104" s="18" t="inlineStr">
        <is>
          <t>.</t>
        </is>
      </c>
      <c r="AV104" t="n">
        <v>0.664</v>
      </c>
      <c r="AW104" s="40" t="n">
        <v>0.336</v>
      </c>
      <c r="AX104" t="inlineStr">
        <is>
          <t>.</t>
        </is>
      </c>
      <c r="AY104" s="40" t="inlineStr">
        <is>
          <t>.</t>
        </is>
      </c>
      <c r="BA104" s="18" t="n"/>
      <c r="BB104" t="n">
        <v>0.668</v>
      </c>
      <c r="BC104" s="18" t="n">
        <v>0.332</v>
      </c>
      <c r="BD104" s="18" t="inlineStr">
        <is>
          <t>Philippines</t>
        </is>
      </c>
      <c r="BE104" t="n">
        <v>0</v>
      </c>
      <c r="BF104" t="n">
        <v>1</v>
      </c>
      <c r="BG104" t="n">
        <v>0</v>
      </c>
      <c r="BH104" t="n">
        <v>0</v>
      </c>
      <c r="BI104" t="n">
        <v>0</v>
      </c>
      <c r="BJ104" t="n">
        <v>0</v>
      </c>
      <c r="BK104" s="18" t="n">
        <v>0</v>
      </c>
      <c r="BL104" t="n">
        <v>0</v>
      </c>
      <c r="BM104" t="n">
        <v>1</v>
      </c>
      <c r="BN104" s="18" t="n">
        <v>0</v>
      </c>
      <c r="BO104" t="n">
        <v>60.83333333333334</v>
      </c>
      <c r="BP104" t="n">
        <v>90.60000000000001</v>
      </c>
      <c r="BQ104" s="25" t="n">
        <v>31.3</v>
      </c>
      <c r="BR104" t="n">
        <v>1</v>
      </c>
      <c r="BS104" t="n">
        <v>0</v>
      </c>
      <c r="BT104" t="n">
        <v>0</v>
      </c>
      <c r="BU104" t="n">
        <v>0</v>
      </c>
      <c r="BV104" t="n">
        <v>1</v>
      </c>
      <c r="BW104" t="n">
        <v>0</v>
      </c>
      <c r="BX104" t="n">
        <v>0</v>
      </c>
      <c r="BY104" s="18" t="n">
        <v>0</v>
      </c>
      <c r="BZ104" t="n">
        <v>0</v>
      </c>
      <c r="CA104" t="n">
        <v>0</v>
      </c>
      <c r="CB104" t="n">
        <v>1</v>
      </c>
      <c r="CC104" s="18" t="n">
        <v>0</v>
      </c>
      <c r="CD104" t="n">
        <v>0</v>
      </c>
      <c r="CE104" t="n">
        <v>0</v>
      </c>
      <c r="CF104" t="n">
        <v>0</v>
      </c>
      <c r="CG104" t="n">
        <v>0</v>
      </c>
      <c r="CH104" s="18" t="n">
        <v>0</v>
      </c>
      <c r="CI104" t="n">
        <v>1</v>
      </c>
      <c r="CJ104" t="n">
        <v>1</v>
      </c>
      <c r="CK104" t="n">
        <v>0</v>
      </c>
      <c r="CL104" t="n">
        <v>0</v>
      </c>
      <c r="CM104" t="n">
        <v>0</v>
      </c>
      <c r="CN104" t="n">
        <v>0</v>
      </c>
      <c r="CO104" t="n">
        <v>1</v>
      </c>
      <c r="CP104" t="n">
        <v>0</v>
      </c>
      <c r="CQ104" t="n">
        <v>0</v>
      </c>
      <c r="CR104" t="n">
        <v>1</v>
      </c>
      <c r="CS104" s="18" t="n">
        <v>1</v>
      </c>
      <c r="DD104" s="34" t="inlineStr">
        <is>
          <t>X</t>
        </is>
      </c>
    </row>
    <row r="105">
      <c r="A105" t="n">
        <v>104</v>
      </c>
      <c r="B105" t="n">
        <v>10</v>
      </c>
      <c r="C105" s="25" t="inlineStr">
        <is>
          <t>Maluccio (1998)</t>
        </is>
      </c>
      <c r="D105" s="12" t="n">
        <v>12.58</v>
      </c>
      <c r="E105" s="14">
        <f>D105/F105</f>
        <v/>
      </c>
      <c r="F105" s="7" t="n">
        <v>3.16</v>
      </c>
      <c r="G105" s="7">
        <f>D105-E105</f>
        <v/>
      </c>
      <c r="H105" s="16">
        <f>D105+E105</f>
        <v/>
      </c>
      <c r="I105" s="11">
        <f>IFERROR(F105/SQRT(F105^2+W105), "X")</f>
        <v/>
      </c>
      <c r="J105" s="33">
        <f>IFERROR(SQRT((1-I105^2)/W105), "X")</f>
        <v/>
      </c>
      <c r="K105" s="33">
        <f>IFERROR(1/J105, "X")</f>
        <v/>
      </c>
      <c r="L105" s="33">
        <f>IFERROR(I105-J105, "X")</f>
        <v/>
      </c>
      <c r="M105" s="33">
        <f>IFERROR(I105+J105, "X")</f>
        <v/>
      </c>
      <c r="N105" s="8" t="n">
        <v>0</v>
      </c>
      <c r="O105" s="9" t="n">
        <v>1</v>
      </c>
      <c r="P105" s="8" t="n">
        <v>0</v>
      </c>
      <c r="Q105" s="9" t="n">
        <v>0</v>
      </c>
      <c r="R105" s="9" t="n">
        <v>1</v>
      </c>
      <c r="S105" s="9" t="n">
        <v>0</v>
      </c>
      <c r="T105" s="9" t="n">
        <v>0</v>
      </c>
      <c r="U105" s="8" t="n">
        <v>250</v>
      </c>
      <c r="V105" s="9" t="n">
        <v>7</v>
      </c>
      <c r="W105" s="9">
        <f>U105-V105-1</f>
        <v/>
      </c>
      <c r="X105" s="9">
        <f>COUNTIF(B:B,B105)</f>
        <v/>
      </c>
      <c r="Y105" s="7" t="n">
        <v>8.9</v>
      </c>
      <c r="Z105" s="7">
        <f>BQ105-Y105-6</f>
        <v/>
      </c>
      <c r="AA105" s="9" t="n">
        <v>1</v>
      </c>
      <c r="AB105" s="9" t="n">
        <v>0</v>
      </c>
      <c r="AC105" s="9" t="n">
        <v>0</v>
      </c>
      <c r="AD105" s="9" t="n">
        <v>0</v>
      </c>
      <c r="AE105" s="9" t="n">
        <v>1</v>
      </c>
      <c r="AF105" s="9" t="n">
        <v>0</v>
      </c>
      <c r="AG105" s="8" t="n">
        <v>0</v>
      </c>
      <c r="AH105" s="9" t="n">
        <v>1</v>
      </c>
      <c r="AI105" s="30" t="n">
        <v>0</v>
      </c>
      <c r="AJ105" s="9" t="n">
        <v>0</v>
      </c>
      <c r="AK105" s="30" t="n">
        <v>1</v>
      </c>
      <c r="AL105" s="21" t="n">
        <v>1985</v>
      </c>
      <c r="AM105" s="23">
        <f>LN(AL105)</f>
        <v/>
      </c>
      <c r="AN105" s="33" t="n">
        <v>0.428</v>
      </c>
      <c r="AO105" s="33">
        <f>(1-$AN$100-$AQ$100)/2</f>
        <v/>
      </c>
      <c r="AP105" s="33">
        <f>(1-$AN$100-$AQ$100)/2</f>
        <v/>
      </c>
      <c r="AQ105" s="43" t="n">
        <v>0.252</v>
      </c>
      <c r="AR105" s="33">
        <f>1-AS105</f>
        <v/>
      </c>
      <c r="AS105" s="43">
        <f>(0.43+0.85)/2</f>
        <v/>
      </c>
      <c r="AT105" s="42" t="inlineStr">
        <is>
          <t>.</t>
        </is>
      </c>
      <c r="AU105" s="18" t="inlineStr">
        <is>
          <t>.</t>
        </is>
      </c>
      <c r="AV105" t="n">
        <v>0.664</v>
      </c>
      <c r="AW105" s="40" t="n">
        <v>0.336</v>
      </c>
      <c r="AX105" t="inlineStr">
        <is>
          <t>.</t>
        </is>
      </c>
      <c r="AY105" s="40" t="inlineStr">
        <is>
          <t>.</t>
        </is>
      </c>
      <c r="BA105" s="18" t="n"/>
      <c r="BB105" t="n">
        <v>0.668</v>
      </c>
      <c r="BC105" s="18" t="n">
        <v>0.332</v>
      </c>
      <c r="BD105" s="18" t="inlineStr">
        <is>
          <t>Philippines</t>
        </is>
      </c>
      <c r="BE105" t="n">
        <v>0</v>
      </c>
      <c r="BF105" t="n">
        <v>1</v>
      </c>
      <c r="BG105" t="n">
        <v>0</v>
      </c>
      <c r="BH105" t="n">
        <v>0</v>
      </c>
      <c r="BI105" t="n">
        <v>0</v>
      </c>
      <c r="BJ105" t="n">
        <v>0</v>
      </c>
      <c r="BK105" s="18" t="n">
        <v>0</v>
      </c>
      <c r="BL105" t="n">
        <v>0</v>
      </c>
      <c r="BM105" t="n">
        <v>1</v>
      </c>
      <c r="BN105" s="18" t="n">
        <v>0</v>
      </c>
      <c r="BO105" t="n">
        <v>60.83333333333334</v>
      </c>
      <c r="BP105" t="n">
        <v>90.60000000000001</v>
      </c>
      <c r="BQ105" s="25" t="n">
        <v>32.3</v>
      </c>
      <c r="BR105" t="n">
        <v>1</v>
      </c>
      <c r="BS105" t="n">
        <v>0</v>
      </c>
      <c r="BT105" t="n">
        <v>0</v>
      </c>
      <c r="BU105" t="n">
        <v>0</v>
      </c>
      <c r="BV105" t="n">
        <v>0</v>
      </c>
      <c r="BW105" t="n">
        <v>0</v>
      </c>
      <c r="BX105" t="n">
        <v>0</v>
      </c>
      <c r="BY105" s="18" t="n">
        <v>0</v>
      </c>
      <c r="BZ105" t="n">
        <v>0</v>
      </c>
      <c r="CA105" t="n">
        <v>0</v>
      </c>
      <c r="CB105" t="n">
        <v>1</v>
      </c>
      <c r="CC105" s="18" t="n">
        <v>0</v>
      </c>
      <c r="CD105" t="n">
        <v>1</v>
      </c>
      <c r="CE105" t="n">
        <v>1</v>
      </c>
      <c r="CF105" t="n">
        <v>0</v>
      </c>
      <c r="CG105" t="n">
        <v>0</v>
      </c>
      <c r="CH105" s="18" t="n">
        <v>1</v>
      </c>
      <c r="CI105" t="n">
        <v>1</v>
      </c>
      <c r="CJ105" t="n">
        <v>1</v>
      </c>
      <c r="CK105" t="n">
        <v>0</v>
      </c>
      <c r="CL105" t="n">
        <v>0</v>
      </c>
      <c r="CM105" t="n">
        <v>0</v>
      </c>
      <c r="CN105" t="n">
        <v>0</v>
      </c>
      <c r="CO105" t="n">
        <v>1</v>
      </c>
      <c r="CP105" t="n">
        <v>0</v>
      </c>
      <c r="CQ105" t="n">
        <v>0</v>
      </c>
      <c r="CR105" t="n">
        <v>1</v>
      </c>
      <c r="CS105" s="18" t="n">
        <v>1</v>
      </c>
      <c r="DD105" s="34" t="inlineStr">
        <is>
          <t>X</t>
        </is>
      </c>
    </row>
    <row r="106">
      <c r="A106" t="n">
        <v>105</v>
      </c>
      <c r="B106" t="n">
        <v>10</v>
      </c>
      <c r="C106" s="25" t="inlineStr">
        <is>
          <t>Maluccio (1998)</t>
        </is>
      </c>
      <c r="D106" s="12" t="n">
        <v>10</v>
      </c>
      <c r="E106" s="14">
        <f>D106/F106</f>
        <v/>
      </c>
      <c r="F106" s="7" t="n">
        <v>3.41</v>
      </c>
      <c r="G106" s="7">
        <f>D106-E106</f>
        <v/>
      </c>
      <c r="H106" s="16">
        <f>D106+E106</f>
        <v/>
      </c>
      <c r="I106" s="11">
        <f>IFERROR(F106/SQRT(F106^2+W106), "X")</f>
        <v/>
      </c>
      <c r="J106" s="33">
        <f>IFERROR(SQRT((1-I106^2)/W106), "X")</f>
        <v/>
      </c>
      <c r="K106" s="33">
        <f>IFERROR(1/J106, "X")</f>
        <v/>
      </c>
      <c r="L106" s="33">
        <f>IFERROR(I106-J106, "X")</f>
        <v/>
      </c>
      <c r="M106" s="33">
        <f>IFERROR(I106+J106, "X")</f>
        <v/>
      </c>
      <c r="N106" s="8" t="n">
        <v>0</v>
      </c>
      <c r="O106" s="9" t="n">
        <v>1</v>
      </c>
      <c r="P106" s="8" t="n">
        <v>0</v>
      </c>
      <c r="Q106" s="9" t="n">
        <v>0</v>
      </c>
      <c r="R106" s="9" t="n">
        <v>1</v>
      </c>
      <c r="S106" s="9" t="n">
        <v>0</v>
      </c>
      <c r="T106" s="9" t="n">
        <v>0</v>
      </c>
      <c r="U106" s="8" t="n">
        <v>250</v>
      </c>
      <c r="V106" s="9" t="n">
        <v>7</v>
      </c>
      <c r="W106" s="9">
        <f>U106-V106-1</f>
        <v/>
      </c>
      <c r="X106" s="9">
        <f>COUNTIF(B:B,B106)</f>
        <v/>
      </c>
      <c r="Y106" s="7" t="n">
        <v>8.9</v>
      </c>
      <c r="Z106" s="7">
        <f>BQ106-Y106-6</f>
        <v/>
      </c>
      <c r="AA106" s="9" t="n">
        <v>1</v>
      </c>
      <c r="AB106" s="9" t="n">
        <v>0</v>
      </c>
      <c r="AC106" s="9" t="n">
        <v>0</v>
      </c>
      <c r="AD106" s="9" t="n">
        <v>0</v>
      </c>
      <c r="AE106" s="9" t="n">
        <v>1</v>
      </c>
      <c r="AF106" s="9" t="n">
        <v>0</v>
      </c>
      <c r="AG106" s="8" t="n">
        <v>0</v>
      </c>
      <c r="AH106" s="9" t="n">
        <v>1</v>
      </c>
      <c r="AI106" s="30" t="n">
        <v>0</v>
      </c>
      <c r="AJ106" s="9" t="n">
        <v>0</v>
      </c>
      <c r="AK106" s="30" t="n">
        <v>1</v>
      </c>
      <c r="AL106" s="21" t="n">
        <v>1985</v>
      </c>
      <c r="AM106" s="23">
        <f>LN(AL106)</f>
        <v/>
      </c>
      <c r="AN106" s="33" t="n">
        <v>0.428</v>
      </c>
      <c r="AO106" s="33">
        <f>(1-$AN$100-$AQ$100)/2</f>
        <v/>
      </c>
      <c r="AP106" s="33">
        <f>(1-$AN$100-$AQ$100)/2</f>
        <v/>
      </c>
      <c r="AQ106" s="43" t="n">
        <v>0.252</v>
      </c>
      <c r="AR106" s="33">
        <f>1-AS106</f>
        <v/>
      </c>
      <c r="AS106" s="43">
        <f>(0.43+0.85)/2</f>
        <v/>
      </c>
      <c r="AT106" s="42" t="inlineStr">
        <is>
          <t>.</t>
        </is>
      </c>
      <c r="AU106" s="18" t="inlineStr">
        <is>
          <t>.</t>
        </is>
      </c>
      <c r="AV106" t="n">
        <v>0.664</v>
      </c>
      <c r="AW106" s="40" t="n">
        <v>0.336</v>
      </c>
      <c r="AX106" t="inlineStr">
        <is>
          <t>.</t>
        </is>
      </c>
      <c r="AY106" s="40" t="inlineStr">
        <is>
          <t>.</t>
        </is>
      </c>
      <c r="BA106" s="18" t="n"/>
      <c r="BB106" t="n">
        <v>0.668</v>
      </c>
      <c r="BC106" s="18" t="n">
        <v>0.332</v>
      </c>
      <c r="BD106" s="18" t="inlineStr">
        <is>
          <t>Philippines</t>
        </is>
      </c>
      <c r="BE106" t="n">
        <v>0</v>
      </c>
      <c r="BF106" t="n">
        <v>1</v>
      </c>
      <c r="BG106" t="n">
        <v>0</v>
      </c>
      <c r="BH106" t="n">
        <v>0</v>
      </c>
      <c r="BI106" t="n">
        <v>0</v>
      </c>
      <c r="BJ106" t="n">
        <v>0</v>
      </c>
      <c r="BK106" s="18" t="n">
        <v>0</v>
      </c>
      <c r="BL106" t="n">
        <v>0</v>
      </c>
      <c r="BM106" t="n">
        <v>1</v>
      </c>
      <c r="BN106" s="18" t="n">
        <v>0</v>
      </c>
      <c r="BO106" t="n">
        <v>60.83333333333334</v>
      </c>
      <c r="BP106" t="n">
        <v>90.60000000000001</v>
      </c>
      <c r="BQ106" s="25" t="n">
        <v>33.3</v>
      </c>
      <c r="BR106" t="n">
        <v>1</v>
      </c>
      <c r="BS106" t="n">
        <v>0</v>
      </c>
      <c r="BT106" t="n">
        <v>0</v>
      </c>
      <c r="BU106" t="n">
        <v>0</v>
      </c>
      <c r="BV106" t="n">
        <v>0</v>
      </c>
      <c r="BW106" t="n">
        <v>0</v>
      </c>
      <c r="BX106" t="n">
        <v>0</v>
      </c>
      <c r="BY106" s="18" t="n">
        <v>0</v>
      </c>
      <c r="BZ106" t="n">
        <v>0</v>
      </c>
      <c r="CA106" t="n">
        <v>0</v>
      </c>
      <c r="CB106" t="n">
        <v>1</v>
      </c>
      <c r="CC106" s="18" t="n">
        <v>0</v>
      </c>
      <c r="CD106" t="n">
        <v>1</v>
      </c>
      <c r="CE106" t="n">
        <v>1</v>
      </c>
      <c r="CF106" t="n">
        <v>0</v>
      </c>
      <c r="CG106" t="n">
        <v>0</v>
      </c>
      <c r="CH106" s="18" t="n">
        <v>1</v>
      </c>
      <c r="CI106" t="n">
        <v>1</v>
      </c>
      <c r="CJ106" t="n">
        <v>1</v>
      </c>
      <c r="CK106" t="n">
        <v>0</v>
      </c>
      <c r="CL106" t="n">
        <v>0</v>
      </c>
      <c r="CM106" t="n">
        <v>0</v>
      </c>
      <c r="CN106" t="n">
        <v>0</v>
      </c>
      <c r="CO106" t="n">
        <v>1</v>
      </c>
      <c r="CP106" t="n">
        <v>0</v>
      </c>
      <c r="CQ106" t="n">
        <v>0</v>
      </c>
      <c r="CR106" t="n">
        <v>1</v>
      </c>
      <c r="CS106" s="18" t="n">
        <v>1</v>
      </c>
      <c r="DD106" s="34" t="inlineStr">
        <is>
          <t>X</t>
        </is>
      </c>
    </row>
    <row r="107">
      <c r="A107" t="n">
        <v>106</v>
      </c>
      <c r="B107" t="n">
        <v>10</v>
      </c>
      <c r="C107" s="25" t="inlineStr">
        <is>
          <t>Maluccio (1998)</t>
        </is>
      </c>
      <c r="D107" s="12" t="n">
        <v>11.13</v>
      </c>
      <c r="E107" s="14">
        <f>D107/F107</f>
        <v/>
      </c>
      <c r="F107" s="7" t="n">
        <v>6.89</v>
      </c>
      <c r="G107" s="7">
        <f>D107-E107</f>
        <v/>
      </c>
      <c r="H107" s="16">
        <f>D107+E107</f>
        <v/>
      </c>
      <c r="I107" s="11">
        <f>IFERROR(F107/SQRT(F107^2+W107), "X")</f>
        <v/>
      </c>
      <c r="J107" s="33">
        <f>IFERROR(SQRT((1-I107^2)/W107), "X")</f>
        <v/>
      </c>
      <c r="K107" s="33">
        <f>IFERROR(1/J107, "X")</f>
        <v/>
      </c>
      <c r="L107" s="33">
        <f>IFERROR(I107-J107, "X")</f>
        <v/>
      </c>
      <c r="M107" s="33">
        <f>IFERROR(I107+J107, "X")</f>
        <v/>
      </c>
      <c r="N107" s="8" t="n">
        <v>0</v>
      </c>
      <c r="O107" s="9" t="n">
        <v>1</v>
      </c>
      <c r="P107" s="8" t="n">
        <v>0</v>
      </c>
      <c r="Q107" s="9" t="n">
        <v>0</v>
      </c>
      <c r="R107" s="9" t="n">
        <v>1</v>
      </c>
      <c r="S107" s="9" t="n">
        <v>0</v>
      </c>
      <c r="T107" s="9" t="n">
        <v>0</v>
      </c>
      <c r="U107" s="8" t="n">
        <v>250</v>
      </c>
      <c r="V107" s="9" t="n">
        <v>7</v>
      </c>
      <c r="W107" s="9">
        <f>U107-V107-1</f>
        <v/>
      </c>
      <c r="X107" s="9">
        <f>COUNTIF(B:B,B107)</f>
        <v/>
      </c>
      <c r="Y107" s="7" t="n">
        <v>8.9</v>
      </c>
      <c r="Z107" s="7">
        <f>BQ107-Y107-6</f>
        <v/>
      </c>
      <c r="AA107" s="9" t="n">
        <v>1</v>
      </c>
      <c r="AB107" s="9" t="n">
        <v>0</v>
      </c>
      <c r="AC107" s="9" t="n">
        <v>0</v>
      </c>
      <c r="AD107" s="9" t="n">
        <v>0</v>
      </c>
      <c r="AE107" s="9" t="n">
        <v>1</v>
      </c>
      <c r="AF107" s="9" t="n">
        <v>0</v>
      </c>
      <c r="AG107" s="8" t="n">
        <v>0</v>
      </c>
      <c r="AH107" s="9" t="n">
        <v>1</v>
      </c>
      <c r="AI107" s="30" t="n">
        <v>0</v>
      </c>
      <c r="AJ107" s="9" t="n">
        <v>0</v>
      </c>
      <c r="AK107" s="30" t="n">
        <v>1</v>
      </c>
      <c r="AL107" s="21" t="n">
        <v>1985</v>
      </c>
      <c r="AM107" s="23">
        <f>LN(AL107)</f>
        <v/>
      </c>
      <c r="AN107" s="33" t="n">
        <v>0.428</v>
      </c>
      <c r="AO107" s="33">
        <f>(1-$AN$100-$AQ$100)/2</f>
        <v/>
      </c>
      <c r="AP107" s="33">
        <f>(1-$AN$100-$AQ$100)/2</f>
        <v/>
      </c>
      <c r="AQ107" s="43" t="n">
        <v>0.252</v>
      </c>
      <c r="AR107" s="33">
        <f>1-AS107</f>
        <v/>
      </c>
      <c r="AS107" s="43">
        <f>(0.43+0.85)/2</f>
        <v/>
      </c>
      <c r="AT107" s="42" t="inlineStr">
        <is>
          <t>.</t>
        </is>
      </c>
      <c r="AU107" s="18" t="inlineStr">
        <is>
          <t>.</t>
        </is>
      </c>
      <c r="AV107" t="n">
        <v>0.664</v>
      </c>
      <c r="AW107" s="40" t="n">
        <v>0.336</v>
      </c>
      <c r="AX107" t="inlineStr">
        <is>
          <t>.</t>
        </is>
      </c>
      <c r="AY107" s="40" t="inlineStr">
        <is>
          <t>.</t>
        </is>
      </c>
      <c r="BA107" s="18" t="n"/>
      <c r="BB107" t="n">
        <v>0.668</v>
      </c>
      <c r="BC107" s="18" t="n">
        <v>0.332</v>
      </c>
      <c r="BD107" s="18" t="inlineStr">
        <is>
          <t>Philippines</t>
        </is>
      </c>
      <c r="BE107" t="n">
        <v>0</v>
      </c>
      <c r="BF107" t="n">
        <v>1</v>
      </c>
      <c r="BG107" t="n">
        <v>0</v>
      </c>
      <c r="BH107" t="n">
        <v>0</v>
      </c>
      <c r="BI107" t="n">
        <v>0</v>
      </c>
      <c r="BJ107" t="n">
        <v>0</v>
      </c>
      <c r="BK107" s="18" t="n">
        <v>0</v>
      </c>
      <c r="BL107" t="n">
        <v>0</v>
      </c>
      <c r="BM107" t="n">
        <v>1</v>
      </c>
      <c r="BN107" s="18" t="n">
        <v>0</v>
      </c>
      <c r="BO107" t="n">
        <v>60.83333333333334</v>
      </c>
      <c r="BP107" t="n">
        <v>90.60000000000001</v>
      </c>
      <c r="BQ107" s="25" t="n">
        <v>34.3</v>
      </c>
      <c r="BR107" t="n">
        <v>1</v>
      </c>
      <c r="BS107" t="n">
        <v>0</v>
      </c>
      <c r="BT107" t="n">
        <v>0</v>
      </c>
      <c r="BU107" t="n">
        <v>0</v>
      </c>
      <c r="BV107" t="n">
        <v>0</v>
      </c>
      <c r="BW107" t="n">
        <v>0</v>
      </c>
      <c r="BX107" t="n">
        <v>0</v>
      </c>
      <c r="BY107" s="18" t="n">
        <v>0</v>
      </c>
      <c r="BZ107" t="n">
        <v>0</v>
      </c>
      <c r="CA107" t="n">
        <v>0</v>
      </c>
      <c r="CB107" t="n">
        <v>1</v>
      </c>
      <c r="CC107" s="18" t="n">
        <v>0</v>
      </c>
      <c r="CD107" t="n">
        <v>1</v>
      </c>
      <c r="CE107" t="n">
        <v>1</v>
      </c>
      <c r="CF107" t="n">
        <v>0</v>
      </c>
      <c r="CG107" t="n">
        <v>0</v>
      </c>
      <c r="CH107" s="18" t="n">
        <v>1</v>
      </c>
      <c r="CI107" t="n">
        <v>1</v>
      </c>
      <c r="CJ107" t="n">
        <v>1</v>
      </c>
      <c r="CK107" t="n">
        <v>0</v>
      </c>
      <c r="CL107" t="n">
        <v>0</v>
      </c>
      <c r="CM107" t="n">
        <v>0</v>
      </c>
      <c r="CN107" t="n">
        <v>0</v>
      </c>
      <c r="CO107" t="n">
        <v>1</v>
      </c>
      <c r="CP107" t="n">
        <v>0</v>
      </c>
      <c r="CQ107" t="n">
        <v>0</v>
      </c>
      <c r="CR107" t="n">
        <v>1</v>
      </c>
      <c r="CS107" s="18" t="n">
        <v>1</v>
      </c>
      <c r="DD107" s="34" t="inlineStr">
        <is>
          <t>X</t>
        </is>
      </c>
    </row>
    <row r="108">
      <c r="A108" t="n">
        <v>107</v>
      </c>
      <c r="B108" t="n">
        <v>10</v>
      </c>
      <c r="C108" s="25" t="inlineStr">
        <is>
          <t>Maluccio (1998)</t>
        </is>
      </c>
      <c r="D108" s="12" t="n">
        <v>6.03</v>
      </c>
      <c r="E108" s="14">
        <f>D108/F108</f>
        <v/>
      </c>
      <c r="F108" s="7" t="n">
        <v>3.51</v>
      </c>
      <c r="G108" s="7">
        <f>D108-E108</f>
        <v/>
      </c>
      <c r="H108" s="16">
        <f>D108+E108</f>
        <v/>
      </c>
      <c r="I108" s="11">
        <f>IFERROR(F108/SQRT(F108^2+W108), "X")</f>
        <v/>
      </c>
      <c r="J108" s="33">
        <f>IFERROR(SQRT((1-I108^2)/W108), "X")</f>
        <v/>
      </c>
      <c r="K108" s="33">
        <f>IFERROR(1/J108, "X")</f>
        <v/>
      </c>
      <c r="L108" s="33">
        <f>IFERROR(I108-J108, "X")</f>
        <v/>
      </c>
      <c r="M108" s="33">
        <f>IFERROR(I108+J108, "X")</f>
        <v/>
      </c>
      <c r="N108" s="8" t="n">
        <v>0</v>
      </c>
      <c r="O108" s="9" t="n">
        <v>1</v>
      </c>
      <c r="P108" s="8" t="n">
        <v>0</v>
      </c>
      <c r="Q108" s="9" t="n">
        <v>0</v>
      </c>
      <c r="R108" s="9" t="n">
        <v>1</v>
      </c>
      <c r="S108" s="9" t="n">
        <v>0</v>
      </c>
      <c r="T108" s="9" t="n">
        <v>0</v>
      </c>
      <c r="U108" s="8" t="n">
        <v>135</v>
      </c>
      <c r="V108" s="9" t="n">
        <v>6</v>
      </c>
      <c r="W108" s="9">
        <f>U108-V108-1</f>
        <v/>
      </c>
      <c r="X108" s="9">
        <f>COUNTIF(B:B,B108)</f>
        <v/>
      </c>
      <c r="Y108" s="7" t="n">
        <v>8.9</v>
      </c>
      <c r="Z108" s="7">
        <f>BQ108-Y108-6</f>
        <v/>
      </c>
      <c r="AA108" s="9" t="n">
        <v>1</v>
      </c>
      <c r="AB108" s="9" t="n">
        <v>0</v>
      </c>
      <c r="AC108" s="9" t="n">
        <v>0</v>
      </c>
      <c r="AD108" s="9" t="n">
        <v>0</v>
      </c>
      <c r="AE108" s="9" t="n">
        <v>1</v>
      </c>
      <c r="AF108" s="9" t="n">
        <v>0</v>
      </c>
      <c r="AG108" s="8" t="n">
        <v>0</v>
      </c>
      <c r="AH108" s="9" t="n">
        <v>1</v>
      </c>
      <c r="AI108" s="30" t="n">
        <v>0</v>
      </c>
      <c r="AJ108" s="9" t="n">
        <v>0</v>
      </c>
      <c r="AK108" s="30" t="n">
        <v>1</v>
      </c>
      <c r="AL108" s="21" t="n">
        <v>1985</v>
      </c>
      <c r="AM108" s="23">
        <f>LN(AL108)</f>
        <v/>
      </c>
      <c r="AN108" s="33" t="n">
        <v>0.428</v>
      </c>
      <c r="AO108" s="33">
        <f>(1-$AN$100-$AQ$100)/2</f>
        <v/>
      </c>
      <c r="AP108" s="33">
        <f>(1-$AN$100-$AQ$100)/2</f>
        <v/>
      </c>
      <c r="AQ108" s="43" t="n">
        <v>0.252</v>
      </c>
      <c r="AR108" s="33">
        <f>1-AS108</f>
        <v/>
      </c>
      <c r="AS108" s="43">
        <f>(0.43+0.85)/2</f>
        <v/>
      </c>
      <c r="AT108" s="42" t="inlineStr">
        <is>
          <t>.</t>
        </is>
      </c>
      <c r="AU108" s="18" t="inlineStr">
        <is>
          <t>.</t>
        </is>
      </c>
      <c r="AV108" t="n">
        <v>0.664</v>
      </c>
      <c r="AW108" s="40" t="n">
        <v>0.336</v>
      </c>
      <c r="AX108" t="inlineStr">
        <is>
          <t>.</t>
        </is>
      </c>
      <c r="AY108" s="40" t="inlineStr">
        <is>
          <t>.</t>
        </is>
      </c>
      <c r="BA108" s="18" t="n"/>
      <c r="BB108" t="n">
        <v>0.668</v>
      </c>
      <c r="BC108" s="18" t="n">
        <v>0.332</v>
      </c>
      <c r="BD108" s="18" t="inlineStr">
        <is>
          <t>Philippines</t>
        </is>
      </c>
      <c r="BE108" t="n">
        <v>0</v>
      </c>
      <c r="BF108" t="n">
        <v>1</v>
      </c>
      <c r="BG108" t="n">
        <v>0</v>
      </c>
      <c r="BH108" t="n">
        <v>0</v>
      </c>
      <c r="BI108" t="n">
        <v>0</v>
      </c>
      <c r="BJ108" t="n">
        <v>0</v>
      </c>
      <c r="BK108" s="18" t="n">
        <v>0</v>
      </c>
      <c r="BL108" t="n">
        <v>0</v>
      </c>
      <c r="BM108" t="n">
        <v>1</v>
      </c>
      <c r="BN108" s="18" t="n">
        <v>0</v>
      </c>
      <c r="BO108" t="n">
        <v>60.83333333333334</v>
      </c>
      <c r="BP108" t="n">
        <v>90.60000000000001</v>
      </c>
      <c r="BQ108" s="25" t="n">
        <v>35.3</v>
      </c>
      <c r="BR108" t="n">
        <v>1</v>
      </c>
      <c r="BS108" t="n">
        <v>0</v>
      </c>
      <c r="BT108" t="n">
        <v>0</v>
      </c>
      <c r="BU108" t="n">
        <v>0</v>
      </c>
      <c r="BV108" t="n">
        <v>0</v>
      </c>
      <c r="BW108" t="n">
        <v>0</v>
      </c>
      <c r="BX108" t="n">
        <v>0</v>
      </c>
      <c r="BY108" s="18" t="n">
        <v>0</v>
      </c>
      <c r="BZ108" t="n">
        <v>0</v>
      </c>
      <c r="CA108" t="n">
        <v>0</v>
      </c>
      <c r="CB108" t="n">
        <v>1</v>
      </c>
      <c r="CC108" s="18" t="n">
        <v>0</v>
      </c>
      <c r="CD108" t="n">
        <v>0</v>
      </c>
      <c r="CE108" t="n">
        <v>0</v>
      </c>
      <c r="CF108" t="n">
        <v>0</v>
      </c>
      <c r="CG108" t="n">
        <v>0</v>
      </c>
      <c r="CH108" s="18" t="n">
        <v>0</v>
      </c>
      <c r="CI108" t="n">
        <v>1</v>
      </c>
      <c r="CJ108" t="n">
        <v>1</v>
      </c>
      <c r="CK108" t="n">
        <v>0</v>
      </c>
      <c r="CL108" t="n">
        <v>0</v>
      </c>
      <c r="CM108" t="n">
        <v>0</v>
      </c>
      <c r="CN108" t="n">
        <v>0</v>
      </c>
      <c r="CO108" t="n">
        <v>1</v>
      </c>
      <c r="CP108" t="n">
        <v>0</v>
      </c>
      <c r="CQ108" t="n">
        <v>0</v>
      </c>
      <c r="CR108" t="n">
        <v>1</v>
      </c>
      <c r="CS108" s="18" t="n">
        <v>0</v>
      </c>
      <c r="DD108" s="34" t="inlineStr">
        <is>
          <t>X</t>
        </is>
      </c>
    </row>
    <row r="109">
      <c r="A109" t="n">
        <v>108</v>
      </c>
      <c r="B109" t="n">
        <v>10</v>
      </c>
      <c r="C109" s="25" t="inlineStr">
        <is>
          <t>Maluccio (1998)</t>
        </is>
      </c>
      <c r="D109" s="12" t="n">
        <v>6.26</v>
      </c>
      <c r="E109" s="14">
        <f>D109/F109</f>
        <v/>
      </c>
      <c r="F109" s="7" t="n">
        <v>3.71</v>
      </c>
      <c r="G109" s="7">
        <f>D109-E109</f>
        <v/>
      </c>
      <c r="H109" s="16">
        <f>D109+E109</f>
        <v/>
      </c>
      <c r="I109" s="11">
        <f>IFERROR(F109/SQRT(F109^2+W109), "X")</f>
        <v/>
      </c>
      <c r="J109" s="33">
        <f>IFERROR(SQRT((1-I109^2)/W109), "X")</f>
        <v/>
      </c>
      <c r="K109" s="33">
        <f>IFERROR(1/J109, "X")</f>
        <v/>
      </c>
      <c r="L109" s="33">
        <f>IFERROR(I109-J109, "X")</f>
        <v/>
      </c>
      <c r="M109" s="33">
        <f>IFERROR(I109+J109, "X")</f>
        <v/>
      </c>
      <c r="N109" s="8" t="n">
        <v>0</v>
      </c>
      <c r="O109" s="9" t="n">
        <v>1</v>
      </c>
      <c r="P109" s="8" t="n">
        <v>0</v>
      </c>
      <c r="Q109" s="9" t="n">
        <v>0</v>
      </c>
      <c r="R109" s="9" t="n">
        <v>1</v>
      </c>
      <c r="S109" s="9" t="n">
        <v>0</v>
      </c>
      <c r="T109" s="9" t="n">
        <v>0</v>
      </c>
      <c r="U109" s="8" t="n">
        <v>135</v>
      </c>
      <c r="V109" s="9" t="n">
        <v>7</v>
      </c>
      <c r="W109" s="9">
        <f>U109-V109-1</f>
        <v/>
      </c>
      <c r="X109" s="9">
        <f>COUNTIF(B:B,B109)</f>
        <v/>
      </c>
      <c r="Y109" s="7" t="n">
        <v>8.9</v>
      </c>
      <c r="Z109" s="7">
        <f>BQ109-Y109-6</f>
        <v/>
      </c>
      <c r="AA109" s="9" t="n">
        <v>1</v>
      </c>
      <c r="AB109" s="9" t="n">
        <v>0</v>
      </c>
      <c r="AC109" s="9" t="n">
        <v>0</v>
      </c>
      <c r="AD109" s="9" t="n">
        <v>0</v>
      </c>
      <c r="AE109" s="9" t="n">
        <v>1</v>
      </c>
      <c r="AF109" s="9" t="n">
        <v>0</v>
      </c>
      <c r="AG109" s="8" t="n">
        <v>0</v>
      </c>
      <c r="AH109" s="9" t="n">
        <v>1</v>
      </c>
      <c r="AI109" s="30" t="n">
        <v>0</v>
      </c>
      <c r="AJ109" s="9" t="n">
        <v>0</v>
      </c>
      <c r="AK109" s="30" t="n">
        <v>1</v>
      </c>
      <c r="AL109" s="21" t="n">
        <v>1985</v>
      </c>
      <c r="AM109" s="23">
        <f>LN(AL109)</f>
        <v/>
      </c>
      <c r="AN109" s="33" t="n">
        <v>0.428</v>
      </c>
      <c r="AO109" s="33">
        <f>(1-$AN$100-$AQ$100)/2</f>
        <v/>
      </c>
      <c r="AP109" s="33">
        <f>(1-$AN$100-$AQ$100)/2</f>
        <v/>
      </c>
      <c r="AQ109" s="43" t="n">
        <v>0.252</v>
      </c>
      <c r="AR109" s="33">
        <f>1-AS109</f>
        <v/>
      </c>
      <c r="AS109" s="43">
        <f>(0.43+0.85)/2</f>
        <v/>
      </c>
      <c r="AT109" s="42" t="inlineStr">
        <is>
          <t>.</t>
        </is>
      </c>
      <c r="AU109" s="18" t="inlineStr">
        <is>
          <t>.</t>
        </is>
      </c>
      <c r="AV109" t="n">
        <v>0.664</v>
      </c>
      <c r="AW109" s="40" t="n">
        <v>0.336</v>
      </c>
      <c r="AX109" t="inlineStr">
        <is>
          <t>.</t>
        </is>
      </c>
      <c r="AY109" s="40" t="inlineStr">
        <is>
          <t>.</t>
        </is>
      </c>
      <c r="BA109" s="18" t="n"/>
      <c r="BB109" t="n">
        <v>0.668</v>
      </c>
      <c r="BC109" s="18" t="n">
        <v>0.332</v>
      </c>
      <c r="BD109" s="18" t="inlineStr">
        <is>
          <t>Philippines</t>
        </is>
      </c>
      <c r="BE109" t="n">
        <v>0</v>
      </c>
      <c r="BF109" t="n">
        <v>1</v>
      </c>
      <c r="BG109" t="n">
        <v>0</v>
      </c>
      <c r="BH109" t="n">
        <v>0</v>
      </c>
      <c r="BI109" t="n">
        <v>0</v>
      </c>
      <c r="BJ109" t="n">
        <v>0</v>
      </c>
      <c r="BK109" s="18" t="n">
        <v>0</v>
      </c>
      <c r="BL109" t="n">
        <v>0</v>
      </c>
      <c r="BM109" t="n">
        <v>1</v>
      </c>
      <c r="BN109" s="18" t="n">
        <v>0</v>
      </c>
      <c r="BO109" t="n">
        <v>60.83333333333334</v>
      </c>
      <c r="BP109" t="n">
        <v>90.60000000000001</v>
      </c>
      <c r="BQ109" s="25" t="n">
        <v>36.3</v>
      </c>
      <c r="BR109" t="n">
        <v>1</v>
      </c>
      <c r="BS109" t="n">
        <v>0</v>
      </c>
      <c r="BT109" t="n">
        <v>0</v>
      </c>
      <c r="BU109" t="n">
        <v>0</v>
      </c>
      <c r="BV109" t="n">
        <v>0</v>
      </c>
      <c r="BW109" t="n">
        <v>0</v>
      </c>
      <c r="BX109" t="n">
        <v>0</v>
      </c>
      <c r="BY109" s="18" t="n">
        <v>0</v>
      </c>
      <c r="BZ109" t="n">
        <v>0</v>
      </c>
      <c r="CA109" t="n">
        <v>0</v>
      </c>
      <c r="CB109" t="n">
        <v>1</v>
      </c>
      <c r="CC109" s="18" t="n">
        <v>0</v>
      </c>
      <c r="CD109" t="n">
        <v>0</v>
      </c>
      <c r="CE109" t="n">
        <v>0</v>
      </c>
      <c r="CF109" t="n">
        <v>0</v>
      </c>
      <c r="CG109" t="n">
        <v>0</v>
      </c>
      <c r="CH109" s="18" t="n">
        <v>0</v>
      </c>
      <c r="CI109" t="n">
        <v>1</v>
      </c>
      <c r="CJ109" t="n">
        <v>1</v>
      </c>
      <c r="CK109" t="n">
        <v>0</v>
      </c>
      <c r="CL109" t="n">
        <v>0</v>
      </c>
      <c r="CM109" t="n">
        <v>0</v>
      </c>
      <c r="CN109" t="n">
        <v>1</v>
      </c>
      <c r="CO109" t="n">
        <v>1</v>
      </c>
      <c r="CP109" t="n">
        <v>0</v>
      </c>
      <c r="CQ109" t="n">
        <v>0</v>
      </c>
      <c r="CR109" t="n">
        <v>1</v>
      </c>
      <c r="CS109" s="18" t="n">
        <v>0</v>
      </c>
      <c r="DD109" s="34" t="inlineStr">
        <is>
          <t>X</t>
        </is>
      </c>
    </row>
    <row r="110">
      <c r="A110" t="n">
        <v>109</v>
      </c>
      <c r="B110" t="n">
        <v>10</v>
      </c>
      <c r="C110" s="25" t="inlineStr">
        <is>
          <t>Maluccio (1998)</t>
        </is>
      </c>
      <c r="D110" s="12" t="n">
        <v>13.07</v>
      </c>
      <c r="E110" s="14">
        <f>D110/F110</f>
        <v/>
      </c>
      <c r="F110" s="7" t="n">
        <v>4</v>
      </c>
      <c r="G110" s="7">
        <f>D110-E110</f>
        <v/>
      </c>
      <c r="H110" s="16">
        <f>D110+E110</f>
        <v/>
      </c>
      <c r="I110" s="11">
        <f>IFERROR(F110/SQRT(F110^2+W110), "X")</f>
        <v/>
      </c>
      <c r="J110" s="33">
        <f>IFERROR(SQRT((1-I110^2)/W110), "X")</f>
        <v/>
      </c>
      <c r="K110" s="33">
        <f>IFERROR(1/J110, "X")</f>
        <v/>
      </c>
      <c r="L110" s="33">
        <f>IFERROR(I110-J110, "X")</f>
        <v/>
      </c>
      <c r="M110" s="33">
        <f>IFERROR(I110+J110, "X")</f>
        <v/>
      </c>
      <c r="N110" s="8" t="n">
        <v>0</v>
      </c>
      <c r="O110" s="9" t="n">
        <v>1</v>
      </c>
      <c r="P110" s="8" t="n">
        <v>0</v>
      </c>
      <c r="Q110" s="9" t="n">
        <v>0</v>
      </c>
      <c r="R110" s="9" t="n">
        <v>1</v>
      </c>
      <c r="S110" s="9" t="n">
        <v>0</v>
      </c>
      <c r="T110" s="9" t="n">
        <v>0</v>
      </c>
      <c r="U110" s="8" t="n">
        <v>135</v>
      </c>
      <c r="V110" s="9" t="n">
        <v>6</v>
      </c>
      <c r="W110" s="9">
        <f>U110-V110-1</f>
        <v/>
      </c>
      <c r="X110" s="9">
        <f>COUNTIF(B:B,B110)</f>
        <v/>
      </c>
      <c r="Y110" s="7" t="n">
        <v>8.9</v>
      </c>
      <c r="Z110" s="7">
        <f>BQ110-Y110-6</f>
        <v/>
      </c>
      <c r="AA110" s="9" t="n">
        <v>1</v>
      </c>
      <c r="AB110" s="9" t="n">
        <v>0</v>
      </c>
      <c r="AC110" s="9" t="n">
        <v>0</v>
      </c>
      <c r="AD110" s="9" t="n">
        <v>0</v>
      </c>
      <c r="AE110" s="9" t="n">
        <v>1</v>
      </c>
      <c r="AF110" s="9" t="n">
        <v>0</v>
      </c>
      <c r="AG110" s="8" t="n">
        <v>0</v>
      </c>
      <c r="AH110" s="9" t="n">
        <v>1</v>
      </c>
      <c r="AI110" s="30" t="n">
        <v>0</v>
      </c>
      <c r="AJ110" s="9" t="n">
        <v>0</v>
      </c>
      <c r="AK110" s="30" t="n">
        <v>1</v>
      </c>
      <c r="AL110" s="21" t="n">
        <v>1985</v>
      </c>
      <c r="AM110" s="23">
        <f>LN(AL110)</f>
        <v/>
      </c>
      <c r="AN110" s="33" t="n">
        <v>0.428</v>
      </c>
      <c r="AO110" s="33">
        <f>(1-$AN$100-$AQ$100)/2</f>
        <v/>
      </c>
      <c r="AP110" s="33">
        <f>(1-$AN$100-$AQ$100)/2</f>
        <v/>
      </c>
      <c r="AQ110" s="43" t="n">
        <v>0.252</v>
      </c>
      <c r="AR110" s="33">
        <f>1-AS110</f>
        <v/>
      </c>
      <c r="AS110" s="43">
        <f>(0.43+0.85)/2</f>
        <v/>
      </c>
      <c r="AT110" s="42" t="inlineStr">
        <is>
          <t>.</t>
        </is>
      </c>
      <c r="AU110" s="18" t="inlineStr">
        <is>
          <t>.</t>
        </is>
      </c>
      <c r="AV110" t="n">
        <v>0.664</v>
      </c>
      <c r="AW110" s="40" t="n">
        <v>0.336</v>
      </c>
      <c r="AX110" t="inlineStr">
        <is>
          <t>.</t>
        </is>
      </c>
      <c r="AY110" s="40" t="inlineStr">
        <is>
          <t>.</t>
        </is>
      </c>
      <c r="BA110" s="18" t="n"/>
      <c r="BB110" t="n">
        <v>0.668</v>
      </c>
      <c r="BC110" s="18" t="n">
        <v>0.332</v>
      </c>
      <c r="BD110" s="18" t="inlineStr">
        <is>
          <t>Philippines</t>
        </is>
      </c>
      <c r="BE110" t="n">
        <v>0</v>
      </c>
      <c r="BF110" t="n">
        <v>1</v>
      </c>
      <c r="BG110" t="n">
        <v>0</v>
      </c>
      <c r="BH110" t="n">
        <v>0</v>
      </c>
      <c r="BI110" t="n">
        <v>0</v>
      </c>
      <c r="BJ110" t="n">
        <v>0</v>
      </c>
      <c r="BK110" s="18" t="n">
        <v>0</v>
      </c>
      <c r="BL110" t="n">
        <v>0</v>
      </c>
      <c r="BM110" t="n">
        <v>1</v>
      </c>
      <c r="BN110" s="18" t="n">
        <v>0</v>
      </c>
      <c r="BO110" t="n">
        <v>60.83333333333334</v>
      </c>
      <c r="BP110" t="n">
        <v>90.60000000000001</v>
      </c>
      <c r="BQ110" s="25" t="n">
        <v>37.3</v>
      </c>
      <c r="BR110" t="n">
        <v>0</v>
      </c>
      <c r="BS110" t="n">
        <v>0</v>
      </c>
      <c r="BT110" t="n">
        <v>0</v>
      </c>
      <c r="BU110" t="n">
        <v>0</v>
      </c>
      <c r="BV110" t="n">
        <v>1</v>
      </c>
      <c r="BW110" t="n">
        <v>0</v>
      </c>
      <c r="BX110" t="n">
        <v>0</v>
      </c>
      <c r="BY110" s="18" t="n">
        <v>0</v>
      </c>
      <c r="BZ110" t="n">
        <v>0</v>
      </c>
      <c r="CA110" t="n">
        <v>0</v>
      </c>
      <c r="CB110" t="n">
        <v>1</v>
      </c>
      <c r="CC110" s="18" t="n">
        <v>0</v>
      </c>
      <c r="CD110" t="n">
        <v>1</v>
      </c>
      <c r="CE110" t="n">
        <v>1</v>
      </c>
      <c r="CF110" t="n">
        <v>0</v>
      </c>
      <c r="CG110" t="n">
        <v>0</v>
      </c>
      <c r="CH110" s="18" t="n">
        <v>1</v>
      </c>
      <c r="CI110" t="n">
        <v>1</v>
      </c>
      <c r="CJ110" t="n">
        <v>1</v>
      </c>
      <c r="CK110" t="n">
        <v>0</v>
      </c>
      <c r="CL110" t="n">
        <v>0</v>
      </c>
      <c r="CM110" t="n">
        <v>0</v>
      </c>
      <c r="CN110" t="n">
        <v>0</v>
      </c>
      <c r="CO110" t="n">
        <v>1</v>
      </c>
      <c r="CP110" t="n">
        <v>0</v>
      </c>
      <c r="CQ110" t="n">
        <v>0</v>
      </c>
      <c r="CR110" t="n">
        <v>1</v>
      </c>
      <c r="CS110" s="18" t="n">
        <v>0</v>
      </c>
      <c r="DD110" s="34" t="inlineStr">
        <is>
          <t>X</t>
        </is>
      </c>
    </row>
    <row r="111">
      <c r="A111" t="n">
        <v>110</v>
      </c>
      <c r="B111" t="n">
        <v>10</v>
      </c>
      <c r="C111" s="25" t="inlineStr">
        <is>
          <t>Maluccio (1998)</t>
        </is>
      </c>
      <c r="D111" s="12" t="n">
        <v>14.34</v>
      </c>
      <c r="E111" s="14">
        <f>D111/F111</f>
        <v/>
      </c>
      <c r="F111" s="7" t="n">
        <v>11.7</v>
      </c>
      <c r="G111" s="7">
        <f>D111-E111</f>
        <v/>
      </c>
      <c r="H111" s="16">
        <f>D111+E111</f>
        <v/>
      </c>
      <c r="I111" s="11">
        <f>IFERROR(F111/SQRT(F111^2+W111), "X")</f>
        <v/>
      </c>
      <c r="J111" s="33">
        <f>IFERROR(SQRT((1-I111^2)/W111), "X")</f>
        <v/>
      </c>
      <c r="K111" s="33">
        <f>IFERROR(1/J111, "X")</f>
        <v/>
      </c>
      <c r="L111" s="33">
        <f>IFERROR(I111-J111, "X")</f>
        <v/>
      </c>
      <c r="M111" s="33">
        <f>IFERROR(I111+J111, "X")</f>
        <v/>
      </c>
      <c r="N111" s="8" t="n">
        <v>0</v>
      </c>
      <c r="O111" s="9" t="n">
        <v>1</v>
      </c>
      <c r="P111" s="8" t="n">
        <v>0</v>
      </c>
      <c r="Q111" s="9" t="n">
        <v>0</v>
      </c>
      <c r="R111" s="9" t="n">
        <v>1</v>
      </c>
      <c r="S111" s="9" t="n">
        <v>0</v>
      </c>
      <c r="T111" s="9" t="n">
        <v>0</v>
      </c>
      <c r="U111" s="8" t="n">
        <v>135</v>
      </c>
      <c r="V111" s="9" t="n">
        <v>7</v>
      </c>
      <c r="W111" s="9">
        <f>U111-V111-1</f>
        <v/>
      </c>
      <c r="X111" s="9">
        <f>COUNTIF(B:B,B111)</f>
        <v/>
      </c>
      <c r="Y111" s="7" t="n">
        <v>8.9</v>
      </c>
      <c r="Z111" s="7">
        <f>BQ111-Y111-6</f>
        <v/>
      </c>
      <c r="AA111" s="9" t="n">
        <v>1</v>
      </c>
      <c r="AB111" s="9" t="n">
        <v>0</v>
      </c>
      <c r="AC111" s="9" t="n">
        <v>0</v>
      </c>
      <c r="AD111" s="9" t="n">
        <v>0</v>
      </c>
      <c r="AE111" s="9" t="n">
        <v>1</v>
      </c>
      <c r="AF111" s="9" t="n">
        <v>0</v>
      </c>
      <c r="AG111" s="8" t="n">
        <v>0</v>
      </c>
      <c r="AH111" s="9" t="n">
        <v>1</v>
      </c>
      <c r="AI111" s="30" t="n">
        <v>0</v>
      </c>
      <c r="AJ111" s="9" t="n">
        <v>0</v>
      </c>
      <c r="AK111" s="30" t="n">
        <v>1</v>
      </c>
      <c r="AL111" s="21" t="n">
        <v>1985</v>
      </c>
      <c r="AM111" s="23">
        <f>LN(AL111)</f>
        <v/>
      </c>
      <c r="AN111" s="33" t="n">
        <v>0.428</v>
      </c>
      <c r="AO111" s="33">
        <f>(1-$AN$100-$AQ$100)/2</f>
        <v/>
      </c>
      <c r="AP111" s="33">
        <f>(1-$AN$100-$AQ$100)/2</f>
        <v/>
      </c>
      <c r="AQ111" s="43" t="n">
        <v>0.252</v>
      </c>
      <c r="AR111" s="33">
        <f>1-AS111</f>
        <v/>
      </c>
      <c r="AS111" s="43">
        <f>(0.43+0.85)/2</f>
        <v/>
      </c>
      <c r="AT111" s="42" t="inlineStr">
        <is>
          <t>.</t>
        </is>
      </c>
      <c r="AU111" s="18" t="inlineStr">
        <is>
          <t>.</t>
        </is>
      </c>
      <c r="AV111" t="n">
        <v>0.664</v>
      </c>
      <c r="AW111" s="40" t="n">
        <v>0.336</v>
      </c>
      <c r="AX111" t="inlineStr">
        <is>
          <t>.</t>
        </is>
      </c>
      <c r="AY111" s="40" t="inlineStr">
        <is>
          <t>.</t>
        </is>
      </c>
      <c r="BA111" s="18" t="n"/>
      <c r="BB111" t="n">
        <v>0.668</v>
      </c>
      <c r="BC111" s="18" t="n">
        <v>0.332</v>
      </c>
      <c r="BD111" s="18" t="inlineStr">
        <is>
          <t>Philippines</t>
        </is>
      </c>
      <c r="BE111" t="n">
        <v>0</v>
      </c>
      <c r="BF111" t="n">
        <v>1</v>
      </c>
      <c r="BG111" t="n">
        <v>0</v>
      </c>
      <c r="BH111" t="n">
        <v>0</v>
      </c>
      <c r="BI111" t="n">
        <v>0</v>
      </c>
      <c r="BJ111" t="n">
        <v>0</v>
      </c>
      <c r="BK111" s="18" t="n">
        <v>0</v>
      </c>
      <c r="BL111" t="n">
        <v>0</v>
      </c>
      <c r="BM111" t="n">
        <v>1</v>
      </c>
      <c r="BN111" s="18" t="n">
        <v>0</v>
      </c>
      <c r="BO111" t="n">
        <v>60.83333333333334</v>
      </c>
      <c r="BP111" t="n">
        <v>90.60000000000001</v>
      </c>
      <c r="BQ111" s="25" t="n">
        <v>38.3</v>
      </c>
      <c r="BR111" t="n">
        <v>0</v>
      </c>
      <c r="BS111" t="n">
        <v>0</v>
      </c>
      <c r="BT111" t="n">
        <v>0</v>
      </c>
      <c r="BU111" t="n">
        <v>0</v>
      </c>
      <c r="BV111" t="n">
        <v>1</v>
      </c>
      <c r="BW111" t="n">
        <v>0</v>
      </c>
      <c r="BX111" t="n">
        <v>0</v>
      </c>
      <c r="BY111" s="18" t="n">
        <v>0</v>
      </c>
      <c r="BZ111" t="n">
        <v>0</v>
      </c>
      <c r="CA111" t="n">
        <v>0</v>
      </c>
      <c r="CB111" t="n">
        <v>1</v>
      </c>
      <c r="CC111" s="18" t="n">
        <v>0</v>
      </c>
      <c r="CD111" t="n">
        <v>1</v>
      </c>
      <c r="CE111" t="n">
        <v>1</v>
      </c>
      <c r="CF111" t="n">
        <v>0</v>
      </c>
      <c r="CG111" t="n">
        <v>0</v>
      </c>
      <c r="CH111" s="18" t="n">
        <v>1</v>
      </c>
      <c r="CI111" t="n">
        <v>1</v>
      </c>
      <c r="CJ111" t="n">
        <v>1</v>
      </c>
      <c r="CK111" t="n">
        <v>0</v>
      </c>
      <c r="CL111" t="n">
        <v>0</v>
      </c>
      <c r="CM111" t="n">
        <v>0</v>
      </c>
      <c r="CN111" t="n">
        <v>1</v>
      </c>
      <c r="CO111" t="n">
        <v>1</v>
      </c>
      <c r="CP111" t="n">
        <v>0</v>
      </c>
      <c r="CQ111" t="n">
        <v>0</v>
      </c>
      <c r="CR111" t="n">
        <v>1</v>
      </c>
      <c r="CS111" s="18" t="n">
        <v>0</v>
      </c>
      <c r="DD111" s="34" t="inlineStr">
        <is>
          <t>X</t>
        </is>
      </c>
    </row>
    <row r="112">
      <c r="A112" t="n">
        <v>111</v>
      </c>
      <c r="B112" t="n">
        <v>10</v>
      </c>
      <c r="C112" s="25" t="inlineStr">
        <is>
          <t>Maluccio (1998)</t>
        </is>
      </c>
      <c r="D112" s="12" t="n">
        <v>12.13</v>
      </c>
      <c r="E112" s="14">
        <f>D112/F112</f>
        <v/>
      </c>
      <c r="F112" s="7" t="n">
        <v>3.05</v>
      </c>
      <c r="G112" s="7">
        <f>D112-E112</f>
        <v/>
      </c>
      <c r="H112" s="16">
        <f>D112+E112</f>
        <v/>
      </c>
      <c r="I112" s="11">
        <f>IFERROR(F112/SQRT(F112^2+W112), "X")</f>
        <v/>
      </c>
      <c r="J112" s="33">
        <f>IFERROR(SQRT((1-I112^2)/W112), "X")</f>
        <v/>
      </c>
      <c r="K112" s="33">
        <f>IFERROR(1/J112, "X")</f>
        <v/>
      </c>
      <c r="L112" s="33">
        <f>IFERROR(I112-J112, "X")</f>
        <v/>
      </c>
      <c r="M112" s="33">
        <f>IFERROR(I112+J112, "X")</f>
        <v/>
      </c>
      <c r="N112" s="8" t="n">
        <v>0</v>
      </c>
      <c r="O112" s="9" t="n">
        <v>1</v>
      </c>
      <c r="P112" s="8" t="n">
        <v>0</v>
      </c>
      <c r="Q112" s="9" t="n">
        <v>0</v>
      </c>
      <c r="R112" s="9" t="n">
        <v>1</v>
      </c>
      <c r="S112" s="9" t="n">
        <v>0</v>
      </c>
      <c r="T112" s="9" t="n">
        <v>0</v>
      </c>
      <c r="U112" s="8" t="n">
        <v>250</v>
      </c>
      <c r="V112" s="9" t="n">
        <v>7</v>
      </c>
      <c r="W112" s="9">
        <f>U112-V112-1</f>
        <v/>
      </c>
      <c r="X112" s="9">
        <f>COUNTIF(B:B,B112)</f>
        <v/>
      </c>
      <c r="Y112" s="7" t="n">
        <v>8.9</v>
      </c>
      <c r="Z112" s="7">
        <f>BQ112-Y112-6</f>
        <v/>
      </c>
      <c r="AA112" s="9" t="n">
        <v>1</v>
      </c>
      <c r="AB112" s="9" t="n">
        <v>0</v>
      </c>
      <c r="AC112" s="9" t="n">
        <v>0</v>
      </c>
      <c r="AD112" s="9" t="n">
        <v>0</v>
      </c>
      <c r="AE112" s="9" t="n">
        <v>1</v>
      </c>
      <c r="AF112" s="9" t="n">
        <v>0</v>
      </c>
      <c r="AG112" s="8" t="n">
        <v>0</v>
      </c>
      <c r="AH112" s="9" t="n">
        <v>1</v>
      </c>
      <c r="AI112" s="30" t="n">
        <v>0</v>
      </c>
      <c r="AJ112" s="9" t="n">
        <v>0</v>
      </c>
      <c r="AK112" s="30" t="n">
        <v>1</v>
      </c>
      <c r="AL112" s="21" t="n">
        <v>1985</v>
      </c>
      <c r="AM112" s="23">
        <f>LN(AL112)</f>
        <v/>
      </c>
      <c r="AN112" s="33" t="n">
        <v>0.428</v>
      </c>
      <c r="AO112" s="33">
        <f>(1-$AN$100-$AQ$100)/2</f>
        <v/>
      </c>
      <c r="AP112" s="33">
        <f>(1-$AN$100-$AQ$100)/2</f>
        <v/>
      </c>
      <c r="AQ112" s="43" t="n">
        <v>0.252</v>
      </c>
      <c r="AR112" s="33">
        <f>1-AS112</f>
        <v/>
      </c>
      <c r="AS112" s="43">
        <f>(0.43+0.85)/2</f>
        <v/>
      </c>
      <c r="AT112" s="42" t="inlineStr">
        <is>
          <t>.</t>
        </is>
      </c>
      <c r="AU112" s="18" t="inlineStr">
        <is>
          <t>.</t>
        </is>
      </c>
      <c r="AV112" t="n">
        <v>0.664</v>
      </c>
      <c r="AW112" s="40" t="n">
        <v>0.336</v>
      </c>
      <c r="AX112" t="inlineStr">
        <is>
          <t>.</t>
        </is>
      </c>
      <c r="AY112" s="40" t="inlineStr">
        <is>
          <t>.</t>
        </is>
      </c>
      <c r="BA112" s="18" t="n"/>
      <c r="BB112" t="n">
        <v>0.668</v>
      </c>
      <c r="BC112" s="18" t="n">
        <v>0.332</v>
      </c>
      <c r="BD112" s="18" t="inlineStr">
        <is>
          <t>Philippines</t>
        </is>
      </c>
      <c r="BE112" t="n">
        <v>0</v>
      </c>
      <c r="BF112" t="n">
        <v>1</v>
      </c>
      <c r="BG112" t="n">
        <v>0</v>
      </c>
      <c r="BH112" t="n">
        <v>0</v>
      </c>
      <c r="BI112" t="n">
        <v>0</v>
      </c>
      <c r="BJ112" t="n">
        <v>0</v>
      </c>
      <c r="BK112" s="18" t="n">
        <v>0</v>
      </c>
      <c r="BL112" t="n">
        <v>0</v>
      </c>
      <c r="BM112" t="n">
        <v>1</v>
      </c>
      <c r="BN112" s="18" t="n">
        <v>0</v>
      </c>
      <c r="BO112" t="n">
        <v>60.83333333333334</v>
      </c>
      <c r="BP112" t="n">
        <v>90.60000000000001</v>
      </c>
      <c r="BQ112" s="25" t="n">
        <v>39.3</v>
      </c>
      <c r="BR112" t="n">
        <v>1</v>
      </c>
      <c r="BS112" t="n">
        <v>0</v>
      </c>
      <c r="BT112" t="n">
        <v>0</v>
      </c>
      <c r="BU112" t="n">
        <v>0</v>
      </c>
      <c r="BV112" t="n">
        <v>0</v>
      </c>
      <c r="BW112" t="n">
        <v>0</v>
      </c>
      <c r="BX112" t="n">
        <v>0</v>
      </c>
      <c r="BY112" s="18" t="n">
        <v>0</v>
      </c>
      <c r="BZ112" t="n">
        <v>0</v>
      </c>
      <c r="CA112" t="n">
        <v>0</v>
      </c>
      <c r="CB112" t="n">
        <v>1</v>
      </c>
      <c r="CC112" s="18" t="n">
        <v>0</v>
      </c>
      <c r="CD112" t="n">
        <v>1</v>
      </c>
      <c r="CE112" t="n">
        <v>1</v>
      </c>
      <c r="CF112" t="n">
        <v>0</v>
      </c>
      <c r="CG112" t="n">
        <v>0</v>
      </c>
      <c r="CH112" s="18" t="n">
        <v>1</v>
      </c>
      <c r="CI112" t="n">
        <v>1</v>
      </c>
      <c r="CJ112" t="n">
        <v>1</v>
      </c>
      <c r="CK112" t="n">
        <v>0</v>
      </c>
      <c r="CL112" t="n">
        <v>0</v>
      </c>
      <c r="CM112" t="n">
        <v>0</v>
      </c>
      <c r="CN112" t="n">
        <v>0</v>
      </c>
      <c r="CO112" t="n">
        <v>1</v>
      </c>
      <c r="CP112" t="n">
        <v>0</v>
      </c>
      <c r="CQ112" t="n">
        <v>0</v>
      </c>
      <c r="CR112" t="n">
        <v>1</v>
      </c>
      <c r="CS112" s="18" t="n">
        <v>1</v>
      </c>
      <c r="DD112" s="34" t="inlineStr">
        <is>
          <t>X</t>
        </is>
      </c>
    </row>
    <row r="113">
      <c r="A113" t="n">
        <v>112</v>
      </c>
      <c r="B113" t="n">
        <v>10</v>
      </c>
      <c r="C113" s="25" t="inlineStr">
        <is>
          <t>Maluccio (1998)</t>
        </is>
      </c>
      <c r="D113" s="12" t="n">
        <v>9.529999999999999</v>
      </c>
      <c r="E113" s="14">
        <f>D113/F113</f>
        <v/>
      </c>
      <c r="F113" s="7" t="n">
        <v>3.25</v>
      </c>
      <c r="G113" s="7">
        <f>D113-E113</f>
        <v/>
      </c>
      <c r="H113" s="16">
        <f>D113+E113</f>
        <v/>
      </c>
      <c r="I113" s="11">
        <f>IFERROR(F113/SQRT(F113^2+W113), "X")</f>
        <v/>
      </c>
      <c r="J113" s="33">
        <f>IFERROR(SQRT((1-I113^2)/W113), "X")</f>
        <v/>
      </c>
      <c r="K113" s="33">
        <f>IFERROR(1/J113, "X")</f>
        <v/>
      </c>
      <c r="L113" s="33">
        <f>IFERROR(I113-J113, "X")</f>
        <v/>
      </c>
      <c r="M113" s="33">
        <f>IFERROR(I113+J113, "X")</f>
        <v/>
      </c>
      <c r="N113" s="8" t="n">
        <v>0</v>
      </c>
      <c r="O113" s="9" t="n">
        <v>1</v>
      </c>
      <c r="P113" s="8" t="n">
        <v>0</v>
      </c>
      <c r="Q113" s="9" t="n">
        <v>0</v>
      </c>
      <c r="R113" s="9" t="n">
        <v>1</v>
      </c>
      <c r="S113" s="9" t="n">
        <v>0</v>
      </c>
      <c r="T113" s="9" t="n">
        <v>0</v>
      </c>
      <c r="U113" s="8" t="n">
        <v>250</v>
      </c>
      <c r="V113" s="9" t="n">
        <v>7</v>
      </c>
      <c r="W113" s="9">
        <f>U113-V113-1</f>
        <v/>
      </c>
      <c r="X113" s="9">
        <f>COUNTIF(B:B,B113)</f>
        <v/>
      </c>
      <c r="Y113" s="7" t="n">
        <v>8.9</v>
      </c>
      <c r="Z113" s="7">
        <f>BQ113-Y113-6</f>
        <v/>
      </c>
      <c r="AA113" s="9" t="n">
        <v>1</v>
      </c>
      <c r="AB113" s="9" t="n">
        <v>0</v>
      </c>
      <c r="AC113" s="9" t="n">
        <v>0</v>
      </c>
      <c r="AD113" s="9" t="n">
        <v>0</v>
      </c>
      <c r="AE113" s="9" t="n">
        <v>1</v>
      </c>
      <c r="AF113" s="9" t="n">
        <v>0</v>
      </c>
      <c r="AG113" s="8" t="n">
        <v>0</v>
      </c>
      <c r="AH113" s="9" t="n">
        <v>1</v>
      </c>
      <c r="AI113" s="30" t="n">
        <v>0</v>
      </c>
      <c r="AJ113" s="9" t="n">
        <v>0</v>
      </c>
      <c r="AK113" s="30" t="n">
        <v>1</v>
      </c>
      <c r="AL113" s="21" t="n">
        <v>1985</v>
      </c>
      <c r="AM113" s="23">
        <f>LN(AL113)</f>
        <v/>
      </c>
      <c r="AN113" s="33" t="n">
        <v>0.428</v>
      </c>
      <c r="AO113" s="33">
        <f>(1-$AN$100-$AQ$100)/2</f>
        <v/>
      </c>
      <c r="AP113" s="33">
        <f>(1-$AN$100-$AQ$100)/2</f>
        <v/>
      </c>
      <c r="AQ113" s="43" t="n">
        <v>0.252</v>
      </c>
      <c r="AR113" s="33">
        <f>1-AS113</f>
        <v/>
      </c>
      <c r="AS113" s="43">
        <f>(0.43+0.85)/2</f>
        <v/>
      </c>
      <c r="AT113" s="42" t="inlineStr">
        <is>
          <t>.</t>
        </is>
      </c>
      <c r="AU113" s="18" t="inlineStr">
        <is>
          <t>.</t>
        </is>
      </c>
      <c r="AV113" t="n">
        <v>0.664</v>
      </c>
      <c r="AW113" s="40" t="n">
        <v>0.336</v>
      </c>
      <c r="AX113" t="inlineStr">
        <is>
          <t>.</t>
        </is>
      </c>
      <c r="AY113" s="40" t="inlineStr">
        <is>
          <t>.</t>
        </is>
      </c>
      <c r="BA113" s="18" t="n"/>
      <c r="BB113" t="n">
        <v>0.668</v>
      </c>
      <c r="BC113" s="18" t="n">
        <v>0.332</v>
      </c>
      <c r="BD113" s="18" t="inlineStr">
        <is>
          <t>Philippines</t>
        </is>
      </c>
      <c r="BE113" t="n">
        <v>0</v>
      </c>
      <c r="BF113" t="n">
        <v>1</v>
      </c>
      <c r="BG113" t="n">
        <v>0</v>
      </c>
      <c r="BH113" t="n">
        <v>0</v>
      </c>
      <c r="BI113" t="n">
        <v>0</v>
      </c>
      <c r="BJ113" t="n">
        <v>0</v>
      </c>
      <c r="BK113" s="18" t="n">
        <v>0</v>
      </c>
      <c r="BL113" t="n">
        <v>0</v>
      </c>
      <c r="BM113" t="n">
        <v>1</v>
      </c>
      <c r="BN113" s="18" t="n">
        <v>0</v>
      </c>
      <c r="BO113" t="n">
        <v>60.83333333333334</v>
      </c>
      <c r="BP113" t="n">
        <v>90.60000000000001</v>
      </c>
      <c r="BQ113" s="25" t="n">
        <v>40.3</v>
      </c>
      <c r="BR113" t="n">
        <v>1</v>
      </c>
      <c r="BS113" t="n">
        <v>0</v>
      </c>
      <c r="BT113" t="n">
        <v>0</v>
      </c>
      <c r="BU113" t="n">
        <v>0</v>
      </c>
      <c r="BV113" t="n">
        <v>0</v>
      </c>
      <c r="BW113" t="n">
        <v>0</v>
      </c>
      <c r="BX113" t="n">
        <v>0</v>
      </c>
      <c r="BY113" s="18" t="n">
        <v>0</v>
      </c>
      <c r="BZ113" t="n">
        <v>0</v>
      </c>
      <c r="CA113" t="n">
        <v>0</v>
      </c>
      <c r="CB113" t="n">
        <v>1</v>
      </c>
      <c r="CC113" s="18" t="n">
        <v>0</v>
      </c>
      <c r="CD113" t="n">
        <v>1</v>
      </c>
      <c r="CE113" t="n">
        <v>1</v>
      </c>
      <c r="CF113" t="n">
        <v>0</v>
      </c>
      <c r="CG113" t="n">
        <v>0</v>
      </c>
      <c r="CH113" s="18" t="n">
        <v>1</v>
      </c>
      <c r="CI113" t="n">
        <v>1</v>
      </c>
      <c r="CJ113" t="n">
        <v>1</v>
      </c>
      <c r="CK113" t="n">
        <v>0</v>
      </c>
      <c r="CL113" t="n">
        <v>0</v>
      </c>
      <c r="CM113" t="n">
        <v>0</v>
      </c>
      <c r="CN113" t="n">
        <v>0</v>
      </c>
      <c r="CO113" t="n">
        <v>1</v>
      </c>
      <c r="CP113" t="n">
        <v>0</v>
      </c>
      <c r="CQ113" t="n">
        <v>0</v>
      </c>
      <c r="CR113" t="n">
        <v>1</v>
      </c>
      <c r="CS113" s="18" t="n">
        <v>1</v>
      </c>
      <c r="DD113" s="34" t="inlineStr">
        <is>
          <t>X</t>
        </is>
      </c>
    </row>
    <row r="114" customFormat="1" s="51">
      <c r="A114" s="51" t="n">
        <v>113</v>
      </c>
      <c r="B114" s="51" t="n">
        <v>10</v>
      </c>
      <c r="C114" s="52" t="inlineStr">
        <is>
          <t>Maluccio (1998)</t>
        </is>
      </c>
      <c r="D114" s="53" t="n">
        <v>10.99</v>
      </c>
      <c r="E114" s="54">
        <f>D114/F114</f>
        <v/>
      </c>
      <c r="F114" s="55" t="n">
        <v>6.81</v>
      </c>
      <c r="G114" s="55">
        <f>D114-E114</f>
        <v/>
      </c>
      <c r="H114" s="56">
        <f>D114+E114</f>
        <v/>
      </c>
      <c r="I114" s="57">
        <f>IFERROR(F114/SQRT(F114^2+W114), "X")</f>
        <v/>
      </c>
      <c r="J114" s="58">
        <f>IFERROR(SQRT((1-I114^2)/W114), "X")</f>
        <v/>
      </c>
      <c r="K114" s="58">
        <f>IFERROR(1/J114, "X")</f>
        <v/>
      </c>
      <c r="L114" s="58">
        <f>IFERROR(I114-J114, "X")</f>
        <v/>
      </c>
      <c r="M114" s="58">
        <f>IFERROR(I114+J114, "X")</f>
        <v/>
      </c>
      <c r="N114" s="59" t="n">
        <v>0</v>
      </c>
      <c r="O114" s="60" t="n">
        <v>1</v>
      </c>
      <c r="P114" s="59" t="n">
        <v>0</v>
      </c>
      <c r="Q114" s="60" t="n">
        <v>0</v>
      </c>
      <c r="R114" s="60" t="n">
        <v>1</v>
      </c>
      <c r="S114" s="60" t="n">
        <v>0</v>
      </c>
      <c r="T114" s="60" t="n">
        <v>0</v>
      </c>
      <c r="U114" s="59" t="n">
        <v>250</v>
      </c>
      <c r="V114" s="60" t="n">
        <v>7</v>
      </c>
      <c r="W114" s="60">
        <f>U114-V114-1</f>
        <v/>
      </c>
      <c r="X114" s="60">
        <f>COUNTIF(B:B,B114)</f>
        <v/>
      </c>
      <c r="Y114" s="55" t="n">
        <v>8.9</v>
      </c>
      <c r="Z114" s="55">
        <f>BQ114-Y114-6</f>
        <v/>
      </c>
      <c r="AA114" s="60" t="n">
        <v>1</v>
      </c>
      <c r="AB114" s="60" t="n">
        <v>0</v>
      </c>
      <c r="AC114" s="60" t="n">
        <v>0</v>
      </c>
      <c r="AD114" s="60" t="n">
        <v>0</v>
      </c>
      <c r="AE114" s="60" t="n">
        <v>1</v>
      </c>
      <c r="AF114" s="60" t="n">
        <v>0</v>
      </c>
      <c r="AG114" s="59" t="n">
        <v>0</v>
      </c>
      <c r="AH114" s="60" t="n">
        <v>1</v>
      </c>
      <c r="AI114" s="61" t="n">
        <v>0</v>
      </c>
      <c r="AJ114" s="60" t="n">
        <v>0</v>
      </c>
      <c r="AK114" s="61" t="n">
        <v>1</v>
      </c>
      <c r="AL114" s="62" t="n">
        <v>1985</v>
      </c>
      <c r="AM114" s="63">
        <f>LN(AL114)</f>
        <v/>
      </c>
      <c r="AN114" s="58" t="n">
        <v>0.428</v>
      </c>
      <c r="AO114" s="58">
        <f>(1-$AN$100-$AQ$100)/2</f>
        <v/>
      </c>
      <c r="AP114" s="58">
        <f>(1-$AN$100-$AQ$100)/2</f>
        <v/>
      </c>
      <c r="AQ114" s="64" t="n">
        <v>0.252</v>
      </c>
      <c r="AR114" s="58">
        <f>1-AS114</f>
        <v/>
      </c>
      <c r="AS114" s="64">
        <f>(0.43+0.85)/2</f>
        <v/>
      </c>
      <c r="AT114" s="65" t="inlineStr">
        <is>
          <t>.</t>
        </is>
      </c>
      <c r="AU114" s="66" t="inlineStr">
        <is>
          <t>.</t>
        </is>
      </c>
      <c r="AV114" s="51" t="n">
        <v>0.664</v>
      </c>
      <c r="AW114" s="67" t="n">
        <v>0.336</v>
      </c>
      <c r="AX114" s="51" t="inlineStr">
        <is>
          <t>.</t>
        </is>
      </c>
      <c r="AY114" s="67" t="inlineStr">
        <is>
          <t>.</t>
        </is>
      </c>
      <c r="BA114" s="66" t="n"/>
      <c r="BB114" s="51" t="n">
        <v>0.668</v>
      </c>
      <c r="BC114" s="66" t="n">
        <v>0.332</v>
      </c>
      <c r="BD114" s="66" t="inlineStr">
        <is>
          <t>Philippines</t>
        </is>
      </c>
      <c r="BE114" t="n">
        <v>0</v>
      </c>
      <c r="BF114" t="n">
        <v>1</v>
      </c>
      <c r="BG114" t="n">
        <v>0</v>
      </c>
      <c r="BH114" t="n">
        <v>0</v>
      </c>
      <c r="BI114" t="n">
        <v>0</v>
      </c>
      <c r="BJ114" t="n">
        <v>0</v>
      </c>
      <c r="BK114" s="66" t="n">
        <v>0</v>
      </c>
      <c r="BL114" t="n">
        <v>0</v>
      </c>
      <c r="BM114" t="n">
        <v>1</v>
      </c>
      <c r="BN114" s="66" t="n">
        <v>0</v>
      </c>
      <c r="BO114" t="n">
        <v>60.83333333333334</v>
      </c>
      <c r="BP114" t="n">
        <v>90.60000000000001</v>
      </c>
      <c r="BQ114" s="52" t="n">
        <v>41.3</v>
      </c>
      <c r="BR114" s="51" t="n">
        <v>1</v>
      </c>
      <c r="BS114" s="51" t="n">
        <v>0</v>
      </c>
      <c r="BT114" s="51" t="n">
        <v>0</v>
      </c>
      <c r="BU114" s="51" t="n">
        <v>0</v>
      </c>
      <c r="BV114" s="51" t="n">
        <v>0</v>
      </c>
      <c r="BW114" s="51" t="n">
        <v>0</v>
      </c>
      <c r="BX114" s="51" t="n">
        <v>0</v>
      </c>
      <c r="BY114" s="66" t="n">
        <v>0</v>
      </c>
      <c r="BZ114" s="51" t="n">
        <v>0</v>
      </c>
      <c r="CA114" s="51" t="n">
        <v>0</v>
      </c>
      <c r="CB114" s="51" t="n">
        <v>1</v>
      </c>
      <c r="CC114" s="66" t="n">
        <v>0</v>
      </c>
      <c r="CD114" s="51" t="n">
        <v>1</v>
      </c>
      <c r="CE114" s="51" t="n">
        <v>1</v>
      </c>
      <c r="CF114" s="51" t="n">
        <v>0</v>
      </c>
      <c r="CG114" s="51" t="n">
        <v>0</v>
      </c>
      <c r="CH114" s="66" t="n">
        <v>1</v>
      </c>
      <c r="CI114" s="51" t="n">
        <v>1</v>
      </c>
      <c r="CJ114" s="51" t="n">
        <v>1</v>
      </c>
      <c r="CK114" s="51" t="n">
        <v>0</v>
      </c>
      <c r="CL114" s="51" t="n">
        <v>0</v>
      </c>
      <c r="CM114" s="51" t="n">
        <v>0</v>
      </c>
      <c r="CN114" s="51" t="n">
        <v>0</v>
      </c>
      <c r="CO114" s="51" t="n">
        <v>1</v>
      </c>
      <c r="CP114" s="51" t="n">
        <v>0</v>
      </c>
      <c r="CQ114" s="51" t="n">
        <v>0</v>
      </c>
      <c r="CR114" s="51" t="n">
        <v>1</v>
      </c>
      <c r="CS114" s="66" t="n">
        <v>1</v>
      </c>
      <c r="CY114" s="68" t="n"/>
      <c r="DD114" s="68" t="inlineStr">
        <is>
          <t>X</t>
        </is>
      </c>
    </row>
    <row r="115">
      <c r="A115" t="n">
        <v>114</v>
      </c>
      <c r="B115" t="n">
        <v>11</v>
      </c>
      <c r="C115" s="25" t="inlineStr">
        <is>
          <t>Depken et al. (2019)</t>
        </is>
      </c>
      <c r="D115" s="12" t="n">
        <v>11.3</v>
      </c>
      <c r="E115" s="14" t="n">
        <v>0.5</v>
      </c>
      <c r="F115" s="7">
        <f>D115/E115</f>
        <v/>
      </c>
      <c r="G115" s="7">
        <f>D115-E115</f>
        <v/>
      </c>
      <c r="H115" s="16">
        <f>D115+E115</f>
        <v/>
      </c>
      <c r="I115" s="11">
        <f>IFERROR(F115/SQRT(F115^2+W115), "X")</f>
        <v/>
      </c>
      <c r="J115" s="33">
        <f>IFERROR(SQRT((1-I115^2)/W115), "X")</f>
        <v/>
      </c>
      <c r="K115" s="33">
        <f>IFERROR(1/J115, "X")</f>
        <v/>
      </c>
      <c r="L115" s="33">
        <f>IFERROR(I115-J115, "X")</f>
        <v/>
      </c>
      <c r="M115" s="33">
        <f>IFERROR(I115+J115, "X")</f>
        <v/>
      </c>
      <c r="N115" s="8" t="n">
        <v>0</v>
      </c>
      <c r="O115" s="9" t="n">
        <v>1</v>
      </c>
      <c r="P115" s="8" t="n">
        <v>0</v>
      </c>
      <c r="Q115" s="9" t="n">
        <v>1</v>
      </c>
      <c r="R115" s="9" t="n">
        <v>0</v>
      </c>
      <c r="S115" s="9" t="n">
        <v>0</v>
      </c>
      <c r="T115" s="9" t="n">
        <v>0</v>
      </c>
      <c r="U115" s="8" t="n">
        <v>4481</v>
      </c>
      <c r="V115" s="9" t="n">
        <v>15</v>
      </c>
      <c r="W115" s="9">
        <f>U115-V115-1</f>
        <v/>
      </c>
      <c r="X115" s="9">
        <f>COUNTIF(B:B,B115)</f>
        <v/>
      </c>
      <c r="Y115" s="7" t="n">
        <v>9.15</v>
      </c>
      <c r="Z115" s="7">
        <f>BQ115-Y115-6</f>
        <v/>
      </c>
      <c r="AA115" s="9" t="n">
        <v>1</v>
      </c>
      <c r="AB115" s="9" t="n">
        <v>0</v>
      </c>
      <c r="AC115" s="9" t="n">
        <v>0</v>
      </c>
      <c r="AD115" s="9" t="n">
        <v>0</v>
      </c>
      <c r="AE115" s="9" t="n">
        <v>0</v>
      </c>
      <c r="AF115" s="9" t="n">
        <v>1</v>
      </c>
      <c r="AG115" s="8" t="n">
        <v>0</v>
      </c>
      <c r="AH115" s="9" t="n">
        <v>0</v>
      </c>
      <c r="AI115" s="30" t="n">
        <v>1</v>
      </c>
      <c r="AJ115" s="9" t="n">
        <v>0</v>
      </c>
      <c r="AK115" s="30" t="n">
        <v>1</v>
      </c>
      <c r="AL115" s="21" t="n">
        <v>2011</v>
      </c>
      <c r="AM115" s="23">
        <f>LN(AL115)</f>
        <v/>
      </c>
      <c r="AN115" s="33" t="inlineStr">
        <is>
          <t>.</t>
        </is>
      </c>
      <c r="AO115" s="33" t="inlineStr">
        <is>
          <t>.</t>
        </is>
      </c>
      <c r="AP115" s="33" t="inlineStr">
        <is>
          <t>.</t>
        </is>
      </c>
      <c r="AQ115" s="43" t="inlineStr">
        <is>
          <t>.</t>
        </is>
      </c>
      <c r="AR115" s="33" t="inlineStr">
        <is>
          <t>.</t>
        </is>
      </c>
      <c r="AS115" s="43" t="inlineStr">
        <is>
          <t>.</t>
        </is>
      </c>
      <c r="AT115" s="42">
        <f>1-AU115</f>
        <v/>
      </c>
      <c r="AU115" s="18" t="n">
        <v>0.134</v>
      </c>
      <c r="AV115" t="n">
        <v>0.491</v>
      </c>
      <c r="AW115" s="40" t="n">
        <v>0.509</v>
      </c>
      <c r="AX115" t="inlineStr">
        <is>
          <t>.</t>
        </is>
      </c>
      <c r="AY115" s="40" t="inlineStr">
        <is>
          <t>.</t>
        </is>
      </c>
      <c r="BA115" s="18" t="n"/>
      <c r="BB115" t="n">
        <v>0.414</v>
      </c>
      <c r="BC115" s="18" t="n">
        <v>0.586</v>
      </c>
      <c r="BD115" s="18" t="inlineStr">
        <is>
          <t>South Africa</t>
        </is>
      </c>
      <c r="BE115" t="n">
        <v>0</v>
      </c>
      <c r="BF115" t="n">
        <v>0</v>
      </c>
      <c r="BG115" t="n">
        <v>0</v>
      </c>
      <c r="BH115" t="n">
        <v>0</v>
      </c>
      <c r="BI115" t="n">
        <v>0</v>
      </c>
      <c r="BJ115" t="n">
        <v>0</v>
      </c>
      <c r="BK115" s="18" t="n">
        <v>1</v>
      </c>
      <c r="BL115" t="n">
        <v>0</v>
      </c>
      <c r="BM115" t="n">
        <v>1</v>
      </c>
      <c r="BN115" s="18" t="n">
        <v>0</v>
      </c>
      <c r="BO115" t="n">
        <v>467.9166666666667</v>
      </c>
      <c r="BP115" t="n">
        <v>105</v>
      </c>
      <c r="BQ115" s="25" t="n">
        <v>42.68</v>
      </c>
      <c r="BR115" t="n">
        <v>1</v>
      </c>
      <c r="BS115" t="n">
        <v>0</v>
      </c>
      <c r="BT115" t="n">
        <v>0</v>
      </c>
      <c r="BU115" t="n">
        <v>0</v>
      </c>
      <c r="BV115" t="n">
        <v>0</v>
      </c>
      <c r="BW115" t="n">
        <v>0</v>
      </c>
      <c r="BX115" t="n">
        <v>0</v>
      </c>
      <c r="BY115" s="18" t="n">
        <v>0</v>
      </c>
      <c r="BZ115" t="n">
        <v>0</v>
      </c>
      <c r="CA115" t="n">
        <v>0</v>
      </c>
      <c r="CB115" t="n">
        <v>0</v>
      </c>
      <c r="CC115" s="18" t="n">
        <v>0</v>
      </c>
      <c r="CD115" t="n">
        <v>1</v>
      </c>
      <c r="CE115" t="n">
        <v>0</v>
      </c>
      <c r="CF115" t="n">
        <v>0</v>
      </c>
      <c r="CG115" t="n">
        <v>0</v>
      </c>
      <c r="CH115" s="18" t="n">
        <v>0</v>
      </c>
      <c r="CI115" t="n">
        <v>1</v>
      </c>
      <c r="CJ115" t="n">
        <v>1</v>
      </c>
      <c r="CK115" t="n">
        <v>0</v>
      </c>
      <c r="CL115" t="n">
        <v>0</v>
      </c>
      <c r="CM115" t="n">
        <v>1</v>
      </c>
      <c r="CN115" t="n">
        <v>0</v>
      </c>
      <c r="CO115" t="n">
        <v>1</v>
      </c>
      <c r="CP115" t="n">
        <v>0</v>
      </c>
      <c r="CQ115" t="n">
        <v>0</v>
      </c>
      <c r="CR115" t="n">
        <v>1</v>
      </c>
      <c r="CS115" s="18" t="n">
        <v>1</v>
      </c>
      <c r="DD115" s="34" t="inlineStr">
        <is>
          <t>X</t>
        </is>
      </c>
    </row>
    <row r="116">
      <c r="A116" t="n">
        <v>115</v>
      </c>
      <c r="B116" t="n">
        <v>11</v>
      </c>
      <c r="C116" s="25" t="inlineStr">
        <is>
          <t>Depken et al. (2019)</t>
        </is>
      </c>
      <c r="D116" s="12" t="n">
        <v>18</v>
      </c>
      <c r="E116" s="14" t="n">
        <v>1.4</v>
      </c>
      <c r="F116" s="7">
        <f>D116/E116</f>
        <v/>
      </c>
      <c r="G116" s="7">
        <f>D116-E116</f>
        <v/>
      </c>
      <c r="H116" s="16">
        <f>D116+E116</f>
        <v/>
      </c>
      <c r="I116" s="11">
        <f>IFERROR(F116/SQRT(F116^2+W116), "X")</f>
        <v/>
      </c>
      <c r="J116" s="33">
        <f>IFERROR(SQRT((1-I116^2)/W116), "X")</f>
        <v/>
      </c>
      <c r="K116" s="33">
        <f>IFERROR(1/J116, "X")</f>
        <v/>
      </c>
      <c r="L116" s="33">
        <f>IFERROR(I116-J116, "X")</f>
        <v/>
      </c>
      <c r="M116" s="33">
        <f>IFERROR(I116+J116, "X")</f>
        <v/>
      </c>
      <c r="N116" s="8" t="n">
        <v>0</v>
      </c>
      <c r="O116" s="9" t="n">
        <v>1</v>
      </c>
      <c r="P116" s="8" t="n">
        <v>0</v>
      </c>
      <c r="Q116" s="9" t="n">
        <v>1</v>
      </c>
      <c r="R116" s="9" t="n">
        <v>0</v>
      </c>
      <c r="S116" s="9" t="n">
        <v>0</v>
      </c>
      <c r="T116" s="9" t="n">
        <v>0</v>
      </c>
      <c r="U116" s="8" t="n">
        <v>4481</v>
      </c>
      <c r="V116" s="9" t="n">
        <v>15</v>
      </c>
      <c r="W116" s="9">
        <f>U116-V116-1</f>
        <v/>
      </c>
      <c r="X116" s="9">
        <f>COUNTIF(B:B,B116)</f>
        <v/>
      </c>
      <c r="Y116" s="7" t="n">
        <v>9.15</v>
      </c>
      <c r="Z116" s="7">
        <f>BQ116-Y116-6</f>
        <v/>
      </c>
      <c r="AA116" s="9" t="n">
        <v>1</v>
      </c>
      <c r="AB116" s="9" t="n">
        <v>0</v>
      </c>
      <c r="AC116" s="9" t="n">
        <v>0</v>
      </c>
      <c r="AD116" s="9" t="n">
        <v>0</v>
      </c>
      <c r="AE116" s="9" t="n">
        <v>0</v>
      </c>
      <c r="AF116" s="9" t="n">
        <v>1</v>
      </c>
      <c r="AG116" s="8" t="n">
        <v>0</v>
      </c>
      <c r="AH116" s="9" t="n">
        <v>0</v>
      </c>
      <c r="AI116" s="30" t="n">
        <v>1</v>
      </c>
      <c r="AJ116" s="9" t="n">
        <v>0</v>
      </c>
      <c r="AK116" s="30" t="n">
        <v>1</v>
      </c>
      <c r="AL116" s="21" t="n">
        <v>2011</v>
      </c>
      <c r="AM116" s="23">
        <f>LN(AL116)</f>
        <v/>
      </c>
      <c r="AN116" s="33" t="inlineStr">
        <is>
          <t>.</t>
        </is>
      </c>
      <c r="AO116" s="33" t="inlineStr">
        <is>
          <t>.</t>
        </is>
      </c>
      <c r="AP116" s="33" t="inlineStr">
        <is>
          <t>.</t>
        </is>
      </c>
      <c r="AQ116" s="43" t="inlineStr">
        <is>
          <t>.</t>
        </is>
      </c>
      <c r="AR116" s="33" t="inlineStr">
        <is>
          <t>.</t>
        </is>
      </c>
      <c r="AS116" s="43" t="inlineStr">
        <is>
          <t>.</t>
        </is>
      </c>
      <c r="AT116" s="42">
        <f>1-AU116</f>
        <v/>
      </c>
      <c r="AU116" s="18" t="n">
        <v>0.134</v>
      </c>
      <c r="AV116" t="n">
        <v>0.491</v>
      </c>
      <c r="AW116" s="40" t="n">
        <v>0.509</v>
      </c>
      <c r="AX116" t="inlineStr">
        <is>
          <t>.</t>
        </is>
      </c>
      <c r="AY116" s="40" t="inlineStr">
        <is>
          <t>.</t>
        </is>
      </c>
      <c r="BA116" s="18" t="n"/>
      <c r="BB116" t="n">
        <v>0.414</v>
      </c>
      <c r="BC116" s="18" t="n">
        <v>0.586</v>
      </c>
      <c r="BD116" s="18" t="inlineStr">
        <is>
          <t>South Africa</t>
        </is>
      </c>
      <c r="BE116" t="n">
        <v>0</v>
      </c>
      <c r="BF116" t="n">
        <v>0</v>
      </c>
      <c r="BG116" t="n">
        <v>0</v>
      </c>
      <c r="BH116" t="n">
        <v>0</v>
      </c>
      <c r="BI116" t="n">
        <v>0</v>
      </c>
      <c r="BJ116" t="n">
        <v>0</v>
      </c>
      <c r="BK116" s="18" t="n">
        <v>1</v>
      </c>
      <c r="BL116" t="n">
        <v>0</v>
      </c>
      <c r="BM116" t="n">
        <v>1</v>
      </c>
      <c r="BN116" s="18" t="n">
        <v>0</v>
      </c>
      <c r="BO116" t="n">
        <v>467.9166666666667</v>
      </c>
      <c r="BP116" t="n">
        <v>105</v>
      </c>
      <c r="BQ116" s="25" t="n">
        <v>42.68</v>
      </c>
      <c r="BR116" t="n">
        <v>0</v>
      </c>
      <c r="BS116" t="n">
        <v>0</v>
      </c>
      <c r="BT116" t="n">
        <v>0</v>
      </c>
      <c r="BU116" t="n">
        <v>0</v>
      </c>
      <c r="BV116" t="n">
        <v>0</v>
      </c>
      <c r="BW116" t="n">
        <v>0</v>
      </c>
      <c r="BX116" t="n">
        <v>0</v>
      </c>
      <c r="BY116" s="18" t="n">
        <v>1</v>
      </c>
      <c r="BZ116" t="n">
        <v>0</v>
      </c>
      <c r="CA116" t="n">
        <v>1</v>
      </c>
      <c r="CB116" t="n">
        <v>0</v>
      </c>
      <c r="CC116" s="18" t="n">
        <v>0</v>
      </c>
      <c r="CD116" t="n">
        <v>1</v>
      </c>
      <c r="CE116" t="n">
        <v>0</v>
      </c>
      <c r="CF116" t="n">
        <v>0</v>
      </c>
      <c r="CG116" t="n">
        <v>0</v>
      </c>
      <c r="CH116" s="18" t="n">
        <v>0</v>
      </c>
      <c r="CI116" t="n">
        <v>1</v>
      </c>
      <c r="CJ116" t="n">
        <v>1</v>
      </c>
      <c r="CK116" t="n">
        <v>0</v>
      </c>
      <c r="CL116" t="n">
        <v>0</v>
      </c>
      <c r="CM116" t="n">
        <v>1</v>
      </c>
      <c r="CN116" t="n">
        <v>0</v>
      </c>
      <c r="CO116" t="n">
        <v>1</v>
      </c>
      <c r="CP116" t="n">
        <v>0</v>
      </c>
      <c r="CQ116" t="n">
        <v>0</v>
      </c>
      <c r="CR116" t="n">
        <v>1</v>
      </c>
      <c r="CS116" s="18" t="n">
        <v>1</v>
      </c>
      <c r="DD116" s="34" t="inlineStr">
        <is>
          <t>X</t>
        </is>
      </c>
    </row>
    <row r="117">
      <c r="A117" t="n">
        <v>116</v>
      </c>
      <c r="B117" t="n">
        <v>11</v>
      </c>
      <c r="C117" s="25" t="inlineStr">
        <is>
          <t>Depken et al. (2019)</t>
        </is>
      </c>
      <c r="D117" s="12" t="n">
        <v>21.2</v>
      </c>
      <c r="E117" s="14" t="n">
        <v>1.7</v>
      </c>
      <c r="F117" s="7">
        <f>D117/E117</f>
        <v/>
      </c>
      <c r="G117" s="7">
        <f>D117-E117</f>
        <v/>
      </c>
      <c r="H117" s="16">
        <f>D117+E117</f>
        <v/>
      </c>
      <c r="I117" s="11">
        <f>IFERROR(F117/SQRT(F117^2+W117), "X")</f>
        <v/>
      </c>
      <c r="J117" s="33">
        <f>IFERROR(SQRT((1-I117^2)/W117), "X")</f>
        <v/>
      </c>
      <c r="K117" s="33">
        <f>IFERROR(1/J117, "X")</f>
        <v/>
      </c>
      <c r="L117" s="33">
        <f>IFERROR(I117-J117, "X")</f>
        <v/>
      </c>
      <c r="M117" s="33">
        <f>IFERROR(I117+J117, "X")</f>
        <v/>
      </c>
      <c r="N117" s="8" t="n">
        <v>0</v>
      </c>
      <c r="O117" s="9" t="n">
        <v>1</v>
      </c>
      <c r="P117" s="8" t="n">
        <v>0</v>
      </c>
      <c r="Q117" s="9" t="n">
        <v>1</v>
      </c>
      <c r="R117" s="9" t="n">
        <v>0</v>
      </c>
      <c r="S117" s="9" t="n">
        <v>0</v>
      </c>
      <c r="T117" s="9" t="n">
        <v>0</v>
      </c>
      <c r="U117" s="8" t="n">
        <v>2282</v>
      </c>
      <c r="V117" s="9" t="n">
        <v>14</v>
      </c>
      <c r="W117" s="9">
        <f>U117-V117-1</f>
        <v/>
      </c>
      <c r="X117" s="9">
        <f>COUNTIF(B:B,B117)</f>
        <v/>
      </c>
      <c r="Y117" s="7" t="n">
        <v>9.15</v>
      </c>
      <c r="Z117" s="7">
        <f>BQ117-Y117-6</f>
        <v/>
      </c>
      <c r="AA117" s="9" t="n">
        <v>1</v>
      </c>
      <c r="AB117" s="9" t="n">
        <v>0</v>
      </c>
      <c r="AC117" s="9" t="n">
        <v>0</v>
      </c>
      <c r="AD117" s="9" t="n">
        <v>0</v>
      </c>
      <c r="AE117" s="9" t="n">
        <v>0</v>
      </c>
      <c r="AF117" s="9" t="n">
        <v>1</v>
      </c>
      <c r="AG117" s="8" t="n">
        <v>0</v>
      </c>
      <c r="AH117" s="9" t="n">
        <v>0</v>
      </c>
      <c r="AI117" s="30" t="n">
        <v>1</v>
      </c>
      <c r="AJ117" s="9" t="n">
        <v>0</v>
      </c>
      <c r="AK117" s="30" t="n">
        <v>1</v>
      </c>
      <c r="AL117" s="21" t="n">
        <v>2011</v>
      </c>
      <c r="AM117" s="23">
        <f>LN(AL117)</f>
        <v/>
      </c>
      <c r="AN117" s="33" t="inlineStr">
        <is>
          <t>.</t>
        </is>
      </c>
      <c r="AO117" s="33" t="inlineStr">
        <is>
          <t>.</t>
        </is>
      </c>
      <c r="AP117" s="33" t="inlineStr">
        <is>
          <t>.</t>
        </is>
      </c>
      <c r="AQ117" s="43" t="inlineStr">
        <is>
          <t>.</t>
        </is>
      </c>
      <c r="AR117" s="33" t="inlineStr">
        <is>
          <t>.</t>
        </is>
      </c>
      <c r="AS117" s="43" t="inlineStr">
        <is>
          <t>.</t>
        </is>
      </c>
      <c r="AT117" s="42">
        <f>1-AU117</f>
        <v/>
      </c>
      <c r="AU117" s="18" t="n">
        <v>0.134</v>
      </c>
      <c r="AV117" t="n">
        <v>0</v>
      </c>
      <c r="AW117" s="40" t="n">
        <v>1</v>
      </c>
      <c r="AX117" t="inlineStr">
        <is>
          <t>.</t>
        </is>
      </c>
      <c r="AY117" s="40" t="inlineStr">
        <is>
          <t>.</t>
        </is>
      </c>
      <c r="BA117" s="18" t="n"/>
      <c r="BB117" t="n">
        <v>0.414</v>
      </c>
      <c r="BC117" s="18" t="n">
        <v>0.586</v>
      </c>
      <c r="BD117" s="18" t="inlineStr">
        <is>
          <t>South Africa</t>
        </is>
      </c>
      <c r="BE117" t="n">
        <v>0</v>
      </c>
      <c r="BF117" t="n">
        <v>0</v>
      </c>
      <c r="BG117" t="n">
        <v>0</v>
      </c>
      <c r="BH117" t="n">
        <v>0</v>
      </c>
      <c r="BI117" t="n">
        <v>0</v>
      </c>
      <c r="BJ117" t="n">
        <v>0</v>
      </c>
      <c r="BK117" s="18" t="n">
        <v>1</v>
      </c>
      <c r="BL117" t="n">
        <v>0</v>
      </c>
      <c r="BM117" t="n">
        <v>1</v>
      </c>
      <c r="BN117" s="18" t="n">
        <v>0</v>
      </c>
      <c r="BO117" t="n">
        <v>467.9166666666667</v>
      </c>
      <c r="BP117" t="n">
        <v>105</v>
      </c>
      <c r="BQ117" s="25" t="n">
        <v>42.68</v>
      </c>
      <c r="BR117" t="n">
        <v>0</v>
      </c>
      <c r="BS117" t="n">
        <v>0</v>
      </c>
      <c r="BT117" t="n">
        <v>0</v>
      </c>
      <c r="BU117" t="n">
        <v>0</v>
      </c>
      <c r="BV117" t="n">
        <v>0</v>
      </c>
      <c r="BW117" t="n">
        <v>0</v>
      </c>
      <c r="BX117" t="n">
        <v>0</v>
      </c>
      <c r="BY117" s="18" t="n">
        <v>1</v>
      </c>
      <c r="BZ117" t="n">
        <v>0</v>
      </c>
      <c r="CA117" t="n">
        <v>1</v>
      </c>
      <c r="CB117" t="n">
        <v>0</v>
      </c>
      <c r="CC117" s="18" t="n">
        <v>0</v>
      </c>
      <c r="CD117" t="n">
        <v>1</v>
      </c>
      <c r="CE117" t="n">
        <v>0</v>
      </c>
      <c r="CF117" t="n">
        <v>0</v>
      </c>
      <c r="CG117" t="n">
        <v>0</v>
      </c>
      <c r="CH117" s="18" t="n">
        <v>0</v>
      </c>
      <c r="CI117" t="n">
        <v>1</v>
      </c>
      <c r="CJ117" t="n">
        <v>1</v>
      </c>
      <c r="CK117" t="n">
        <v>0</v>
      </c>
      <c r="CL117" t="n">
        <v>0</v>
      </c>
      <c r="CM117" t="n">
        <v>1</v>
      </c>
      <c r="CN117" t="n">
        <v>0</v>
      </c>
      <c r="CO117" t="n">
        <v>1</v>
      </c>
      <c r="CP117" t="n">
        <v>0</v>
      </c>
      <c r="CQ117" t="n">
        <v>0</v>
      </c>
      <c r="CR117" t="n">
        <v>1</v>
      </c>
      <c r="CS117" s="18" t="n">
        <v>1</v>
      </c>
      <c r="DD117" s="34" t="inlineStr">
        <is>
          <t>X</t>
        </is>
      </c>
    </row>
    <row r="118">
      <c r="A118" t="n">
        <v>117</v>
      </c>
      <c r="B118" t="n">
        <v>11</v>
      </c>
      <c r="C118" s="25" t="inlineStr">
        <is>
          <t>Depken et al. (2019)</t>
        </is>
      </c>
      <c r="D118" s="12" t="n">
        <v>15</v>
      </c>
      <c r="E118" s="14" t="n">
        <v>2.3</v>
      </c>
      <c r="F118" s="7">
        <f>D118/E118</f>
        <v/>
      </c>
      <c r="G118" s="7">
        <f>D118-E118</f>
        <v/>
      </c>
      <c r="H118" s="16">
        <f>D118+E118</f>
        <v/>
      </c>
      <c r="I118" s="11">
        <f>IFERROR(F118/SQRT(F118^2+W118), "X")</f>
        <v/>
      </c>
      <c r="J118" s="33">
        <f>IFERROR(SQRT((1-I118^2)/W118), "X")</f>
        <v/>
      </c>
      <c r="K118" s="33">
        <f>IFERROR(1/J118, "X")</f>
        <v/>
      </c>
      <c r="L118" s="33">
        <f>IFERROR(I118-J118, "X")</f>
        <v/>
      </c>
      <c r="M118" s="33">
        <f>IFERROR(I118+J118, "X")</f>
        <v/>
      </c>
      <c r="N118" s="8" t="n">
        <v>0</v>
      </c>
      <c r="O118" s="9" t="n">
        <v>1</v>
      </c>
      <c r="P118" s="8" t="n">
        <v>0</v>
      </c>
      <c r="Q118" s="9" t="n">
        <v>1</v>
      </c>
      <c r="R118" s="9" t="n">
        <v>0</v>
      </c>
      <c r="S118" s="9" t="n">
        <v>0</v>
      </c>
      <c r="T118" s="9" t="n">
        <v>0</v>
      </c>
      <c r="U118" s="8" t="n">
        <v>2199</v>
      </c>
      <c r="V118" s="9" t="n">
        <v>14</v>
      </c>
      <c r="W118" s="9">
        <f>U118-V118-1</f>
        <v/>
      </c>
      <c r="X118" s="9">
        <f>COUNTIF(B:B,B118)</f>
        <v/>
      </c>
      <c r="Y118" s="7" t="n">
        <v>9.15</v>
      </c>
      <c r="Z118" s="7">
        <f>BQ118-Y118-6</f>
        <v/>
      </c>
      <c r="AA118" s="9" t="n">
        <v>1</v>
      </c>
      <c r="AB118" s="9" t="n">
        <v>0</v>
      </c>
      <c r="AC118" s="9" t="n">
        <v>0</v>
      </c>
      <c r="AD118" s="9" t="n">
        <v>0</v>
      </c>
      <c r="AE118" s="9" t="n">
        <v>0</v>
      </c>
      <c r="AF118" s="9" t="n">
        <v>1</v>
      </c>
      <c r="AG118" s="8" t="n">
        <v>0</v>
      </c>
      <c r="AH118" s="9" t="n">
        <v>0</v>
      </c>
      <c r="AI118" s="30" t="n">
        <v>1</v>
      </c>
      <c r="AJ118" s="9" t="n">
        <v>0</v>
      </c>
      <c r="AK118" s="30" t="n">
        <v>1</v>
      </c>
      <c r="AL118" s="21" t="n">
        <v>2011</v>
      </c>
      <c r="AM118" s="23">
        <f>LN(AL118)</f>
        <v/>
      </c>
      <c r="AN118" s="33" t="inlineStr">
        <is>
          <t>.</t>
        </is>
      </c>
      <c r="AO118" s="33" t="inlineStr">
        <is>
          <t>.</t>
        </is>
      </c>
      <c r="AP118" s="33" t="inlineStr">
        <is>
          <t>.</t>
        </is>
      </c>
      <c r="AQ118" s="43" t="inlineStr">
        <is>
          <t>.</t>
        </is>
      </c>
      <c r="AR118" s="33" t="inlineStr">
        <is>
          <t>.</t>
        </is>
      </c>
      <c r="AS118" s="43" t="inlineStr">
        <is>
          <t>.</t>
        </is>
      </c>
      <c r="AT118" s="42">
        <f>1-AU118</f>
        <v/>
      </c>
      <c r="AU118" s="18" t="n">
        <v>0.134</v>
      </c>
      <c r="AV118" t="n">
        <v>1</v>
      </c>
      <c r="AW118" s="40" t="n">
        <v>0</v>
      </c>
      <c r="AX118" t="inlineStr">
        <is>
          <t>.</t>
        </is>
      </c>
      <c r="AY118" s="40" t="inlineStr">
        <is>
          <t>.</t>
        </is>
      </c>
      <c r="BA118" s="18" t="n"/>
      <c r="BB118" t="n">
        <v>0.414</v>
      </c>
      <c r="BC118" s="18" t="n">
        <v>0.586</v>
      </c>
      <c r="BD118" s="18" t="inlineStr">
        <is>
          <t>South Africa</t>
        </is>
      </c>
      <c r="BE118" t="n">
        <v>0</v>
      </c>
      <c r="BF118" t="n">
        <v>0</v>
      </c>
      <c r="BG118" t="n">
        <v>0</v>
      </c>
      <c r="BH118" t="n">
        <v>0</v>
      </c>
      <c r="BI118" t="n">
        <v>0</v>
      </c>
      <c r="BJ118" t="n">
        <v>0</v>
      </c>
      <c r="BK118" s="18" t="n">
        <v>1</v>
      </c>
      <c r="BL118" t="n">
        <v>0</v>
      </c>
      <c r="BM118" t="n">
        <v>1</v>
      </c>
      <c r="BN118" s="18" t="n">
        <v>0</v>
      </c>
      <c r="BO118" t="n">
        <v>467.9166666666667</v>
      </c>
      <c r="BP118" t="n">
        <v>105</v>
      </c>
      <c r="BQ118" s="25" t="n">
        <v>42.68</v>
      </c>
      <c r="BR118" t="n">
        <v>0</v>
      </c>
      <c r="BS118" t="n">
        <v>0</v>
      </c>
      <c r="BT118" t="n">
        <v>0</v>
      </c>
      <c r="BU118" t="n">
        <v>0</v>
      </c>
      <c r="BV118" t="n">
        <v>0</v>
      </c>
      <c r="BW118" t="n">
        <v>0</v>
      </c>
      <c r="BX118" t="n">
        <v>0</v>
      </c>
      <c r="BY118" s="18" t="n">
        <v>1</v>
      </c>
      <c r="BZ118" t="n">
        <v>0</v>
      </c>
      <c r="CA118" t="n">
        <v>1</v>
      </c>
      <c r="CB118" t="n">
        <v>0</v>
      </c>
      <c r="CC118" s="18" t="n">
        <v>0</v>
      </c>
      <c r="CD118" t="n">
        <v>1</v>
      </c>
      <c r="CE118" t="n">
        <v>0</v>
      </c>
      <c r="CF118" t="n">
        <v>0</v>
      </c>
      <c r="CG118" t="n">
        <v>0</v>
      </c>
      <c r="CH118" s="18" t="n">
        <v>0</v>
      </c>
      <c r="CI118" t="n">
        <v>1</v>
      </c>
      <c r="CJ118" t="n">
        <v>1</v>
      </c>
      <c r="CK118" t="n">
        <v>0</v>
      </c>
      <c r="CL118" t="n">
        <v>0</v>
      </c>
      <c r="CM118" t="n">
        <v>1</v>
      </c>
      <c r="CN118" t="n">
        <v>0</v>
      </c>
      <c r="CO118" t="n">
        <v>1</v>
      </c>
      <c r="CP118" t="n">
        <v>0</v>
      </c>
      <c r="CQ118" t="n">
        <v>0</v>
      </c>
      <c r="CR118" t="n">
        <v>1</v>
      </c>
      <c r="CS118" s="18" t="n">
        <v>1</v>
      </c>
      <c r="DD118" s="34" t="inlineStr">
        <is>
          <t>X</t>
        </is>
      </c>
    </row>
    <row r="119">
      <c r="A119" t="n">
        <v>118</v>
      </c>
      <c r="B119" t="n">
        <v>11</v>
      </c>
      <c r="C119" s="25" t="inlineStr">
        <is>
          <t>Depken et al. (2019)</t>
        </is>
      </c>
      <c r="D119" s="12" t="n">
        <v>21.4</v>
      </c>
      <c r="E119" s="14" t="n">
        <v>1.8</v>
      </c>
      <c r="F119" s="7">
        <f>D119/E119</f>
        <v/>
      </c>
      <c r="G119" s="7">
        <f>D119-E119</f>
        <v/>
      </c>
      <c r="H119" s="16">
        <f>D119+E119</f>
        <v/>
      </c>
      <c r="I119" s="11">
        <f>IFERROR(F119/SQRT(F119^2+W119), "X")</f>
        <v/>
      </c>
      <c r="J119" s="33">
        <f>IFERROR(SQRT((1-I119^2)/W119), "X")</f>
        <v/>
      </c>
      <c r="K119" s="33">
        <f>IFERROR(1/J119, "X")</f>
        <v/>
      </c>
      <c r="L119" s="33">
        <f>IFERROR(I119-J119, "X")</f>
        <v/>
      </c>
      <c r="M119" s="33">
        <f>IFERROR(I119+J119, "X")</f>
        <v/>
      </c>
      <c r="N119" s="8" t="n">
        <v>0</v>
      </c>
      <c r="O119" s="9" t="n">
        <v>1</v>
      </c>
      <c r="P119" s="8" t="n">
        <v>0</v>
      </c>
      <c r="Q119" s="9" t="n">
        <v>1</v>
      </c>
      <c r="R119" s="9" t="n">
        <v>0</v>
      </c>
      <c r="S119" s="9" t="n">
        <v>0</v>
      </c>
      <c r="T119" s="9" t="n">
        <v>0</v>
      </c>
      <c r="U119" s="8" t="n">
        <v>2626</v>
      </c>
      <c r="V119" s="9" t="n">
        <v>14</v>
      </c>
      <c r="W119" s="9">
        <f>U119-V119-1</f>
        <v/>
      </c>
      <c r="X119" s="9">
        <f>COUNTIF(B:B,B119)</f>
        <v/>
      </c>
      <c r="Y119" s="7" t="n">
        <v>9.15</v>
      </c>
      <c r="Z119" s="7">
        <f>BQ119-Y119-6</f>
        <v/>
      </c>
      <c r="AA119" s="9" t="n">
        <v>1</v>
      </c>
      <c r="AB119" s="9" t="n">
        <v>0</v>
      </c>
      <c r="AC119" s="9" t="n">
        <v>0</v>
      </c>
      <c r="AD119" s="9" t="n">
        <v>0</v>
      </c>
      <c r="AE119" s="9" t="n">
        <v>0</v>
      </c>
      <c r="AF119" s="9" t="n">
        <v>1</v>
      </c>
      <c r="AG119" s="8" t="n">
        <v>0</v>
      </c>
      <c r="AH119" s="9" t="n">
        <v>0</v>
      </c>
      <c r="AI119" s="30" t="n">
        <v>1</v>
      </c>
      <c r="AJ119" s="9" t="n">
        <v>0</v>
      </c>
      <c r="AK119" s="30" t="n">
        <v>1</v>
      </c>
      <c r="AL119" s="21" t="n">
        <v>2011</v>
      </c>
      <c r="AM119" s="23">
        <f>LN(AL119)</f>
        <v/>
      </c>
      <c r="AN119" s="33" t="inlineStr">
        <is>
          <t>.</t>
        </is>
      </c>
      <c r="AO119" s="33" t="inlineStr">
        <is>
          <t>.</t>
        </is>
      </c>
      <c r="AP119" s="33" t="inlineStr">
        <is>
          <t>.</t>
        </is>
      </c>
      <c r="AQ119" s="43" t="inlineStr">
        <is>
          <t>.</t>
        </is>
      </c>
      <c r="AR119" s="33" t="inlineStr">
        <is>
          <t>.</t>
        </is>
      </c>
      <c r="AS119" s="43" t="inlineStr">
        <is>
          <t>.</t>
        </is>
      </c>
      <c r="AT119" s="42">
        <f>1-AU119</f>
        <v/>
      </c>
      <c r="AU119" s="18" t="n">
        <v>0.134</v>
      </c>
      <c r="AV119" t="n">
        <v>0.491</v>
      </c>
      <c r="AW119" s="40" t="n">
        <v>0.509</v>
      </c>
      <c r="AX119" t="inlineStr">
        <is>
          <t>.</t>
        </is>
      </c>
      <c r="AY119" s="40" t="inlineStr">
        <is>
          <t>.</t>
        </is>
      </c>
      <c r="BA119" s="18" t="n"/>
      <c r="BB119" t="n">
        <v>0.414</v>
      </c>
      <c r="BC119" s="18" t="n">
        <v>0.586</v>
      </c>
      <c r="BD119" s="18" t="inlineStr">
        <is>
          <t>South Africa</t>
        </is>
      </c>
      <c r="BE119" t="n">
        <v>0</v>
      </c>
      <c r="BF119" t="n">
        <v>0</v>
      </c>
      <c r="BG119" t="n">
        <v>0</v>
      </c>
      <c r="BH119" t="n">
        <v>0</v>
      </c>
      <c r="BI119" t="n">
        <v>0</v>
      </c>
      <c r="BJ119" t="n">
        <v>0</v>
      </c>
      <c r="BK119" s="18" t="n">
        <v>1</v>
      </c>
      <c r="BL119" t="n">
        <v>0</v>
      </c>
      <c r="BM119" t="n">
        <v>1</v>
      </c>
      <c r="BN119" s="18" t="n">
        <v>0</v>
      </c>
      <c r="BO119" t="n">
        <v>467.9166666666667</v>
      </c>
      <c r="BP119" t="n">
        <v>105</v>
      </c>
      <c r="BQ119" s="25" t="n">
        <v>42.68</v>
      </c>
      <c r="BR119" t="n">
        <v>0</v>
      </c>
      <c r="BS119" t="n">
        <v>0</v>
      </c>
      <c r="BT119" t="n">
        <v>0</v>
      </c>
      <c r="BU119" t="n">
        <v>0</v>
      </c>
      <c r="BV119" t="n">
        <v>0</v>
      </c>
      <c r="BW119" t="n">
        <v>0</v>
      </c>
      <c r="BX119" t="n">
        <v>0</v>
      </c>
      <c r="BY119" s="18" t="n">
        <v>1</v>
      </c>
      <c r="BZ119" t="n">
        <v>0</v>
      </c>
      <c r="CA119" t="n">
        <v>1</v>
      </c>
      <c r="CB119" t="n">
        <v>0</v>
      </c>
      <c r="CC119" s="18" t="n">
        <v>0</v>
      </c>
      <c r="CD119" t="n">
        <v>1</v>
      </c>
      <c r="CE119" t="n">
        <v>0</v>
      </c>
      <c r="CF119" t="n">
        <v>0</v>
      </c>
      <c r="CG119" t="n">
        <v>0</v>
      </c>
      <c r="CH119" s="18" t="n">
        <v>0</v>
      </c>
      <c r="CI119" t="n">
        <v>1</v>
      </c>
      <c r="CJ119" t="n">
        <v>1</v>
      </c>
      <c r="CK119" t="n">
        <v>0</v>
      </c>
      <c r="CL119" t="n">
        <v>0</v>
      </c>
      <c r="CM119" t="n">
        <v>1</v>
      </c>
      <c r="CN119" t="n">
        <v>0</v>
      </c>
      <c r="CO119" t="n">
        <v>1</v>
      </c>
      <c r="CP119" t="n">
        <v>0</v>
      </c>
      <c r="CQ119" t="n">
        <v>0</v>
      </c>
      <c r="CR119" t="n">
        <v>1</v>
      </c>
      <c r="CS119" s="18" t="n">
        <v>1</v>
      </c>
      <c r="DD119" s="34" t="inlineStr">
        <is>
          <t>X</t>
        </is>
      </c>
    </row>
    <row r="120" customFormat="1" s="51">
      <c r="A120" s="51" t="n">
        <v>119</v>
      </c>
      <c r="B120" s="51" t="n">
        <v>11</v>
      </c>
      <c r="C120" s="52" t="inlineStr">
        <is>
          <t>Depken et al. (2019)</t>
        </is>
      </c>
      <c r="D120" s="53" t="n">
        <v>13.8</v>
      </c>
      <c r="E120" s="54" t="n">
        <v>2.1</v>
      </c>
      <c r="F120" s="55">
        <f>D120/E120</f>
        <v/>
      </c>
      <c r="G120" s="55">
        <f>D120-E120</f>
        <v/>
      </c>
      <c r="H120" s="56">
        <f>D120+E120</f>
        <v/>
      </c>
      <c r="I120" s="57">
        <f>IFERROR(F120/SQRT(F120^2+W120), "X")</f>
        <v/>
      </c>
      <c r="J120" s="58">
        <f>IFERROR(SQRT((1-I120^2)/W120), "X")</f>
        <v/>
      </c>
      <c r="K120" s="58">
        <f>IFERROR(1/J120, "X")</f>
        <v/>
      </c>
      <c r="L120" s="58">
        <f>IFERROR(I120-J120, "X")</f>
        <v/>
      </c>
      <c r="M120" s="58">
        <f>IFERROR(I120+J120, "X")</f>
        <v/>
      </c>
      <c r="N120" s="59" t="n">
        <v>0</v>
      </c>
      <c r="O120" s="60" t="n">
        <v>1</v>
      </c>
      <c r="P120" s="59" t="n">
        <v>0</v>
      </c>
      <c r="Q120" s="60" t="n">
        <v>1</v>
      </c>
      <c r="R120" s="60" t="n">
        <v>0</v>
      </c>
      <c r="S120" s="60" t="n">
        <v>0</v>
      </c>
      <c r="T120" s="60" t="n">
        <v>0</v>
      </c>
      <c r="U120" s="59" t="n">
        <v>1855</v>
      </c>
      <c r="V120" s="60" t="n">
        <v>14</v>
      </c>
      <c r="W120" s="60">
        <f>U120-V120-1</f>
        <v/>
      </c>
      <c r="X120" s="60">
        <f>COUNTIF(B:B,B120)</f>
        <v/>
      </c>
      <c r="Y120" s="55" t="n">
        <v>9.15</v>
      </c>
      <c r="Z120" s="55">
        <f>BQ120-Y120-6</f>
        <v/>
      </c>
      <c r="AA120" s="60" t="n">
        <v>1</v>
      </c>
      <c r="AB120" s="60" t="n">
        <v>0</v>
      </c>
      <c r="AC120" s="60" t="n">
        <v>0</v>
      </c>
      <c r="AD120" s="60" t="n">
        <v>0</v>
      </c>
      <c r="AE120" s="60" t="n">
        <v>0</v>
      </c>
      <c r="AF120" s="60" t="n">
        <v>1</v>
      </c>
      <c r="AG120" s="59" t="n">
        <v>0</v>
      </c>
      <c r="AH120" s="60" t="n">
        <v>0</v>
      </c>
      <c r="AI120" s="61" t="n">
        <v>1</v>
      </c>
      <c r="AJ120" s="60" t="n">
        <v>0</v>
      </c>
      <c r="AK120" s="61" t="n">
        <v>1</v>
      </c>
      <c r="AL120" s="62" t="n">
        <v>2011</v>
      </c>
      <c r="AM120" s="63">
        <f>LN(AL120)</f>
        <v/>
      </c>
      <c r="AN120" s="58" t="inlineStr">
        <is>
          <t>.</t>
        </is>
      </c>
      <c r="AO120" s="58" t="inlineStr">
        <is>
          <t>.</t>
        </is>
      </c>
      <c r="AP120" s="58" t="inlineStr">
        <is>
          <t>.</t>
        </is>
      </c>
      <c r="AQ120" s="64" t="inlineStr">
        <is>
          <t>.</t>
        </is>
      </c>
      <c r="AR120" s="58" t="inlineStr">
        <is>
          <t>.</t>
        </is>
      </c>
      <c r="AS120" s="64" t="inlineStr">
        <is>
          <t>.</t>
        </is>
      </c>
      <c r="AT120" s="65">
        <f>1-AU120</f>
        <v/>
      </c>
      <c r="AU120" s="66" t="n">
        <v>0.134</v>
      </c>
      <c r="AV120" s="51" t="n">
        <v>0.491</v>
      </c>
      <c r="AW120" s="67" t="n">
        <v>0.509</v>
      </c>
      <c r="AX120" s="51" t="inlineStr">
        <is>
          <t>.</t>
        </is>
      </c>
      <c r="AY120" s="67" t="inlineStr">
        <is>
          <t>.</t>
        </is>
      </c>
      <c r="BA120" s="66" t="n"/>
      <c r="BB120" s="51" t="n">
        <v>0.414</v>
      </c>
      <c r="BC120" s="66" t="n">
        <v>0.586</v>
      </c>
      <c r="BD120" s="66" t="inlineStr">
        <is>
          <t>South Africa</t>
        </is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0</v>
      </c>
      <c r="BK120" s="66" t="n">
        <v>1</v>
      </c>
      <c r="BL120" t="n">
        <v>0</v>
      </c>
      <c r="BM120" t="n">
        <v>1</v>
      </c>
      <c r="BN120" s="66" t="n">
        <v>0</v>
      </c>
      <c r="BO120" t="n">
        <v>467.9166666666667</v>
      </c>
      <c r="BP120" t="n">
        <v>105</v>
      </c>
      <c r="BQ120" s="52" t="n">
        <v>42.68</v>
      </c>
      <c r="BR120" s="51" t="n">
        <v>0</v>
      </c>
      <c r="BS120" s="51" t="n">
        <v>0</v>
      </c>
      <c r="BT120" s="51" t="n">
        <v>0</v>
      </c>
      <c r="BU120" s="51" t="n">
        <v>0</v>
      </c>
      <c r="BV120" s="51" t="n">
        <v>0</v>
      </c>
      <c r="BW120" s="51" t="n">
        <v>0</v>
      </c>
      <c r="BX120" s="51" t="n">
        <v>0</v>
      </c>
      <c r="BY120" s="66" t="n">
        <v>1</v>
      </c>
      <c r="BZ120" s="51" t="n">
        <v>0</v>
      </c>
      <c r="CA120" s="51" t="n">
        <v>1</v>
      </c>
      <c r="CB120" s="51" t="n">
        <v>0</v>
      </c>
      <c r="CC120" s="66" t="n">
        <v>0</v>
      </c>
      <c r="CD120" s="51" t="n">
        <v>1</v>
      </c>
      <c r="CE120" s="51" t="n">
        <v>0</v>
      </c>
      <c r="CF120" s="51" t="n">
        <v>0</v>
      </c>
      <c r="CG120" s="51" t="n">
        <v>0</v>
      </c>
      <c r="CH120" s="66" t="n">
        <v>0</v>
      </c>
      <c r="CI120" s="51" t="n">
        <v>1</v>
      </c>
      <c r="CJ120" s="51" t="n">
        <v>1</v>
      </c>
      <c r="CK120" s="51" t="n">
        <v>0</v>
      </c>
      <c r="CL120" s="51" t="n">
        <v>0</v>
      </c>
      <c r="CM120" s="51" t="n">
        <v>1</v>
      </c>
      <c r="CN120" s="51" t="n">
        <v>0</v>
      </c>
      <c r="CO120" s="51" t="n">
        <v>1</v>
      </c>
      <c r="CP120" s="51" t="n">
        <v>0</v>
      </c>
      <c r="CQ120" s="51" t="n">
        <v>0</v>
      </c>
      <c r="CR120" s="51" t="n">
        <v>1</v>
      </c>
      <c r="CS120" s="66" t="n">
        <v>1</v>
      </c>
      <c r="CY120" s="68" t="n"/>
      <c r="DD120" s="68" t="inlineStr">
        <is>
          <t>X</t>
        </is>
      </c>
    </row>
    <row r="121">
      <c r="A121" t="n">
        <v>120</v>
      </c>
      <c r="B121" t="n">
        <v>12</v>
      </c>
      <c r="C121" s="25" t="inlineStr">
        <is>
          <t>Purnastuti et al. (2015)</t>
        </is>
      </c>
      <c r="D121" s="12" t="n">
        <v>4.7</v>
      </c>
      <c r="E121" s="14" t="n">
        <v>0.1</v>
      </c>
      <c r="F121" s="7">
        <f>D121/E121</f>
        <v/>
      </c>
      <c r="G121" s="7">
        <f>D121-E121</f>
        <v/>
      </c>
      <c r="H121" s="16">
        <f>D121+E121</f>
        <v/>
      </c>
      <c r="I121" s="11">
        <f>IFERROR(F121/SQRT(F121^2+W121), "X")</f>
        <v/>
      </c>
      <c r="J121" s="33">
        <f>IFERROR(SQRT((1-I121^2)/W121), "X")</f>
        <v/>
      </c>
      <c r="K121" s="33">
        <f>IFERROR(1/J121, "X")</f>
        <v/>
      </c>
      <c r="L121" s="33">
        <f>IFERROR(I121-J121, "X")</f>
        <v/>
      </c>
      <c r="M121" s="33">
        <f>IFERROR(I121+J121, "X")</f>
        <v/>
      </c>
      <c r="N121" s="8" t="n">
        <v>1</v>
      </c>
      <c r="O121" s="9" t="n">
        <v>0</v>
      </c>
      <c r="P121" s="8" t="n">
        <v>0</v>
      </c>
      <c r="Q121" s="9" t="n">
        <v>0</v>
      </c>
      <c r="R121" s="9" t="n">
        <v>1</v>
      </c>
      <c r="S121" s="9" t="n">
        <v>0</v>
      </c>
      <c r="T121" s="9" t="n">
        <v>0</v>
      </c>
      <c r="U121" s="8" t="n">
        <v>4596</v>
      </c>
      <c r="V121" s="9" t="n">
        <v>8</v>
      </c>
      <c r="W121" s="9">
        <f>U121-V121-1</f>
        <v/>
      </c>
      <c r="X121" s="9">
        <f>COUNTIF(B:B,B121)</f>
        <v/>
      </c>
      <c r="Y121" s="7" t="n">
        <v>10.683</v>
      </c>
      <c r="Z121" s="7" t="n">
        <v>7.852</v>
      </c>
      <c r="AA121" s="9" t="n">
        <v>1</v>
      </c>
      <c r="AB121" s="9" t="n">
        <v>0</v>
      </c>
      <c r="AC121" s="9" t="n">
        <v>0</v>
      </c>
      <c r="AD121" s="9" t="n">
        <v>0</v>
      </c>
      <c r="AE121" s="9" t="n">
        <v>0</v>
      </c>
      <c r="AF121" s="9" t="n">
        <v>1</v>
      </c>
      <c r="AG121" s="8" t="n">
        <v>0</v>
      </c>
      <c r="AH121" s="9" t="n">
        <v>1</v>
      </c>
      <c r="AI121" s="30" t="n">
        <v>0</v>
      </c>
      <c r="AJ121" s="9" t="n">
        <v>1</v>
      </c>
      <c r="AK121" s="30" t="n">
        <v>0</v>
      </c>
      <c r="AL121" s="21" t="n">
        <v>2008</v>
      </c>
      <c r="AM121" s="23">
        <f>LN(AL121)</f>
        <v/>
      </c>
      <c r="AN121" s="33" t="inlineStr">
        <is>
          <t>.</t>
        </is>
      </c>
      <c r="AO121" s="33" t="inlineStr">
        <is>
          <t>.</t>
        </is>
      </c>
      <c r="AP121" s="33" t="inlineStr">
        <is>
          <t>.</t>
        </is>
      </c>
      <c r="AQ121" s="43" t="inlineStr">
        <is>
          <t>.</t>
        </is>
      </c>
      <c r="AR121" s="33" t="inlineStr">
        <is>
          <t>.</t>
        </is>
      </c>
      <c r="AS121" s="43" t="inlineStr">
        <is>
          <t>.</t>
        </is>
      </c>
      <c r="AT121" s="42" t="inlineStr">
        <is>
          <t>.</t>
        </is>
      </c>
      <c r="AU121" s="18" t="inlineStr">
        <is>
          <t>.</t>
        </is>
      </c>
      <c r="AV121" s="39">
        <f>1-AW121</f>
        <v/>
      </c>
      <c r="AW121" s="40" t="n">
        <v>0.333</v>
      </c>
      <c r="AX121" t="inlineStr">
        <is>
          <t>.</t>
        </is>
      </c>
      <c r="AY121" s="40" t="inlineStr">
        <is>
          <t>.</t>
        </is>
      </c>
      <c r="BA121" s="18" t="n"/>
      <c r="BB121">
        <f>1-BC121</f>
        <v/>
      </c>
      <c r="BC121" s="18" t="n">
        <v>0.676</v>
      </c>
      <c r="BD121" s="18" t="inlineStr">
        <is>
          <t>Indonesia</t>
        </is>
      </c>
      <c r="BE121" t="n">
        <v>0</v>
      </c>
      <c r="BF121" t="n">
        <v>1</v>
      </c>
      <c r="BG121" t="n">
        <v>0</v>
      </c>
      <c r="BH121" t="n">
        <v>0</v>
      </c>
      <c r="BI121" t="n">
        <v>0</v>
      </c>
      <c r="BJ121" t="n">
        <v>0</v>
      </c>
      <c r="BK121" s="18" t="n">
        <v>0</v>
      </c>
      <c r="BL121" t="n">
        <v>0</v>
      </c>
      <c r="BM121" t="n">
        <v>1</v>
      </c>
      <c r="BN121" s="18" t="n">
        <v>0</v>
      </c>
      <c r="BO121" t="n">
        <v>29</v>
      </c>
      <c r="BP121" t="n">
        <v>37</v>
      </c>
      <c r="BQ121" s="25" t="n">
        <v>35.192</v>
      </c>
      <c r="BR121" t="n">
        <v>1</v>
      </c>
      <c r="BS121" t="n">
        <v>0</v>
      </c>
      <c r="BT121" t="n">
        <v>0</v>
      </c>
      <c r="BU121" t="n">
        <v>0</v>
      </c>
      <c r="BV121" t="n">
        <v>0</v>
      </c>
      <c r="BW121" t="n">
        <v>0</v>
      </c>
      <c r="BX121" t="n">
        <v>0</v>
      </c>
      <c r="BY121" s="18" t="n">
        <v>0</v>
      </c>
      <c r="BZ121" t="n">
        <v>0</v>
      </c>
      <c r="CA121" t="n">
        <v>0</v>
      </c>
      <c r="CB121" t="n">
        <v>1</v>
      </c>
      <c r="CC121" s="18" t="n">
        <v>0</v>
      </c>
      <c r="CD121" t="n">
        <v>0</v>
      </c>
      <c r="CE121" t="n">
        <v>0</v>
      </c>
      <c r="CF121" t="n">
        <v>0</v>
      </c>
      <c r="CG121" t="n">
        <v>0</v>
      </c>
      <c r="CH121" s="18" t="n">
        <v>0</v>
      </c>
      <c r="CI121" t="n">
        <v>1</v>
      </c>
      <c r="CJ121" t="n">
        <v>1</v>
      </c>
      <c r="CK121" t="n">
        <v>1</v>
      </c>
      <c r="CL121" t="n">
        <v>1</v>
      </c>
      <c r="CM121" t="n">
        <v>0</v>
      </c>
      <c r="CN121" t="n">
        <v>0</v>
      </c>
      <c r="CO121" t="n">
        <v>1</v>
      </c>
      <c r="CP121" t="n">
        <v>0</v>
      </c>
      <c r="CQ121" t="n">
        <v>0</v>
      </c>
      <c r="CR121" t="n">
        <v>1</v>
      </c>
      <c r="CS121" s="18" t="n">
        <v>0</v>
      </c>
      <c r="DD121" s="34" t="inlineStr">
        <is>
          <t>X</t>
        </is>
      </c>
    </row>
    <row r="122">
      <c r="A122" t="n">
        <v>121</v>
      </c>
      <c r="B122" t="n">
        <v>12</v>
      </c>
      <c r="C122" s="25" t="inlineStr">
        <is>
          <t>Purnastuti et al. (2015)</t>
        </is>
      </c>
      <c r="D122" s="12" t="n">
        <v>4.4</v>
      </c>
      <c r="E122" s="14" t="n">
        <v>0.2</v>
      </c>
      <c r="F122" s="7">
        <f>D122/E122</f>
        <v/>
      </c>
      <c r="G122" s="7">
        <f>D122-E122</f>
        <v/>
      </c>
      <c r="H122" s="16">
        <f>D122+E122</f>
        <v/>
      </c>
      <c r="I122" s="11">
        <f>IFERROR(F122/SQRT(F122^2+W122), "X")</f>
        <v/>
      </c>
      <c r="J122" s="33">
        <f>IFERROR(SQRT((1-I122^2)/W122), "X")</f>
        <v/>
      </c>
      <c r="K122" s="33">
        <f>IFERROR(1/J122, "X")</f>
        <v/>
      </c>
      <c r="L122" s="33">
        <f>IFERROR(I122-J122, "X")</f>
        <v/>
      </c>
      <c r="M122" s="33">
        <f>IFERROR(I122+J122, "X")</f>
        <v/>
      </c>
      <c r="N122" s="8" t="n">
        <v>1</v>
      </c>
      <c r="O122" s="9" t="n">
        <v>0</v>
      </c>
      <c r="P122" s="8" t="n">
        <v>0</v>
      </c>
      <c r="Q122" s="9" t="n">
        <v>0</v>
      </c>
      <c r="R122" s="9" t="n">
        <v>1</v>
      </c>
      <c r="S122" s="9" t="n">
        <v>0</v>
      </c>
      <c r="T122" s="9" t="n">
        <v>0</v>
      </c>
      <c r="U122" s="8" t="n">
        <v>3065</v>
      </c>
      <c r="V122" s="9" t="n">
        <v>7</v>
      </c>
      <c r="W122" s="9">
        <f>U122-V122-1</f>
        <v/>
      </c>
      <c r="X122" s="9">
        <f>COUNTIF(B:B,B122)</f>
        <v/>
      </c>
      <c r="Y122" s="7" t="n">
        <v>10.608</v>
      </c>
      <c r="Z122" s="7" t="n">
        <v>7.89</v>
      </c>
      <c r="AA122" s="9" t="n">
        <v>1</v>
      </c>
      <c r="AB122" s="9" t="n">
        <v>0</v>
      </c>
      <c r="AC122" s="9" t="n">
        <v>0</v>
      </c>
      <c r="AD122" s="9" t="n">
        <v>0</v>
      </c>
      <c r="AE122" s="9" t="n">
        <v>0</v>
      </c>
      <c r="AF122" s="9" t="n">
        <v>1</v>
      </c>
      <c r="AG122" s="8" t="n">
        <v>0</v>
      </c>
      <c r="AH122" s="9" t="n">
        <v>1</v>
      </c>
      <c r="AI122" s="30" t="n">
        <v>0</v>
      </c>
      <c r="AJ122" s="9" t="n">
        <v>1</v>
      </c>
      <c r="AK122" s="30" t="n">
        <v>0</v>
      </c>
      <c r="AL122" s="21" t="n">
        <v>2008</v>
      </c>
      <c r="AM122" s="23">
        <f>LN(AL122)</f>
        <v/>
      </c>
      <c r="AN122" s="33" t="inlineStr">
        <is>
          <t>.</t>
        </is>
      </c>
      <c r="AO122" s="33" t="inlineStr">
        <is>
          <t>.</t>
        </is>
      </c>
      <c r="AP122" s="33" t="inlineStr">
        <is>
          <t>.</t>
        </is>
      </c>
      <c r="AQ122" s="43" t="inlineStr">
        <is>
          <t>.</t>
        </is>
      </c>
      <c r="AR122" s="33" t="inlineStr">
        <is>
          <t>.</t>
        </is>
      </c>
      <c r="AS122" s="43" t="inlineStr">
        <is>
          <t>.</t>
        </is>
      </c>
      <c r="AT122" s="42" t="inlineStr">
        <is>
          <t>.</t>
        </is>
      </c>
      <c r="AU122" s="18" t="inlineStr">
        <is>
          <t>.</t>
        </is>
      </c>
      <c r="AV122" t="n">
        <v>1</v>
      </c>
      <c r="AW122" s="40" t="n">
        <v>0</v>
      </c>
      <c r="AX122" t="inlineStr">
        <is>
          <t>.</t>
        </is>
      </c>
      <c r="AY122" s="40" t="inlineStr">
        <is>
          <t>.</t>
        </is>
      </c>
      <c r="BA122" s="18" t="n"/>
      <c r="BB122">
        <f>1-BC122</f>
        <v/>
      </c>
      <c r="BC122" s="18" t="n">
        <v>0.649</v>
      </c>
      <c r="BD122" s="18" t="inlineStr">
        <is>
          <t>Indonesia</t>
        </is>
      </c>
      <c r="BE122" t="n">
        <v>0</v>
      </c>
      <c r="BF122" t="n">
        <v>1</v>
      </c>
      <c r="BG122" t="n">
        <v>0</v>
      </c>
      <c r="BH122" t="n">
        <v>0</v>
      </c>
      <c r="BI122" t="n">
        <v>0</v>
      </c>
      <c r="BJ122" t="n">
        <v>0</v>
      </c>
      <c r="BK122" s="18" t="n">
        <v>0</v>
      </c>
      <c r="BL122" t="n">
        <v>0</v>
      </c>
      <c r="BM122" t="n">
        <v>1</v>
      </c>
      <c r="BN122" s="18" t="n">
        <v>0</v>
      </c>
      <c r="BO122" t="n">
        <v>29</v>
      </c>
      <c r="BP122" t="n">
        <v>37</v>
      </c>
      <c r="BQ122" s="25" t="n">
        <v>35.417</v>
      </c>
      <c r="BR122" t="n">
        <v>1</v>
      </c>
      <c r="BS122" t="n">
        <v>0</v>
      </c>
      <c r="BT122" t="n">
        <v>0</v>
      </c>
      <c r="BU122" t="n">
        <v>0</v>
      </c>
      <c r="BV122" t="n">
        <v>0</v>
      </c>
      <c r="BW122" t="n">
        <v>0</v>
      </c>
      <c r="BX122" t="n">
        <v>0</v>
      </c>
      <c r="BY122" s="18" t="n">
        <v>0</v>
      </c>
      <c r="BZ122" t="n">
        <v>0</v>
      </c>
      <c r="CA122" t="n">
        <v>0</v>
      </c>
      <c r="CB122" t="n">
        <v>1</v>
      </c>
      <c r="CC122" s="18" t="n">
        <v>0</v>
      </c>
      <c r="CD122" t="n">
        <v>0</v>
      </c>
      <c r="CE122" t="n">
        <v>0</v>
      </c>
      <c r="CF122" t="n">
        <v>0</v>
      </c>
      <c r="CG122" t="n">
        <v>0</v>
      </c>
      <c r="CH122" s="18" t="n">
        <v>0</v>
      </c>
      <c r="CI122" t="n">
        <v>1</v>
      </c>
      <c r="CJ122" t="n">
        <v>1</v>
      </c>
      <c r="CK122" t="n">
        <v>1</v>
      </c>
      <c r="CL122" t="n">
        <v>1</v>
      </c>
      <c r="CM122" t="n">
        <v>0</v>
      </c>
      <c r="CN122" t="n">
        <v>0</v>
      </c>
      <c r="CO122" t="n">
        <v>1</v>
      </c>
      <c r="CP122" t="n">
        <v>0</v>
      </c>
      <c r="CQ122" t="n">
        <v>0</v>
      </c>
      <c r="CR122" t="n">
        <v>1</v>
      </c>
      <c r="CS122" s="18" t="n">
        <v>0</v>
      </c>
      <c r="DD122" s="34" t="inlineStr">
        <is>
          <t>X</t>
        </is>
      </c>
    </row>
    <row r="123">
      <c r="A123" t="n">
        <v>122</v>
      </c>
      <c r="B123" t="n">
        <v>12</v>
      </c>
      <c r="C123" s="25" t="inlineStr">
        <is>
          <t>Purnastuti et al. (2015)</t>
        </is>
      </c>
      <c r="D123" s="12" t="n">
        <v>5.3</v>
      </c>
      <c r="E123" s="14" t="n">
        <v>0.3</v>
      </c>
      <c r="F123" s="7">
        <f>D123/E123</f>
        <v/>
      </c>
      <c r="G123" s="7">
        <f>D123-E123</f>
        <v/>
      </c>
      <c r="H123" s="16">
        <f>D123+E123</f>
        <v/>
      </c>
      <c r="I123" s="11">
        <f>IFERROR(F123/SQRT(F123^2+W123), "X")</f>
        <v/>
      </c>
      <c r="J123" s="33">
        <f>IFERROR(SQRT((1-I123^2)/W123), "X")</f>
        <v/>
      </c>
      <c r="K123" s="33">
        <f>IFERROR(1/J123, "X")</f>
        <v/>
      </c>
      <c r="L123" s="33">
        <f>IFERROR(I123-J123, "X")</f>
        <v/>
      </c>
      <c r="M123" s="33">
        <f>IFERROR(I123+J123, "X")</f>
        <v/>
      </c>
      <c r="N123" s="8" t="n">
        <v>1</v>
      </c>
      <c r="O123" s="9" t="n">
        <v>0</v>
      </c>
      <c r="P123" s="8" t="n">
        <v>0</v>
      </c>
      <c r="Q123" s="9" t="n">
        <v>0</v>
      </c>
      <c r="R123" s="9" t="n">
        <v>1</v>
      </c>
      <c r="S123" s="9" t="n">
        <v>0</v>
      </c>
      <c r="T123" s="9" t="n">
        <v>0</v>
      </c>
      <c r="U123" s="8" t="n">
        <v>1531</v>
      </c>
      <c r="V123" s="9" t="n">
        <v>7</v>
      </c>
      <c r="W123" s="9">
        <f>U123-V123-1</f>
        <v/>
      </c>
      <c r="X123" s="9">
        <f>COUNTIF(B:B,B123)</f>
        <v/>
      </c>
      <c r="Y123" s="7" t="n">
        <v>10.833</v>
      </c>
      <c r="Z123" s="7" t="n">
        <v>7.779</v>
      </c>
      <c r="AA123" s="9" t="n">
        <v>1</v>
      </c>
      <c r="AB123" s="9" t="n">
        <v>0</v>
      </c>
      <c r="AC123" s="9" t="n">
        <v>0</v>
      </c>
      <c r="AD123" s="9" t="n">
        <v>0</v>
      </c>
      <c r="AE123" s="9" t="n">
        <v>0</v>
      </c>
      <c r="AF123" s="9" t="n">
        <v>1</v>
      </c>
      <c r="AG123" s="8" t="n">
        <v>0</v>
      </c>
      <c r="AH123" s="9" t="n">
        <v>1</v>
      </c>
      <c r="AI123" s="30" t="n">
        <v>0</v>
      </c>
      <c r="AJ123" s="9" t="n">
        <v>1</v>
      </c>
      <c r="AK123" s="30" t="n">
        <v>0</v>
      </c>
      <c r="AL123" s="21" t="n">
        <v>2008</v>
      </c>
      <c r="AM123" s="23">
        <f>LN(AL123)</f>
        <v/>
      </c>
      <c r="AN123" s="33" t="inlineStr">
        <is>
          <t>.</t>
        </is>
      </c>
      <c r="AO123" s="33" t="inlineStr">
        <is>
          <t>.</t>
        </is>
      </c>
      <c r="AP123" s="33" t="inlineStr">
        <is>
          <t>.</t>
        </is>
      </c>
      <c r="AQ123" s="43" t="inlineStr">
        <is>
          <t>.</t>
        </is>
      </c>
      <c r="AR123" s="33" t="inlineStr">
        <is>
          <t>.</t>
        </is>
      </c>
      <c r="AS123" s="43" t="inlineStr">
        <is>
          <t>.</t>
        </is>
      </c>
      <c r="AT123" s="42" t="inlineStr">
        <is>
          <t>.</t>
        </is>
      </c>
      <c r="AU123" s="18" t="inlineStr">
        <is>
          <t>.</t>
        </is>
      </c>
      <c r="AV123" t="n">
        <v>0</v>
      </c>
      <c r="AW123" s="40" t="n">
        <v>1</v>
      </c>
      <c r="AX123" t="inlineStr">
        <is>
          <t>.</t>
        </is>
      </c>
      <c r="AY123" s="40" t="inlineStr">
        <is>
          <t>.</t>
        </is>
      </c>
      <c r="BA123" s="18" t="n"/>
      <c r="BB123">
        <f>1-BC123</f>
        <v/>
      </c>
      <c r="BC123" s="18" t="n">
        <v>0.73</v>
      </c>
      <c r="BD123" s="18" t="inlineStr">
        <is>
          <t>Indonesia</t>
        </is>
      </c>
      <c r="BE123" t="n">
        <v>0</v>
      </c>
      <c r="BF123" t="n">
        <v>1</v>
      </c>
      <c r="BG123" t="n">
        <v>0</v>
      </c>
      <c r="BH123" t="n">
        <v>0</v>
      </c>
      <c r="BI123" t="n">
        <v>0</v>
      </c>
      <c r="BJ123" t="n">
        <v>0</v>
      </c>
      <c r="BK123" s="18" t="n">
        <v>0</v>
      </c>
      <c r="BL123" t="n">
        <v>0</v>
      </c>
      <c r="BM123" t="n">
        <v>1</v>
      </c>
      <c r="BN123" s="18" t="n">
        <v>0</v>
      </c>
      <c r="BO123" t="n">
        <v>29</v>
      </c>
      <c r="BP123" t="n">
        <v>37</v>
      </c>
      <c r="BQ123" s="25" t="n">
        <v>34.741</v>
      </c>
      <c r="BR123" t="n">
        <v>1</v>
      </c>
      <c r="BS123" t="n">
        <v>0</v>
      </c>
      <c r="BT123" t="n">
        <v>0</v>
      </c>
      <c r="BU123" t="n">
        <v>0</v>
      </c>
      <c r="BV123" t="n">
        <v>0</v>
      </c>
      <c r="BW123" t="n">
        <v>0</v>
      </c>
      <c r="BX123" t="n">
        <v>0</v>
      </c>
      <c r="BY123" s="18" t="n">
        <v>0</v>
      </c>
      <c r="BZ123" t="n">
        <v>0</v>
      </c>
      <c r="CA123" t="n">
        <v>0</v>
      </c>
      <c r="CB123" t="n">
        <v>1</v>
      </c>
      <c r="CC123" s="18" t="n">
        <v>0</v>
      </c>
      <c r="CD123" t="n">
        <v>0</v>
      </c>
      <c r="CE123" t="n">
        <v>0</v>
      </c>
      <c r="CF123" t="n">
        <v>0</v>
      </c>
      <c r="CG123" t="n">
        <v>0</v>
      </c>
      <c r="CH123" s="18" t="n">
        <v>0</v>
      </c>
      <c r="CI123" t="n">
        <v>1</v>
      </c>
      <c r="CJ123" t="n">
        <v>1</v>
      </c>
      <c r="CK123" t="n">
        <v>1</v>
      </c>
      <c r="CL123" t="n">
        <v>1</v>
      </c>
      <c r="CM123" t="n">
        <v>0</v>
      </c>
      <c r="CN123" t="n">
        <v>0</v>
      </c>
      <c r="CO123" t="n">
        <v>1</v>
      </c>
      <c r="CP123" t="n">
        <v>0</v>
      </c>
      <c r="CQ123" t="n">
        <v>0</v>
      </c>
      <c r="CR123" t="n">
        <v>1</v>
      </c>
      <c r="CS123" s="18" t="n">
        <v>0</v>
      </c>
      <c r="DD123" s="34" t="inlineStr">
        <is>
          <t>X</t>
        </is>
      </c>
    </row>
    <row r="124">
      <c r="A124" t="n">
        <v>123</v>
      </c>
      <c r="B124" t="n">
        <v>12</v>
      </c>
      <c r="C124" s="25" t="inlineStr">
        <is>
          <t>Purnastuti et al. (2015)</t>
        </is>
      </c>
      <c r="D124" s="12" t="n">
        <v>-4.3</v>
      </c>
      <c r="E124" s="14" t="n">
        <v>3.6</v>
      </c>
      <c r="F124" s="7">
        <f>D124/E124</f>
        <v/>
      </c>
      <c r="G124" s="7">
        <f>D124-E124</f>
        <v/>
      </c>
      <c r="H124" s="16">
        <f>D124+E124</f>
        <v/>
      </c>
      <c r="I124" s="11">
        <f>IFERROR(F124/SQRT(F124^2+W124), "X")</f>
        <v/>
      </c>
      <c r="J124" s="33">
        <f>IFERROR(SQRT((1-I124^2)/W124), "X")</f>
        <v/>
      </c>
      <c r="K124" s="33">
        <f>IFERROR(1/J124, "X")</f>
        <v/>
      </c>
      <c r="L124" s="33">
        <f>IFERROR(I124-J124, "X")</f>
        <v/>
      </c>
      <c r="M124" s="33">
        <f>IFERROR(I124+J124, "X")</f>
        <v/>
      </c>
      <c r="N124" s="8" t="n">
        <v>1</v>
      </c>
      <c r="O124" s="9" t="n">
        <v>0</v>
      </c>
      <c r="P124" s="8" t="n">
        <v>0</v>
      </c>
      <c r="Q124" s="9" t="n">
        <v>0</v>
      </c>
      <c r="R124" s="9" t="n">
        <v>1</v>
      </c>
      <c r="S124" s="9" t="n">
        <v>0</v>
      </c>
      <c r="T124" s="9" t="n">
        <v>0</v>
      </c>
      <c r="U124" s="8" t="n">
        <v>4596</v>
      </c>
      <c r="V124" s="9" t="n">
        <v>8</v>
      </c>
      <c r="W124" s="9">
        <f>U124-V124-1</f>
        <v/>
      </c>
      <c r="X124" s="9">
        <f>COUNTIF(B:B,B124)</f>
        <v/>
      </c>
      <c r="Y124" s="7" t="n">
        <v>10.68</v>
      </c>
      <c r="Z124" s="7" t="n">
        <v>7.852</v>
      </c>
      <c r="AA124" s="9" t="n">
        <v>1</v>
      </c>
      <c r="AB124" s="9" t="n">
        <v>0</v>
      </c>
      <c r="AC124" s="9" t="n">
        <v>0</v>
      </c>
      <c r="AD124" s="9" t="n">
        <v>0</v>
      </c>
      <c r="AE124" s="9" t="n">
        <v>0</v>
      </c>
      <c r="AF124" s="9" t="n">
        <v>1</v>
      </c>
      <c r="AG124" s="8" t="n">
        <v>0</v>
      </c>
      <c r="AH124" s="9" t="n">
        <v>1</v>
      </c>
      <c r="AI124" s="30" t="n">
        <v>0</v>
      </c>
      <c r="AJ124" s="9" t="n">
        <v>1</v>
      </c>
      <c r="AK124" s="30" t="n">
        <v>0</v>
      </c>
      <c r="AL124" s="21" t="n">
        <v>2008</v>
      </c>
      <c r="AM124" s="23">
        <f>LN(AL124)</f>
        <v/>
      </c>
      <c r="AN124" s="33" t="inlineStr">
        <is>
          <t>.</t>
        </is>
      </c>
      <c r="AO124" s="33" t="inlineStr">
        <is>
          <t>.</t>
        </is>
      </c>
      <c r="AP124" s="33" t="inlineStr">
        <is>
          <t>.</t>
        </is>
      </c>
      <c r="AQ124" s="43" t="inlineStr">
        <is>
          <t>.</t>
        </is>
      </c>
      <c r="AR124" s="33" t="inlineStr">
        <is>
          <t>.</t>
        </is>
      </c>
      <c r="AS124" s="43" t="inlineStr">
        <is>
          <t>.</t>
        </is>
      </c>
      <c r="AT124" s="42" t="inlineStr">
        <is>
          <t>.</t>
        </is>
      </c>
      <c r="AU124" s="18" t="inlineStr">
        <is>
          <t>.</t>
        </is>
      </c>
      <c r="AV124">
        <f>1-AW124</f>
        <v/>
      </c>
      <c r="AW124" s="40" t="n">
        <v>0.333</v>
      </c>
      <c r="AX124" t="inlineStr">
        <is>
          <t>.</t>
        </is>
      </c>
      <c r="AY124" s="40" t="inlineStr">
        <is>
          <t>.</t>
        </is>
      </c>
      <c r="BA124" s="18" t="n"/>
      <c r="BB124">
        <f>1-BC124</f>
        <v/>
      </c>
      <c r="BC124" s="18" t="n">
        <v>0.676</v>
      </c>
      <c r="BD124" s="18" t="inlineStr">
        <is>
          <t>Indonesia</t>
        </is>
      </c>
      <c r="BE124" t="n">
        <v>0</v>
      </c>
      <c r="BF124" t="n">
        <v>1</v>
      </c>
      <c r="BG124" t="n">
        <v>0</v>
      </c>
      <c r="BH124" t="n">
        <v>0</v>
      </c>
      <c r="BI124" t="n">
        <v>0</v>
      </c>
      <c r="BJ124" t="n">
        <v>0</v>
      </c>
      <c r="BK124" s="18" t="n">
        <v>0</v>
      </c>
      <c r="BL124" t="n">
        <v>0</v>
      </c>
      <c r="BM124" t="n">
        <v>1</v>
      </c>
      <c r="BN124" s="18" t="n">
        <v>0</v>
      </c>
      <c r="BO124" t="n">
        <v>29</v>
      </c>
      <c r="BP124" t="n">
        <v>37</v>
      </c>
      <c r="BQ124" s="25" t="n">
        <v>35.192</v>
      </c>
      <c r="BR124" t="n">
        <v>0</v>
      </c>
      <c r="BS124" t="n">
        <v>0</v>
      </c>
      <c r="BT124" t="n">
        <v>0</v>
      </c>
      <c r="BU124" t="n">
        <v>0</v>
      </c>
      <c r="BV124" t="n">
        <v>0</v>
      </c>
      <c r="BW124" t="n">
        <v>0</v>
      </c>
      <c r="BX124" t="n">
        <v>0</v>
      </c>
      <c r="BY124" s="18" t="n">
        <v>1</v>
      </c>
      <c r="BZ124" t="n">
        <v>0</v>
      </c>
      <c r="CA124" t="n">
        <v>1</v>
      </c>
      <c r="CB124" t="n">
        <v>0</v>
      </c>
      <c r="CC124" s="18" t="n">
        <v>0</v>
      </c>
      <c r="CD124" t="n">
        <v>0</v>
      </c>
      <c r="CE124" t="n">
        <v>0</v>
      </c>
      <c r="CF124" t="n">
        <v>0</v>
      </c>
      <c r="CG124" t="n">
        <v>0</v>
      </c>
      <c r="CH124" s="18" t="n">
        <v>1</v>
      </c>
      <c r="CI124" t="n">
        <v>1</v>
      </c>
      <c r="CJ124" t="n">
        <v>1</v>
      </c>
      <c r="CK124" t="n">
        <v>1</v>
      </c>
      <c r="CL124" t="n">
        <v>1</v>
      </c>
      <c r="CM124" t="n">
        <v>0</v>
      </c>
      <c r="CN124" t="n">
        <v>0</v>
      </c>
      <c r="CO124" t="n">
        <v>1</v>
      </c>
      <c r="CP124" t="n">
        <v>0</v>
      </c>
      <c r="CQ124" t="n">
        <v>0</v>
      </c>
      <c r="CR124" t="n">
        <v>1</v>
      </c>
      <c r="CS124" s="18" t="n">
        <v>0</v>
      </c>
      <c r="DD124" s="34" t="inlineStr">
        <is>
          <t>X</t>
        </is>
      </c>
    </row>
    <row r="125">
      <c r="A125" t="n">
        <v>124</v>
      </c>
      <c r="B125" t="n">
        <v>12</v>
      </c>
      <c r="C125" s="25" t="inlineStr">
        <is>
          <t>Purnastuti et al. (2015)</t>
        </is>
      </c>
      <c r="D125" s="12" t="n">
        <v>-19.5</v>
      </c>
      <c r="E125" s="14" t="n">
        <v>12.6</v>
      </c>
      <c r="F125" s="7">
        <f>D125/E125</f>
        <v/>
      </c>
      <c r="G125" s="7">
        <f>D125-E125</f>
        <v/>
      </c>
      <c r="H125" s="16">
        <f>D125+E125</f>
        <v/>
      </c>
      <c r="I125" s="11">
        <f>IFERROR(F125/SQRT(F125^2+W125), "X")</f>
        <v/>
      </c>
      <c r="J125" s="33">
        <f>IFERROR(SQRT((1-I125^2)/W125), "X")</f>
        <v/>
      </c>
      <c r="K125" s="33">
        <f>IFERROR(1/J125, "X")</f>
        <v/>
      </c>
      <c r="L125" s="33">
        <f>IFERROR(I125-J125, "X")</f>
        <v/>
      </c>
      <c r="M125" s="33">
        <f>IFERROR(I125+J125, "X")</f>
        <v/>
      </c>
      <c r="N125" s="8" t="n">
        <v>1</v>
      </c>
      <c r="O125" s="9" t="n">
        <v>0</v>
      </c>
      <c r="P125" s="8" t="n">
        <v>0</v>
      </c>
      <c r="Q125" s="9" t="n">
        <v>0</v>
      </c>
      <c r="R125" s="9" t="n">
        <v>1</v>
      </c>
      <c r="S125" s="9" t="n">
        <v>0</v>
      </c>
      <c r="T125" s="9" t="n">
        <v>0</v>
      </c>
      <c r="U125" s="8" t="n">
        <v>3065</v>
      </c>
      <c r="V125" s="9" t="n">
        <v>7</v>
      </c>
      <c r="W125" s="9">
        <f>U125-V125-1</f>
        <v/>
      </c>
      <c r="X125" s="9">
        <f>COUNTIF(B:B,B125)</f>
        <v/>
      </c>
      <c r="Y125" s="7" t="n">
        <v>10.61</v>
      </c>
      <c r="Z125" s="7" t="n">
        <v>7.89</v>
      </c>
      <c r="AA125" s="9" t="n">
        <v>1</v>
      </c>
      <c r="AB125" s="9" t="n">
        <v>0</v>
      </c>
      <c r="AC125" s="9" t="n">
        <v>0</v>
      </c>
      <c r="AD125" s="9" t="n">
        <v>0</v>
      </c>
      <c r="AE125" s="9" t="n">
        <v>0</v>
      </c>
      <c r="AF125" s="9" t="n">
        <v>1</v>
      </c>
      <c r="AG125" s="8" t="n">
        <v>0</v>
      </c>
      <c r="AH125" s="9" t="n">
        <v>1</v>
      </c>
      <c r="AI125" s="30" t="n">
        <v>0</v>
      </c>
      <c r="AJ125" s="9" t="n">
        <v>1</v>
      </c>
      <c r="AK125" s="30" t="n">
        <v>0</v>
      </c>
      <c r="AL125" s="21" t="n">
        <v>2008</v>
      </c>
      <c r="AM125" s="23">
        <f>LN(AL125)</f>
        <v/>
      </c>
      <c r="AN125" s="33" t="inlineStr">
        <is>
          <t>.</t>
        </is>
      </c>
      <c r="AO125" s="33" t="inlineStr">
        <is>
          <t>.</t>
        </is>
      </c>
      <c r="AP125" s="33" t="inlineStr">
        <is>
          <t>.</t>
        </is>
      </c>
      <c r="AQ125" s="43" t="inlineStr">
        <is>
          <t>.</t>
        </is>
      </c>
      <c r="AR125" s="33" t="inlineStr">
        <is>
          <t>.</t>
        </is>
      </c>
      <c r="AS125" s="43" t="inlineStr">
        <is>
          <t>.</t>
        </is>
      </c>
      <c r="AT125" s="42" t="inlineStr">
        <is>
          <t>.</t>
        </is>
      </c>
      <c r="AU125" s="18" t="inlineStr">
        <is>
          <t>.</t>
        </is>
      </c>
      <c r="AV125" t="n">
        <v>1</v>
      </c>
      <c r="AW125" s="40" t="n">
        <v>0</v>
      </c>
      <c r="AX125" t="inlineStr">
        <is>
          <t>.</t>
        </is>
      </c>
      <c r="AY125" s="40" t="inlineStr">
        <is>
          <t>.</t>
        </is>
      </c>
      <c r="BA125" s="18" t="n"/>
      <c r="BB125">
        <f>1-BC125</f>
        <v/>
      </c>
      <c r="BC125" s="18" t="n">
        <v>0.649</v>
      </c>
      <c r="BD125" s="18" t="inlineStr">
        <is>
          <t>Indonesia</t>
        </is>
      </c>
      <c r="BE125" t="n">
        <v>0</v>
      </c>
      <c r="BF125" t="n">
        <v>1</v>
      </c>
      <c r="BG125" t="n">
        <v>0</v>
      </c>
      <c r="BH125" t="n">
        <v>0</v>
      </c>
      <c r="BI125" t="n">
        <v>0</v>
      </c>
      <c r="BJ125" t="n">
        <v>0</v>
      </c>
      <c r="BK125" s="18" t="n">
        <v>0</v>
      </c>
      <c r="BL125" t="n">
        <v>0</v>
      </c>
      <c r="BM125" t="n">
        <v>1</v>
      </c>
      <c r="BN125" s="18" t="n">
        <v>0</v>
      </c>
      <c r="BO125" t="n">
        <v>29</v>
      </c>
      <c r="BP125" t="n">
        <v>37</v>
      </c>
      <c r="BQ125" s="25" t="n">
        <v>35.417</v>
      </c>
      <c r="BR125" t="n">
        <v>0</v>
      </c>
      <c r="BS125" t="n">
        <v>0</v>
      </c>
      <c r="BT125" t="n">
        <v>0</v>
      </c>
      <c r="BU125" t="n">
        <v>0</v>
      </c>
      <c r="BV125" t="n">
        <v>0</v>
      </c>
      <c r="BW125" t="n">
        <v>0</v>
      </c>
      <c r="BX125" t="n">
        <v>0</v>
      </c>
      <c r="BY125" s="18" t="n">
        <v>1</v>
      </c>
      <c r="BZ125" t="n">
        <v>0</v>
      </c>
      <c r="CA125" t="n">
        <v>1</v>
      </c>
      <c r="CB125" t="n">
        <v>0</v>
      </c>
      <c r="CC125" s="18" t="n">
        <v>0</v>
      </c>
      <c r="CD125" t="n">
        <v>0</v>
      </c>
      <c r="CE125" t="n">
        <v>0</v>
      </c>
      <c r="CF125" t="n">
        <v>0</v>
      </c>
      <c r="CG125" t="n">
        <v>0</v>
      </c>
      <c r="CH125" s="18" t="n">
        <v>1</v>
      </c>
      <c r="CI125" t="n">
        <v>1</v>
      </c>
      <c r="CJ125" t="n">
        <v>1</v>
      </c>
      <c r="CK125" t="n">
        <v>1</v>
      </c>
      <c r="CL125" t="n">
        <v>1</v>
      </c>
      <c r="CM125" t="n">
        <v>0</v>
      </c>
      <c r="CN125" t="n">
        <v>0</v>
      </c>
      <c r="CO125" t="n">
        <v>1</v>
      </c>
      <c r="CP125" t="n">
        <v>0</v>
      </c>
      <c r="CQ125" t="n">
        <v>0</v>
      </c>
      <c r="CR125" t="n">
        <v>1</v>
      </c>
      <c r="CS125" s="18" t="n">
        <v>0</v>
      </c>
      <c r="DD125" s="34" t="inlineStr">
        <is>
          <t>X</t>
        </is>
      </c>
    </row>
    <row r="126">
      <c r="A126" t="n">
        <v>125</v>
      </c>
      <c r="B126" t="n">
        <v>12</v>
      </c>
      <c r="C126" s="25" t="inlineStr">
        <is>
          <t>Purnastuti et al. (2015)</t>
        </is>
      </c>
      <c r="D126" s="12" t="n">
        <v>6.4</v>
      </c>
      <c r="E126" s="14" t="n">
        <v>2.6</v>
      </c>
      <c r="F126" s="7">
        <f>D126/E126</f>
        <v/>
      </c>
      <c r="G126" s="7">
        <f>D126-E126</f>
        <v/>
      </c>
      <c r="H126" s="16">
        <f>D126+E126</f>
        <v/>
      </c>
      <c r="I126" s="11">
        <f>IFERROR(F126/SQRT(F126^2+W126), "X")</f>
        <v/>
      </c>
      <c r="J126" s="33">
        <f>IFERROR(SQRT((1-I126^2)/W126), "X")</f>
        <v/>
      </c>
      <c r="K126" s="33">
        <f>IFERROR(1/J126, "X")</f>
        <v/>
      </c>
      <c r="L126" s="33">
        <f>IFERROR(I126-J126, "X")</f>
        <v/>
      </c>
      <c r="M126" s="33">
        <f>IFERROR(I126+J126, "X")</f>
        <v/>
      </c>
      <c r="N126" s="8" t="n">
        <v>1</v>
      </c>
      <c r="O126" s="9" t="n">
        <v>0</v>
      </c>
      <c r="P126" s="8" t="n">
        <v>0</v>
      </c>
      <c r="Q126" s="9" t="n">
        <v>0</v>
      </c>
      <c r="R126" s="9" t="n">
        <v>1</v>
      </c>
      <c r="S126" s="9" t="n">
        <v>0</v>
      </c>
      <c r="T126" s="9" t="n">
        <v>0</v>
      </c>
      <c r="U126" s="8" t="n">
        <v>1531</v>
      </c>
      <c r="V126" s="9" t="n">
        <v>7</v>
      </c>
      <c r="W126" s="9">
        <f>U126-V126-1</f>
        <v/>
      </c>
      <c r="X126" s="9">
        <f>COUNTIF(B:B,B126)</f>
        <v/>
      </c>
      <c r="Y126" s="7" t="n">
        <v>10.83</v>
      </c>
      <c r="Z126" s="7" t="n">
        <v>7.779</v>
      </c>
      <c r="AA126" s="9" t="n">
        <v>1</v>
      </c>
      <c r="AB126" s="9" t="n">
        <v>0</v>
      </c>
      <c r="AC126" s="9" t="n">
        <v>0</v>
      </c>
      <c r="AD126" s="9" t="n">
        <v>0</v>
      </c>
      <c r="AE126" s="9" t="n">
        <v>0</v>
      </c>
      <c r="AF126" s="9" t="n">
        <v>1</v>
      </c>
      <c r="AG126" s="8" t="n">
        <v>0</v>
      </c>
      <c r="AH126" s="9" t="n">
        <v>1</v>
      </c>
      <c r="AI126" s="30" t="n">
        <v>0</v>
      </c>
      <c r="AJ126" s="9" t="n">
        <v>1</v>
      </c>
      <c r="AK126" s="30" t="n">
        <v>0</v>
      </c>
      <c r="AL126" s="21" t="n">
        <v>2008</v>
      </c>
      <c r="AM126" s="23">
        <f>LN(AL126)</f>
        <v/>
      </c>
      <c r="AN126" s="33" t="inlineStr">
        <is>
          <t>.</t>
        </is>
      </c>
      <c r="AO126" s="33" t="inlineStr">
        <is>
          <t>.</t>
        </is>
      </c>
      <c r="AP126" s="33" t="inlineStr">
        <is>
          <t>.</t>
        </is>
      </c>
      <c r="AQ126" s="43" t="inlineStr">
        <is>
          <t>.</t>
        </is>
      </c>
      <c r="AR126" s="33" t="inlineStr">
        <is>
          <t>.</t>
        </is>
      </c>
      <c r="AS126" s="43" t="inlineStr">
        <is>
          <t>.</t>
        </is>
      </c>
      <c r="AT126" s="42" t="inlineStr">
        <is>
          <t>.</t>
        </is>
      </c>
      <c r="AU126" s="18" t="inlineStr">
        <is>
          <t>.</t>
        </is>
      </c>
      <c r="AV126" t="n">
        <v>0</v>
      </c>
      <c r="AW126" s="40" t="n">
        <v>1</v>
      </c>
      <c r="AX126" t="inlineStr">
        <is>
          <t>.</t>
        </is>
      </c>
      <c r="AY126" s="40" t="inlineStr">
        <is>
          <t>.</t>
        </is>
      </c>
      <c r="BA126" s="18" t="n"/>
      <c r="BB126">
        <f>1-BC126</f>
        <v/>
      </c>
      <c r="BC126" s="18" t="n">
        <v>0.73</v>
      </c>
      <c r="BD126" s="18" t="inlineStr">
        <is>
          <t>Indonesia</t>
        </is>
      </c>
      <c r="BE126" t="n">
        <v>0</v>
      </c>
      <c r="BF126" t="n">
        <v>1</v>
      </c>
      <c r="BG126" t="n">
        <v>0</v>
      </c>
      <c r="BH126" t="n">
        <v>0</v>
      </c>
      <c r="BI126" t="n">
        <v>0</v>
      </c>
      <c r="BJ126" t="n">
        <v>0</v>
      </c>
      <c r="BK126" s="18" t="n">
        <v>0</v>
      </c>
      <c r="BL126" t="n">
        <v>0</v>
      </c>
      <c r="BM126" t="n">
        <v>1</v>
      </c>
      <c r="BN126" s="18" t="n">
        <v>0</v>
      </c>
      <c r="BO126" t="n">
        <v>29</v>
      </c>
      <c r="BP126" t="n">
        <v>37</v>
      </c>
      <c r="BQ126" s="25" t="n">
        <v>34.741</v>
      </c>
      <c r="BR126" t="n">
        <v>0</v>
      </c>
      <c r="BS126" t="n">
        <v>0</v>
      </c>
      <c r="BT126" t="n">
        <v>0</v>
      </c>
      <c r="BU126" t="n">
        <v>0</v>
      </c>
      <c r="BV126" t="n">
        <v>0</v>
      </c>
      <c r="BW126" t="n">
        <v>0</v>
      </c>
      <c r="BX126" t="n">
        <v>0</v>
      </c>
      <c r="BY126" s="18" t="n">
        <v>1</v>
      </c>
      <c r="BZ126" t="n">
        <v>0</v>
      </c>
      <c r="CA126" t="n">
        <v>1</v>
      </c>
      <c r="CB126" t="n">
        <v>0</v>
      </c>
      <c r="CC126" s="18" t="n">
        <v>0</v>
      </c>
      <c r="CD126" t="n">
        <v>0</v>
      </c>
      <c r="CE126" t="n">
        <v>0</v>
      </c>
      <c r="CF126" t="n">
        <v>0</v>
      </c>
      <c r="CG126" t="n">
        <v>0</v>
      </c>
      <c r="CH126" s="18" t="n">
        <v>1</v>
      </c>
      <c r="CI126" t="n">
        <v>1</v>
      </c>
      <c r="CJ126" t="n">
        <v>1</v>
      </c>
      <c r="CK126" t="n">
        <v>1</v>
      </c>
      <c r="CL126" t="n">
        <v>1</v>
      </c>
      <c r="CM126" t="n">
        <v>0</v>
      </c>
      <c r="CN126" t="n">
        <v>0</v>
      </c>
      <c r="CO126" t="n">
        <v>1</v>
      </c>
      <c r="CP126" t="n">
        <v>0</v>
      </c>
      <c r="CQ126" t="n">
        <v>0</v>
      </c>
      <c r="CR126" t="n">
        <v>1</v>
      </c>
      <c r="CS126" s="18" t="n">
        <v>0</v>
      </c>
      <c r="DD126" s="34" t="inlineStr">
        <is>
          <t>X</t>
        </is>
      </c>
    </row>
    <row r="127">
      <c r="A127" t="n">
        <v>126</v>
      </c>
      <c r="B127" t="n">
        <v>12</v>
      </c>
      <c r="C127" s="25" t="inlineStr">
        <is>
          <t>Purnastuti et al. (2015)</t>
        </is>
      </c>
      <c r="D127" s="12" t="n">
        <v>6.2</v>
      </c>
      <c r="E127" s="14" t="n">
        <v>5</v>
      </c>
      <c r="F127" s="7">
        <f>D127/E127</f>
        <v/>
      </c>
      <c r="G127" s="7">
        <f>D127-E127</f>
        <v/>
      </c>
      <c r="H127" s="16">
        <f>D127+E127</f>
        <v/>
      </c>
      <c r="I127" s="11">
        <f>IFERROR(F127/SQRT(F127^2+W127), "X")</f>
        <v/>
      </c>
      <c r="J127" s="33">
        <f>IFERROR(SQRT((1-I127^2)/W127), "X")</f>
        <v/>
      </c>
      <c r="K127" s="33">
        <f>IFERROR(1/J127, "X")</f>
        <v/>
      </c>
      <c r="L127" s="33">
        <f>IFERROR(I127-J127, "X")</f>
        <v/>
      </c>
      <c r="M127" s="33">
        <f>IFERROR(I127+J127, "X")</f>
        <v/>
      </c>
      <c r="N127" s="8" t="n">
        <v>1</v>
      </c>
      <c r="O127" s="9" t="n">
        <v>0</v>
      </c>
      <c r="P127" s="8" t="n">
        <v>0</v>
      </c>
      <c r="Q127" s="9" t="n">
        <v>0</v>
      </c>
      <c r="R127" s="9" t="n">
        <v>1</v>
      </c>
      <c r="S127" s="9" t="n">
        <v>0</v>
      </c>
      <c r="T127" s="9" t="n">
        <v>0</v>
      </c>
      <c r="U127" s="8" t="n">
        <v>4596</v>
      </c>
      <c r="V127" s="9" t="n">
        <v>8</v>
      </c>
      <c r="W127" s="9">
        <f>U127-V127-1</f>
        <v/>
      </c>
      <c r="X127" s="9">
        <f>COUNTIF(B:B,B127)</f>
        <v/>
      </c>
      <c r="Y127" s="7" t="n">
        <v>10.68</v>
      </c>
      <c r="Z127" s="7" t="n">
        <v>7.852</v>
      </c>
      <c r="AA127" s="9" t="n">
        <v>1</v>
      </c>
      <c r="AB127" s="9" t="n">
        <v>0</v>
      </c>
      <c r="AC127" s="9" t="n">
        <v>0</v>
      </c>
      <c r="AD127" s="9" t="n">
        <v>0</v>
      </c>
      <c r="AE127" s="9" t="n">
        <v>0</v>
      </c>
      <c r="AF127" s="9" t="n">
        <v>1</v>
      </c>
      <c r="AG127" s="8" t="n">
        <v>0</v>
      </c>
      <c r="AH127" s="9" t="n">
        <v>1</v>
      </c>
      <c r="AI127" s="30" t="n">
        <v>0</v>
      </c>
      <c r="AJ127" s="9" t="n">
        <v>1</v>
      </c>
      <c r="AK127" s="30" t="n">
        <v>0</v>
      </c>
      <c r="AL127" s="21" t="n">
        <v>2008</v>
      </c>
      <c r="AM127" s="23">
        <f>LN(AL127)</f>
        <v/>
      </c>
      <c r="AN127" s="33" t="inlineStr">
        <is>
          <t>.</t>
        </is>
      </c>
      <c r="AO127" s="33" t="inlineStr">
        <is>
          <t>.</t>
        </is>
      </c>
      <c r="AP127" s="33" t="inlineStr">
        <is>
          <t>.</t>
        </is>
      </c>
      <c r="AQ127" s="43" t="inlineStr">
        <is>
          <t>.</t>
        </is>
      </c>
      <c r="AR127" s="33" t="inlineStr">
        <is>
          <t>.</t>
        </is>
      </c>
      <c r="AS127" s="43" t="inlineStr">
        <is>
          <t>.</t>
        </is>
      </c>
      <c r="AT127" s="42" t="inlineStr">
        <is>
          <t>.</t>
        </is>
      </c>
      <c r="AU127" s="18" t="inlineStr">
        <is>
          <t>.</t>
        </is>
      </c>
      <c r="AV127">
        <f>1-AW127</f>
        <v/>
      </c>
      <c r="AW127" s="40" t="n">
        <v>0.333</v>
      </c>
      <c r="AX127" t="inlineStr">
        <is>
          <t>.</t>
        </is>
      </c>
      <c r="AY127" s="40" t="inlineStr">
        <is>
          <t>.</t>
        </is>
      </c>
      <c r="BA127" s="18" t="n"/>
      <c r="BB127">
        <f>1-BC127</f>
        <v/>
      </c>
      <c r="BC127" s="18" t="n">
        <v>0.676</v>
      </c>
      <c r="BD127" s="18" t="inlineStr">
        <is>
          <t>Indonesia</t>
        </is>
      </c>
      <c r="BE127" t="n">
        <v>0</v>
      </c>
      <c r="BF127" t="n">
        <v>1</v>
      </c>
      <c r="BG127" t="n">
        <v>0</v>
      </c>
      <c r="BH127" t="n">
        <v>0</v>
      </c>
      <c r="BI127" t="n">
        <v>0</v>
      </c>
      <c r="BJ127" t="n">
        <v>0</v>
      </c>
      <c r="BK127" s="18" t="n">
        <v>0</v>
      </c>
      <c r="BL127" t="n">
        <v>0</v>
      </c>
      <c r="BM127" t="n">
        <v>1</v>
      </c>
      <c r="BN127" s="18" t="n">
        <v>0</v>
      </c>
      <c r="BO127" t="n">
        <v>29</v>
      </c>
      <c r="BP127" t="n">
        <v>37</v>
      </c>
      <c r="BQ127" s="25" t="n">
        <v>35.192</v>
      </c>
      <c r="BR127" t="n">
        <v>0</v>
      </c>
      <c r="BS127" t="n">
        <v>0</v>
      </c>
      <c r="BT127" t="n">
        <v>0</v>
      </c>
      <c r="BU127" t="n">
        <v>0</v>
      </c>
      <c r="BV127" t="n">
        <v>0</v>
      </c>
      <c r="BW127" t="n">
        <v>0</v>
      </c>
      <c r="BX127" t="n">
        <v>0</v>
      </c>
      <c r="BY127" s="18" t="n">
        <v>1</v>
      </c>
      <c r="BZ127" t="n">
        <v>0</v>
      </c>
      <c r="CA127" t="n">
        <v>1</v>
      </c>
      <c r="CB127" t="n">
        <v>0</v>
      </c>
      <c r="CC127" s="18" t="n">
        <v>0</v>
      </c>
      <c r="CD127" t="n">
        <v>0</v>
      </c>
      <c r="CE127" t="n">
        <v>0</v>
      </c>
      <c r="CF127" t="n">
        <v>0</v>
      </c>
      <c r="CG127" t="n">
        <v>0</v>
      </c>
      <c r="CH127" s="18" t="n">
        <v>1</v>
      </c>
      <c r="CI127" t="n">
        <v>1</v>
      </c>
      <c r="CJ127" t="n">
        <v>1</v>
      </c>
      <c r="CK127" t="n">
        <v>1</v>
      </c>
      <c r="CL127" t="n">
        <v>1</v>
      </c>
      <c r="CM127" t="n">
        <v>0</v>
      </c>
      <c r="CN127" t="n">
        <v>0</v>
      </c>
      <c r="CO127" t="n">
        <v>1</v>
      </c>
      <c r="CP127" t="n">
        <v>0</v>
      </c>
      <c r="CQ127" t="n">
        <v>0</v>
      </c>
      <c r="CR127" t="n">
        <v>1</v>
      </c>
      <c r="CS127" s="18" t="n">
        <v>1</v>
      </c>
      <c r="DD127" s="34" t="inlineStr">
        <is>
          <t>X</t>
        </is>
      </c>
    </row>
    <row r="128">
      <c r="A128" t="n">
        <v>127</v>
      </c>
      <c r="B128" t="n">
        <v>12</v>
      </c>
      <c r="C128" s="25" t="inlineStr">
        <is>
          <t>Purnastuti et al. (2015)</t>
        </is>
      </c>
      <c r="D128" s="12" t="n">
        <v>22.1</v>
      </c>
      <c r="E128" s="14" t="n">
        <v>17.7</v>
      </c>
      <c r="F128" s="7">
        <f>D128/E128</f>
        <v/>
      </c>
      <c r="G128" s="7">
        <f>D128-E128</f>
        <v/>
      </c>
      <c r="H128" s="16">
        <f>D128+E128</f>
        <v/>
      </c>
      <c r="I128" s="11">
        <f>IFERROR(F128/SQRT(F128^2+W128), "X")</f>
        <v/>
      </c>
      <c r="J128" s="33">
        <f>IFERROR(SQRT((1-I128^2)/W128), "X")</f>
        <v/>
      </c>
      <c r="K128" s="33">
        <f>IFERROR(1/J128, "X")</f>
        <v/>
      </c>
      <c r="L128" s="33">
        <f>IFERROR(I128-J128, "X")</f>
        <v/>
      </c>
      <c r="M128" s="33">
        <f>IFERROR(I128+J128, "X")</f>
        <v/>
      </c>
      <c r="N128" s="8" t="n">
        <v>1</v>
      </c>
      <c r="O128" s="9" t="n">
        <v>0</v>
      </c>
      <c r="P128" s="8" t="n">
        <v>0</v>
      </c>
      <c r="Q128" s="9" t="n">
        <v>0</v>
      </c>
      <c r="R128" s="9" t="n">
        <v>1</v>
      </c>
      <c r="S128" s="9" t="n">
        <v>0</v>
      </c>
      <c r="T128" s="9" t="n">
        <v>0</v>
      </c>
      <c r="U128" s="8" t="n">
        <v>3065</v>
      </c>
      <c r="V128" s="9" t="n">
        <v>7</v>
      </c>
      <c r="W128" s="9">
        <f>U128-V128-1</f>
        <v/>
      </c>
      <c r="X128" s="9">
        <f>COUNTIF(B:B,B128)</f>
        <v/>
      </c>
      <c r="Y128" s="7" t="n">
        <v>10.61</v>
      </c>
      <c r="Z128" s="7" t="n">
        <v>7.89</v>
      </c>
      <c r="AA128" s="9" t="n">
        <v>1</v>
      </c>
      <c r="AB128" s="9" t="n">
        <v>0</v>
      </c>
      <c r="AC128" s="9" t="n">
        <v>0</v>
      </c>
      <c r="AD128" s="9" t="n">
        <v>0</v>
      </c>
      <c r="AE128" s="9" t="n">
        <v>0</v>
      </c>
      <c r="AF128" s="9" t="n">
        <v>1</v>
      </c>
      <c r="AG128" s="8" t="n">
        <v>0</v>
      </c>
      <c r="AH128" s="9" t="n">
        <v>1</v>
      </c>
      <c r="AI128" s="30" t="n">
        <v>0</v>
      </c>
      <c r="AJ128" s="9" t="n">
        <v>1</v>
      </c>
      <c r="AK128" s="30" t="n">
        <v>0</v>
      </c>
      <c r="AL128" s="21" t="n">
        <v>2008</v>
      </c>
      <c r="AM128" s="23">
        <f>LN(AL128)</f>
        <v/>
      </c>
      <c r="AN128" s="33" t="inlineStr">
        <is>
          <t>.</t>
        </is>
      </c>
      <c r="AO128" s="33" t="inlineStr">
        <is>
          <t>.</t>
        </is>
      </c>
      <c r="AP128" s="33" t="inlineStr">
        <is>
          <t>.</t>
        </is>
      </c>
      <c r="AQ128" s="43" t="inlineStr">
        <is>
          <t>.</t>
        </is>
      </c>
      <c r="AR128" s="33" t="inlineStr">
        <is>
          <t>.</t>
        </is>
      </c>
      <c r="AS128" s="43" t="inlineStr">
        <is>
          <t>.</t>
        </is>
      </c>
      <c r="AT128" s="42" t="inlineStr">
        <is>
          <t>.</t>
        </is>
      </c>
      <c r="AU128" s="18" t="inlineStr">
        <is>
          <t>.</t>
        </is>
      </c>
      <c r="AV128" t="n">
        <v>1</v>
      </c>
      <c r="AW128" s="40" t="n">
        <v>0</v>
      </c>
      <c r="AX128" t="inlineStr">
        <is>
          <t>.</t>
        </is>
      </c>
      <c r="AY128" s="40" t="inlineStr">
        <is>
          <t>.</t>
        </is>
      </c>
      <c r="BA128" s="18" t="n"/>
      <c r="BB128">
        <f>1-BC128</f>
        <v/>
      </c>
      <c r="BC128" s="18" t="n">
        <v>0.649</v>
      </c>
      <c r="BD128" s="18" t="inlineStr">
        <is>
          <t>Indonesia</t>
        </is>
      </c>
      <c r="BE128" t="n">
        <v>0</v>
      </c>
      <c r="BF128" t="n">
        <v>1</v>
      </c>
      <c r="BG128" t="n">
        <v>0</v>
      </c>
      <c r="BH128" t="n">
        <v>0</v>
      </c>
      <c r="BI128" t="n">
        <v>0</v>
      </c>
      <c r="BJ128" t="n">
        <v>0</v>
      </c>
      <c r="BK128" s="18" t="n">
        <v>0</v>
      </c>
      <c r="BL128" t="n">
        <v>0</v>
      </c>
      <c r="BM128" t="n">
        <v>1</v>
      </c>
      <c r="BN128" s="18" t="n">
        <v>0</v>
      </c>
      <c r="BO128" t="n">
        <v>29</v>
      </c>
      <c r="BP128" t="n">
        <v>37</v>
      </c>
      <c r="BQ128" s="25" t="n">
        <v>35.417</v>
      </c>
      <c r="BR128" t="n">
        <v>0</v>
      </c>
      <c r="BS128" t="n">
        <v>0</v>
      </c>
      <c r="BT128" t="n">
        <v>0</v>
      </c>
      <c r="BU128" t="n">
        <v>0</v>
      </c>
      <c r="BV128" t="n">
        <v>0</v>
      </c>
      <c r="BW128" t="n">
        <v>0</v>
      </c>
      <c r="BX128" t="n">
        <v>0</v>
      </c>
      <c r="BY128" s="18" t="n">
        <v>1</v>
      </c>
      <c r="BZ128" t="n">
        <v>0</v>
      </c>
      <c r="CA128" t="n">
        <v>1</v>
      </c>
      <c r="CB128" t="n">
        <v>0</v>
      </c>
      <c r="CC128" s="18" t="n">
        <v>0</v>
      </c>
      <c r="CD128" t="n">
        <v>0</v>
      </c>
      <c r="CE128" t="n">
        <v>0</v>
      </c>
      <c r="CF128" t="n">
        <v>0</v>
      </c>
      <c r="CG128" t="n">
        <v>0</v>
      </c>
      <c r="CH128" s="18" t="n">
        <v>1</v>
      </c>
      <c r="CI128" t="n">
        <v>1</v>
      </c>
      <c r="CJ128" t="n">
        <v>1</v>
      </c>
      <c r="CK128" t="n">
        <v>1</v>
      </c>
      <c r="CL128" t="n">
        <v>1</v>
      </c>
      <c r="CM128" t="n">
        <v>0</v>
      </c>
      <c r="CN128" t="n">
        <v>0</v>
      </c>
      <c r="CO128" t="n">
        <v>1</v>
      </c>
      <c r="CP128" t="n">
        <v>0</v>
      </c>
      <c r="CQ128" t="n">
        <v>0</v>
      </c>
      <c r="CR128" t="n">
        <v>1</v>
      </c>
      <c r="CS128" s="18" t="n">
        <v>1</v>
      </c>
      <c r="DD128" s="34" t="inlineStr">
        <is>
          <t>X</t>
        </is>
      </c>
    </row>
    <row r="129">
      <c r="A129" t="n">
        <v>128</v>
      </c>
      <c r="B129" t="n">
        <v>12</v>
      </c>
      <c r="C129" s="25" t="inlineStr">
        <is>
          <t>Purnastuti et al. (2015)</t>
        </is>
      </c>
      <c r="D129" s="12" t="n">
        <v>-6.4</v>
      </c>
      <c r="E129" s="14" t="n">
        <v>6.5</v>
      </c>
      <c r="F129" s="7">
        <f>D129/E129</f>
        <v/>
      </c>
      <c r="G129" s="7">
        <f>D129-E129</f>
        <v/>
      </c>
      <c r="H129" s="16">
        <f>D129+E129</f>
        <v/>
      </c>
      <c r="I129" s="11">
        <f>IFERROR(F129/SQRT(F129^2+W129), "X")</f>
        <v/>
      </c>
      <c r="J129" s="33">
        <f>IFERROR(SQRT((1-I129^2)/W129), "X")</f>
        <v/>
      </c>
      <c r="K129" s="33">
        <f>IFERROR(1/J129, "X")</f>
        <v/>
      </c>
      <c r="L129" s="33">
        <f>IFERROR(I129-J129, "X")</f>
        <v/>
      </c>
      <c r="M129" s="33">
        <f>IFERROR(I129+J129, "X")</f>
        <v/>
      </c>
      <c r="N129" s="8" t="n">
        <v>1</v>
      </c>
      <c r="O129" s="9" t="n">
        <v>0</v>
      </c>
      <c r="P129" s="8" t="n">
        <v>0</v>
      </c>
      <c r="Q129" s="9" t="n">
        <v>0</v>
      </c>
      <c r="R129" s="9" t="n">
        <v>1</v>
      </c>
      <c r="S129" s="9" t="n">
        <v>0</v>
      </c>
      <c r="T129" s="9" t="n">
        <v>0</v>
      </c>
      <c r="U129" s="8" t="n">
        <v>1531</v>
      </c>
      <c r="V129" s="9" t="n">
        <v>7</v>
      </c>
      <c r="W129" s="9">
        <f>U129-V129-1</f>
        <v/>
      </c>
      <c r="X129" s="9">
        <f>COUNTIF(B:B,B129)</f>
        <v/>
      </c>
      <c r="Y129" s="7" t="n">
        <v>10.83</v>
      </c>
      <c r="Z129" s="7" t="n">
        <v>7.779</v>
      </c>
      <c r="AA129" s="9" t="n">
        <v>1</v>
      </c>
      <c r="AB129" s="9" t="n">
        <v>0</v>
      </c>
      <c r="AC129" s="9" t="n">
        <v>0</v>
      </c>
      <c r="AD129" s="9" t="n">
        <v>0</v>
      </c>
      <c r="AE129" s="9" t="n">
        <v>0</v>
      </c>
      <c r="AF129" s="9" t="n">
        <v>1</v>
      </c>
      <c r="AG129" s="8" t="n">
        <v>0</v>
      </c>
      <c r="AH129" s="9" t="n">
        <v>1</v>
      </c>
      <c r="AI129" s="30" t="n">
        <v>0</v>
      </c>
      <c r="AJ129" s="9" t="n">
        <v>1</v>
      </c>
      <c r="AK129" s="30" t="n">
        <v>0</v>
      </c>
      <c r="AL129" s="21" t="n">
        <v>2008</v>
      </c>
      <c r="AM129" s="23">
        <f>LN(AL129)</f>
        <v/>
      </c>
      <c r="AN129" s="33" t="inlineStr">
        <is>
          <t>.</t>
        </is>
      </c>
      <c r="AO129" s="33" t="inlineStr">
        <is>
          <t>.</t>
        </is>
      </c>
      <c r="AP129" s="33" t="inlineStr">
        <is>
          <t>.</t>
        </is>
      </c>
      <c r="AQ129" s="43" t="inlineStr">
        <is>
          <t>.</t>
        </is>
      </c>
      <c r="AR129" s="33" t="inlineStr">
        <is>
          <t>.</t>
        </is>
      </c>
      <c r="AS129" s="43" t="inlineStr">
        <is>
          <t>.</t>
        </is>
      </c>
      <c r="AT129" s="42" t="inlineStr">
        <is>
          <t>.</t>
        </is>
      </c>
      <c r="AU129" s="18" t="inlineStr">
        <is>
          <t>.</t>
        </is>
      </c>
      <c r="AV129" t="n">
        <v>0</v>
      </c>
      <c r="AW129" s="40" t="n">
        <v>1</v>
      </c>
      <c r="AX129" t="inlineStr">
        <is>
          <t>.</t>
        </is>
      </c>
      <c r="AY129" s="40" t="inlineStr">
        <is>
          <t>.</t>
        </is>
      </c>
      <c r="BA129" s="18" t="n"/>
      <c r="BB129">
        <f>1-BC129</f>
        <v/>
      </c>
      <c r="BC129" s="18" t="n">
        <v>0.73</v>
      </c>
      <c r="BD129" s="18" t="inlineStr">
        <is>
          <t>Indonesia</t>
        </is>
      </c>
      <c r="BE129" t="n">
        <v>0</v>
      </c>
      <c r="BF129" t="n">
        <v>1</v>
      </c>
      <c r="BG129" t="n">
        <v>0</v>
      </c>
      <c r="BH129" t="n">
        <v>0</v>
      </c>
      <c r="BI129" t="n">
        <v>0</v>
      </c>
      <c r="BJ129" t="n">
        <v>0</v>
      </c>
      <c r="BK129" s="18" t="n">
        <v>0</v>
      </c>
      <c r="BL129" t="n">
        <v>0</v>
      </c>
      <c r="BM129" t="n">
        <v>1</v>
      </c>
      <c r="BN129" s="18" t="n">
        <v>0</v>
      </c>
      <c r="BO129" t="n">
        <v>29</v>
      </c>
      <c r="BP129" t="n">
        <v>37</v>
      </c>
      <c r="BQ129" s="25" t="n">
        <v>34.741</v>
      </c>
      <c r="BR129" t="n">
        <v>0</v>
      </c>
      <c r="BS129" t="n">
        <v>0</v>
      </c>
      <c r="BT129" t="n">
        <v>0</v>
      </c>
      <c r="BU129" t="n">
        <v>0</v>
      </c>
      <c r="BV129" t="n">
        <v>0</v>
      </c>
      <c r="BW129" t="n">
        <v>0</v>
      </c>
      <c r="BX129" t="n">
        <v>0</v>
      </c>
      <c r="BY129" s="18" t="n">
        <v>1</v>
      </c>
      <c r="BZ129" t="n">
        <v>0</v>
      </c>
      <c r="CA129" t="n">
        <v>1</v>
      </c>
      <c r="CB129" t="n">
        <v>0</v>
      </c>
      <c r="CC129" s="18" t="n">
        <v>0</v>
      </c>
      <c r="CD129" t="n">
        <v>0</v>
      </c>
      <c r="CE129" t="n">
        <v>0</v>
      </c>
      <c r="CF129" t="n">
        <v>0</v>
      </c>
      <c r="CG129" t="n">
        <v>0</v>
      </c>
      <c r="CH129" s="18" t="n">
        <v>1</v>
      </c>
      <c r="CI129" t="n">
        <v>1</v>
      </c>
      <c r="CJ129" t="n">
        <v>1</v>
      </c>
      <c r="CK129" t="n">
        <v>1</v>
      </c>
      <c r="CL129" t="n">
        <v>1</v>
      </c>
      <c r="CM129" t="n">
        <v>0</v>
      </c>
      <c r="CN129" t="n">
        <v>0</v>
      </c>
      <c r="CO129" t="n">
        <v>1</v>
      </c>
      <c r="CP129" t="n">
        <v>0</v>
      </c>
      <c r="CQ129" t="n">
        <v>0</v>
      </c>
      <c r="CR129" t="n">
        <v>1</v>
      </c>
      <c r="CS129" s="18" t="n">
        <v>1</v>
      </c>
      <c r="DD129" s="34" t="inlineStr">
        <is>
          <t>X</t>
        </is>
      </c>
    </row>
    <row r="130">
      <c r="A130" t="n">
        <v>129</v>
      </c>
      <c r="B130" t="n">
        <v>12</v>
      </c>
      <c r="C130" s="25" t="inlineStr">
        <is>
          <t>Purnastuti et al. (2015)</t>
        </is>
      </c>
      <c r="D130" s="12" t="n">
        <v>6.9</v>
      </c>
      <c r="E130" s="14" t="n">
        <v>0.4</v>
      </c>
      <c r="F130" s="7">
        <f>D130/E130</f>
        <v/>
      </c>
      <c r="G130" s="7">
        <f>D130-E130</f>
        <v/>
      </c>
      <c r="H130" s="16">
        <f>D130+E130</f>
        <v/>
      </c>
      <c r="I130" s="11">
        <f>IFERROR(F130/SQRT(F130^2+W130), "X")</f>
        <v/>
      </c>
      <c r="J130" s="33">
        <f>IFERROR(SQRT((1-I130^2)/W130), "X")</f>
        <v/>
      </c>
      <c r="K130" s="33">
        <f>IFERROR(1/J130, "X")</f>
        <v/>
      </c>
      <c r="L130" s="33">
        <f>IFERROR(I130-J130, "X")</f>
        <v/>
      </c>
      <c r="M130" s="33">
        <f>IFERROR(I130+J130, "X")</f>
        <v/>
      </c>
      <c r="N130" s="8" t="n">
        <v>1</v>
      </c>
      <c r="O130" s="9" t="n">
        <v>0</v>
      </c>
      <c r="P130" s="8" t="n">
        <v>0</v>
      </c>
      <c r="Q130" s="9" t="n">
        <v>0</v>
      </c>
      <c r="R130" s="9" t="n">
        <v>1</v>
      </c>
      <c r="S130" s="9" t="n">
        <v>0</v>
      </c>
      <c r="T130" s="9" t="n">
        <v>0</v>
      </c>
      <c r="U130" s="8" t="n">
        <v>4596</v>
      </c>
      <c r="V130" s="9" t="n">
        <v>8</v>
      </c>
      <c r="W130" s="9">
        <f>U130-V130-1</f>
        <v/>
      </c>
      <c r="X130" s="9">
        <f>COUNTIF(B:B,B130)</f>
        <v/>
      </c>
      <c r="Y130" s="7" t="n">
        <v>10.68</v>
      </c>
      <c r="Z130" s="7" t="n">
        <v>7.852</v>
      </c>
      <c r="AA130" s="9" t="n">
        <v>1</v>
      </c>
      <c r="AB130" s="9" t="n">
        <v>0</v>
      </c>
      <c r="AC130" s="9" t="n">
        <v>0</v>
      </c>
      <c r="AD130" s="9" t="n">
        <v>0</v>
      </c>
      <c r="AE130" s="9" t="n">
        <v>0</v>
      </c>
      <c r="AF130" s="9" t="n">
        <v>1</v>
      </c>
      <c r="AG130" s="8" t="n">
        <v>0</v>
      </c>
      <c r="AH130" s="9" t="n">
        <v>1</v>
      </c>
      <c r="AI130" s="30" t="n">
        <v>0</v>
      </c>
      <c r="AJ130" s="9" t="n">
        <v>1</v>
      </c>
      <c r="AK130" s="30" t="n">
        <v>0</v>
      </c>
      <c r="AL130" s="21" t="n">
        <v>2008</v>
      </c>
      <c r="AM130" s="23">
        <f>LN(AL130)</f>
        <v/>
      </c>
      <c r="AN130" s="33" t="inlineStr">
        <is>
          <t>.</t>
        </is>
      </c>
      <c r="AO130" s="33" t="inlineStr">
        <is>
          <t>.</t>
        </is>
      </c>
      <c r="AP130" s="33" t="inlineStr">
        <is>
          <t>.</t>
        </is>
      </c>
      <c r="AQ130" s="43" t="inlineStr">
        <is>
          <t>.</t>
        </is>
      </c>
      <c r="AR130" s="33" t="inlineStr">
        <is>
          <t>.</t>
        </is>
      </c>
      <c r="AS130" s="43" t="inlineStr">
        <is>
          <t>.</t>
        </is>
      </c>
      <c r="AT130" s="42" t="inlineStr">
        <is>
          <t>.</t>
        </is>
      </c>
      <c r="AU130" s="18" t="inlineStr">
        <is>
          <t>.</t>
        </is>
      </c>
      <c r="AV130">
        <f>1-AW130</f>
        <v/>
      </c>
      <c r="AW130" s="40" t="n">
        <v>0.333</v>
      </c>
      <c r="AX130" t="inlineStr">
        <is>
          <t>.</t>
        </is>
      </c>
      <c r="AY130" s="40" t="inlineStr">
        <is>
          <t>.</t>
        </is>
      </c>
      <c r="BA130" s="18" t="n"/>
      <c r="BB130">
        <f>1-BC130</f>
        <v/>
      </c>
      <c r="BC130" s="18" t="n">
        <v>0.676</v>
      </c>
      <c r="BD130" s="18" t="inlineStr">
        <is>
          <t>Indonesia</t>
        </is>
      </c>
      <c r="BE130" t="n">
        <v>0</v>
      </c>
      <c r="BF130" t="n">
        <v>1</v>
      </c>
      <c r="BG130" t="n">
        <v>0</v>
      </c>
      <c r="BH130" t="n">
        <v>0</v>
      </c>
      <c r="BI130" t="n">
        <v>0</v>
      </c>
      <c r="BJ130" t="n">
        <v>0</v>
      </c>
      <c r="BK130" s="18" t="n">
        <v>0</v>
      </c>
      <c r="BL130" t="n">
        <v>0</v>
      </c>
      <c r="BM130" t="n">
        <v>1</v>
      </c>
      <c r="BN130" s="18" t="n">
        <v>0</v>
      </c>
      <c r="BO130" t="n">
        <v>29</v>
      </c>
      <c r="BP130" t="n">
        <v>37</v>
      </c>
      <c r="BQ130" s="25" t="n">
        <v>35.192</v>
      </c>
      <c r="BR130" t="n">
        <v>0</v>
      </c>
      <c r="BS130" t="n">
        <v>0</v>
      </c>
      <c r="BT130" t="n">
        <v>0</v>
      </c>
      <c r="BU130" t="n">
        <v>0</v>
      </c>
      <c r="BV130" t="n">
        <v>0</v>
      </c>
      <c r="BW130" t="n">
        <v>0</v>
      </c>
      <c r="BX130" t="n">
        <v>0</v>
      </c>
      <c r="BY130" s="18" t="n">
        <v>1</v>
      </c>
      <c r="BZ130" t="n">
        <v>0</v>
      </c>
      <c r="CA130" t="n">
        <v>1</v>
      </c>
      <c r="CB130" t="n">
        <v>0</v>
      </c>
      <c r="CC130" s="18" t="n">
        <v>0</v>
      </c>
      <c r="CD130" t="n">
        <v>1</v>
      </c>
      <c r="CE130" t="n">
        <v>0</v>
      </c>
      <c r="CF130" t="n">
        <v>0</v>
      </c>
      <c r="CG130" t="n">
        <v>0</v>
      </c>
      <c r="CH130" s="18" t="n">
        <v>0</v>
      </c>
      <c r="CI130" t="n">
        <v>1</v>
      </c>
      <c r="CJ130" t="n">
        <v>1</v>
      </c>
      <c r="CK130" t="n">
        <v>1</v>
      </c>
      <c r="CL130" t="n">
        <v>1</v>
      </c>
      <c r="CM130" t="n">
        <v>0</v>
      </c>
      <c r="CN130" t="n">
        <v>0</v>
      </c>
      <c r="CO130" t="n">
        <v>1</v>
      </c>
      <c r="CP130" t="n">
        <v>0</v>
      </c>
      <c r="CQ130" t="n">
        <v>0</v>
      </c>
      <c r="CR130" t="n">
        <v>1</v>
      </c>
      <c r="CS130" s="18" t="n">
        <v>0</v>
      </c>
      <c r="DD130" s="34" t="inlineStr">
        <is>
          <t>X</t>
        </is>
      </c>
    </row>
    <row r="131">
      <c r="A131" t="n">
        <v>130</v>
      </c>
      <c r="B131" t="n">
        <v>12</v>
      </c>
      <c r="C131" s="25" t="inlineStr">
        <is>
          <t>Purnastuti et al. (2015)</t>
        </is>
      </c>
      <c r="D131" s="12" t="n">
        <v>6.6</v>
      </c>
      <c r="E131" s="14" t="n">
        <v>0.5</v>
      </c>
      <c r="F131" s="7">
        <f>D131/E131</f>
        <v/>
      </c>
      <c r="G131" s="7">
        <f>D131-E131</f>
        <v/>
      </c>
      <c r="H131" s="16">
        <f>D131+E131</f>
        <v/>
      </c>
      <c r="I131" s="11">
        <f>IFERROR(F131/SQRT(F131^2+W131), "X")</f>
        <v/>
      </c>
      <c r="J131" s="33">
        <f>IFERROR(SQRT((1-I131^2)/W131), "X")</f>
        <v/>
      </c>
      <c r="K131" s="33">
        <f>IFERROR(1/J131, "X")</f>
        <v/>
      </c>
      <c r="L131" s="33">
        <f>IFERROR(I131-J131, "X")</f>
        <v/>
      </c>
      <c r="M131" s="33">
        <f>IFERROR(I131+J131, "X")</f>
        <v/>
      </c>
      <c r="N131" s="8" t="n">
        <v>1</v>
      </c>
      <c r="O131" s="9" t="n">
        <v>0</v>
      </c>
      <c r="P131" s="8" t="n">
        <v>0</v>
      </c>
      <c r="Q131" s="9" t="n">
        <v>0</v>
      </c>
      <c r="R131" s="9" t="n">
        <v>1</v>
      </c>
      <c r="S131" s="9" t="n">
        <v>0</v>
      </c>
      <c r="T131" s="9" t="n">
        <v>0</v>
      </c>
      <c r="U131" s="8" t="n">
        <v>3065</v>
      </c>
      <c r="V131" s="9" t="n">
        <v>7</v>
      </c>
      <c r="W131" s="9">
        <f>U131-V131-1</f>
        <v/>
      </c>
      <c r="X131" s="9">
        <f>COUNTIF(B:B,B131)</f>
        <v/>
      </c>
      <c r="Y131" s="7" t="n">
        <v>10.61</v>
      </c>
      <c r="Z131" s="7" t="n">
        <v>7.89</v>
      </c>
      <c r="AA131" s="9" t="n">
        <v>1</v>
      </c>
      <c r="AB131" s="9" t="n">
        <v>0</v>
      </c>
      <c r="AC131" s="9" t="n">
        <v>0</v>
      </c>
      <c r="AD131" s="9" t="n">
        <v>0</v>
      </c>
      <c r="AE131" s="9" t="n">
        <v>0</v>
      </c>
      <c r="AF131" s="9" t="n">
        <v>1</v>
      </c>
      <c r="AG131" s="8" t="n">
        <v>0</v>
      </c>
      <c r="AH131" s="9" t="n">
        <v>1</v>
      </c>
      <c r="AI131" s="30" t="n">
        <v>0</v>
      </c>
      <c r="AJ131" s="9" t="n">
        <v>1</v>
      </c>
      <c r="AK131" s="30" t="n">
        <v>0</v>
      </c>
      <c r="AL131" s="21" t="n">
        <v>2008</v>
      </c>
      <c r="AM131" s="23">
        <f>LN(AL131)</f>
        <v/>
      </c>
      <c r="AN131" s="33" t="inlineStr">
        <is>
          <t>.</t>
        </is>
      </c>
      <c r="AO131" s="33" t="inlineStr">
        <is>
          <t>.</t>
        </is>
      </c>
      <c r="AP131" s="33" t="inlineStr">
        <is>
          <t>.</t>
        </is>
      </c>
      <c r="AQ131" s="43" t="inlineStr">
        <is>
          <t>.</t>
        </is>
      </c>
      <c r="AR131" s="33" t="inlineStr">
        <is>
          <t>.</t>
        </is>
      </c>
      <c r="AS131" s="43" t="inlineStr">
        <is>
          <t>.</t>
        </is>
      </c>
      <c r="AT131" s="42" t="inlineStr">
        <is>
          <t>.</t>
        </is>
      </c>
      <c r="AU131" s="18" t="inlineStr">
        <is>
          <t>.</t>
        </is>
      </c>
      <c r="AV131" t="n">
        <v>1</v>
      </c>
      <c r="AW131" s="40" t="n">
        <v>0</v>
      </c>
      <c r="AX131" t="inlineStr">
        <is>
          <t>.</t>
        </is>
      </c>
      <c r="AY131" s="40" t="inlineStr">
        <is>
          <t>.</t>
        </is>
      </c>
      <c r="BA131" s="18" t="n"/>
      <c r="BB131">
        <f>1-BC131</f>
        <v/>
      </c>
      <c r="BC131" s="18" t="n">
        <v>0.649</v>
      </c>
      <c r="BD131" s="18" t="inlineStr">
        <is>
          <t>Indonesia</t>
        </is>
      </c>
      <c r="BE131" t="n">
        <v>0</v>
      </c>
      <c r="BF131" t="n">
        <v>1</v>
      </c>
      <c r="BG131" t="n">
        <v>0</v>
      </c>
      <c r="BH131" t="n">
        <v>0</v>
      </c>
      <c r="BI131" t="n">
        <v>0</v>
      </c>
      <c r="BJ131" t="n">
        <v>0</v>
      </c>
      <c r="BK131" s="18" t="n">
        <v>0</v>
      </c>
      <c r="BL131" t="n">
        <v>0</v>
      </c>
      <c r="BM131" t="n">
        <v>1</v>
      </c>
      <c r="BN131" s="18" t="n">
        <v>0</v>
      </c>
      <c r="BO131" t="n">
        <v>29</v>
      </c>
      <c r="BP131" t="n">
        <v>37</v>
      </c>
      <c r="BQ131" s="25" t="n">
        <v>35.417</v>
      </c>
      <c r="BR131" t="n">
        <v>0</v>
      </c>
      <c r="BS131" t="n">
        <v>0</v>
      </c>
      <c r="BT131" t="n">
        <v>0</v>
      </c>
      <c r="BU131" t="n">
        <v>0</v>
      </c>
      <c r="BV131" t="n">
        <v>0</v>
      </c>
      <c r="BW131" t="n">
        <v>0</v>
      </c>
      <c r="BX131" t="n">
        <v>0</v>
      </c>
      <c r="BY131" s="18" t="n">
        <v>1</v>
      </c>
      <c r="BZ131" t="n">
        <v>0</v>
      </c>
      <c r="CA131" t="n">
        <v>1</v>
      </c>
      <c r="CB131" t="n">
        <v>0</v>
      </c>
      <c r="CC131" s="18" t="n">
        <v>0</v>
      </c>
      <c r="CD131" t="n">
        <v>1</v>
      </c>
      <c r="CE131" t="n">
        <v>0</v>
      </c>
      <c r="CF131" t="n">
        <v>0</v>
      </c>
      <c r="CG131" t="n">
        <v>0</v>
      </c>
      <c r="CH131" s="18" t="n">
        <v>0</v>
      </c>
      <c r="CI131" t="n">
        <v>1</v>
      </c>
      <c r="CJ131" t="n">
        <v>1</v>
      </c>
      <c r="CK131" t="n">
        <v>1</v>
      </c>
      <c r="CL131" t="n">
        <v>1</v>
      </c>
      <c r="CM131" t="n">
        <v>0</v>
      </c>
      <c r="CN131" t="n">
        <v>0</v>
      </c>
      <c r="CO131" t="n">
        <v>1</v>
      </c>
      <c r="CP131" t="n">
        <v>0</v>
      </c>
      <c r="CQ131" t="n">
        <v>0</v>
      </c>
      <c r="CR131" t="n">
        <v>1</v>
      </c>
      <c r="CS131" s="18" t="n">
        <v>0</v>
      </c>
      <c r="DD131" s="34" t="inlineStr">
        <is>
          <t>X</t>
        </is>
      </c>
    </row>
    <row r="132">
      <c r="A132" t="n">
        <v>131</v>
      </c>
      <c r="B132" t="n">
        <v>12</v>
      </c>
      <c r="C132" s="25" t="inlineStr">
        <is>
          <t>Purnastuti et al. (2015)</t>
        </is>
      </c>
      <c r="D132" s="12" t="n">
        <v>7.4</v>
      </c>
      <c r="E132" s="14" t="n">
        <v>0.5</v>
      </c>
      <c r="F132" s="7">
        <f>D132/E132</f>
        <v/>
      </c>
      <c r="G132" s="7">
        <f>D132-E132</f>
        <v/>
      </c>
      <c r="H132" s="16">
        <f>D132+E132</f>
        <v/>
      </c>
      <c r="I132" s="11">
        <f>IFERROR(F132/SQRT(F132^2+W132), "X")</f>
        <v/>
      </c>
      <c r="J132" s="33">
        <f>IFERROR(SQRT((1-I132^2)/W132), "X")</f>
        <v/>
      </c>
      <c r="K132" s="33">
        <f>IFERROR(1/J132, "X")</f>
        <v/>
      </c>
      <c r="L132" s="33">
        <f>IFERROR(I132-J132, "X")</f>
        <v/>
      </c>
      <c r="M132" s="33">
        <f>IFERROR(I132+J132, "X")</f>
        <v/>
      </c>
      <c r="N132" s="8" t="n">
        <v>1</v>
      </c>
      <c r="O132" s="9" t="n">
        <v>0</v>
      </c>
      <c r="P132" s="8" t="n">
        <v>0</v>
      </c>
      <c r="Q132" s="9" t="n">
        <v>0</v>
      </c>
      <c r="R132" s="9" t="n">
        <v>1</v>
      </c>
      <c r="S132" s="9" t="n">
        <v>0</v>
      </c>
      <c r="T132" s="9" t="n">
        <v>0</v>
      </c>
      <c r="U132" s="8" t="n">
        <v>1531</v>
      </c>
      <c r="V132" s="9" t="n">
        <v>7</v>
      </c>
      <c r="W132" s="9">
        <f>U132-V132-1</f>
        <v/>
      </c>
      <c r="X132" s="9">
        <f>COUNTIF(B:B,B132)</f>
        <v/>
      </c>
      <c r="Y132" s="7" t="n">
        <v>10.83</v>
      </c>
      <c r="Z132" s="7" t="n">
        <v>7.779</v>
      </c>
      <c r="AA132" s="9" t="n">
        <v>1</v>
      </c>
      <c r="AB132" s="9" t="n">
        <v>0</v>
      </c>
      <c r="AC132" s="9" t="n">
        <v>0</v>
      </c>
      <c r="AD132" s="9" t="n">
        <v>0</v>
      </c>
      <c r="AE132" s="9" t="n">
        <v>0</v>
      </c>
      <c r="AF132" s="9" t="n">
        <v>1</v>
      </c>
      <c r="AG132" s="8" t="n">
        <v>0</v>
      </c>
      <c r="AH132" s="9" t="n">
        <v>1</v>
      </c>
      <c r="AI132" s="30" t="n">
        <v>0</v>
      </c>
      <c r="AJ132" s="9" t="n">
        <v>1</v>
      </c>
      <c r="AK132" s="30" t="n">
        <v>0</v>
      </c>
      <c r="AL132" s="21" t="n">
        <v>2008</v>
      </c>
      <c r="AM132" s="23">
        <f>LN(AL132)</f>
        <v/>
      </c>
      <c r="AN132" s="33" t="inlineStr">
        <is>
          <t>.</t>
        </is>
      </c>
      <c r="AO132" s="33" t="inlineStr">
        <is>
          <t>.</t>
        </is>
      </c>
      <c r="AP132" s="33" t="inlineStr">
        <is>
          <t>.</t>
        </is>
      </c>
      <c r="AQ132" s="43" t="inlineStr">
        <is>
          <t>.</t>
        </is>
      </c>
      <c r="AR132" s="33" t="inlineStr">
        <is>
          <t>.</t>
        </is>
      </c>
      <c r="AS132" s="43" t="inlineStr">
        <is>
          <t>.</t>
        </is>
      </c>
      <c r="AT132" s="42" t="inlineStr">
        <is>
          <t>.</t>
        </is>
      </c>
      <c r="AU132" s="18" t="inlineStr">
        <is>
          <t>.</t>
        </is>
      </c>
      <c r="AV132" t="n">
        <v>0</v>
      </c>
      <c r="AW132" s="40" t="n">
        <v>1</v>
      </c>
      <c r="AX132" t="inlineStr">
        <is>
          <t>.</t>
        </is>
      </c>
      <c r="AY132" s="40" t="inlineStr">
        <is>
          <t>.</t>
        </is>
      </c>
      <c r="BA132" s="18" t="n"/>
      <c r="BB132">
        <f>1-BC132</f>
        <v/>
      </c>
      <c r="BC132" s="18" t="n">
        <v>0.73</v>
      </c>
      <c r="BD132" s="18" t="inlineStr">
        <is>
          <t>Indonesia</t>
        </is>
      </c>
      <c r="BE132" t="n">
        <v>0</v>
      </c>
      <c r="BF132" t="n">
        <v>1</v>
      </c>
      <c r="BG132" t="n">
        <v>0</v>
      </c>
      <c r="BH132" t="n">
        <v>0</v>
      </c>
      <c r="BI132" t="n">
        <v>0</v>
      </c>
      <c r="BJ132" t="n">
        <v>0</v>
      </c>
      <c r="BK132" s="18" t="n">
        <v>0</v>
      </c>
      <c r="BL132" t="n">
        <v>0</v>
      </c>
      <c r="BM132" t="n">
        <v>1</v>
      </c>
      <c r="BN132" s="18" t="n">
        <v>0</v>
      </c>
      <c r="BO132" t="n">
        <v>29</v>
      </c>
      <c r="BP132" t="n">
        <v>37</v>
      </c>
      <c r="BQ132" s="25" t="n">
        <v>34.741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s="18" t="n">
        <v>1</v>
      </c>
      <c r="BZ132" t="n">
        <v>0</v>
      </c>
      <c r="CA132" t="n">
        <v>1</v>
      </c>
      <c r="CB132" t="n">
        <v>0</v>
      </c>
      <c r="CC132" s="18" t="n">
        <v>0</v>
      </c>
      <c r="CD132" t="n">
        <v>1</v>
      </c>
      <c r="CE132" t="n">
        <v>0</v>
      </c>
      <c r="CF132" t="n">
        <v>0</v>
      </c>
      <c r="CG132" t="n">
        <v>0</v>
      </c>
      <c r="CH132" s="18" t="n">
        <v>0</v>
      </c>
      <c r="CI132" t="n">
        <v>1</v>
      </c>
      <c r="CJ132" t="n">
        <v>1</v>
      </c>
      <c r="CK132" t="n">
        <v>1</v>
      </c>
      <c r="CL132" t="n">
        <v>1</v>
      </c>
      <c r="CM132" t="n">
        <v>0</v>
      </c>
      <c r="CN132" t="n">
        <v>0</v>
      </c>
      <c r="CO132" t="n">
        <v>1</v>
      </c>
      <c r="CP132" t="n">
        <v>0</v>
      </c>
      <c r="CQ132" t="n">
        <v>0</v>
      </c>
      <c r="CR132" t="n">
        <v>1</v>
      </c>
      <c r="CS132" s="18" t="n">
        <v>0</v>
      </c>
      <c r="DD132" s="34" t="inlineStr">
        <is>
          <t>X</t>
        </is>
      </c>
    </row>
    <row r="133">
      <c r="A133" t="n">
        <v>132</v>
      </c>
      <c r="B133" t="n">
        <v>12</v>
      </c>
      <c r="C133" s="25" t="inlineStr">
        <is>
          <t>Purnastuti et al. (2015)</t>
        </is>
      </c>
      <c r="D133" s="12" t="n">
        <v>6.2</v>
      </c>
      <c r="E133" s="14" t="n">
        <v>0.6</v>
      </c>
      <c r="F133" s="7">
        <f>D133/E133</f>
        <v/>
      </c>
      <c r="G133" s="7">
        <f>D133-E133</f>
        <v/>
      </c>
      <c r="H133" s="16">
        <f>D133+E133</f>
        <v/>
      </c>
      <c r="I133" s="11">
        <f>IFERROR(F133/SQRT(F133^2+W133), "X")</f>
        <v/>
      </c>
      <c r="J133" s="33">
        <f>IFERROR(SQRT((1-I133^2)/W133), "X")</f>
        <v/>
      </c>
      <c r="K133" s="33">
        <f>IFERROR(1/J133, "X")</f>
        <v/>
      </c>
      <c r="L133" s="33">
        <f>IFERROR(I133-J133, "X")</f>
        <v/>
      </c>
      <c r="M133" s="33">
        <f>IFERROR(I133+J133, "X")</f>
        <v/>
      </c>
      <c r="N133" s="8" t="n">
        <v>1</v>
      </c>
      <c r="O133" s="9" t="n">
        <v>0</v>
      </c>
      <c r="P133" s="8" t="n">
        <v>0</v>
      </c>
      <c r="Q133" s="9" t="n">
        <v>0</v>
      </c>
      <c r="R133" s="9" t="n">
        <v>1</v>
      </c>
      <c r="S133" s="9" t="n">
        <v>0</v>
      </c>
      <c r="T133" s="9" t="n">
        <v>0</v>
      </c>
      <c r="U133" s="8" t="n">
        <v>4596</v>
      </c>
      <c r="V133" s="9" t="n">
        <v>8</v>
      </c>
      <c r="W133" s="9">
        <f>U133-V133-1</f>
        <v/>
      </c>
      <c r="X133" s="9">
        <f>COUNTIF(B:B,B133)</f>
        <v/>
      </c>
      <c r="Y133" s="7" t="n">
        <v>10.68</v>
      </c>
      <c r="Z133" s="7" t="n">
        <v>7.852</v>
      </c>
      <c r="AA133" s="9" t="n">
        <v>1</v>
      </c>
      <c r="AB133" s="9" t="n">
        <v>0</v>
      </c>
      <c r="AC133" s="9" t="n">
        <v>0</v>
      </c>
      <c r="AD133" s="9" t="n">
        <v>0</v>
      </c>
      <c r="AE133" s="9" t="n">
        <v>0</v>
      </c>
      <c r="AF133" s="9" t="n">
        <v>1</v>
      </c>
      <c r="AG133" s="8" t="n">
        <v>0</v>
      </c>
      <c r="AH133" s="9" t="n">
        <v>1</v>
      </c>
      <c r="AI133" s="30" t="n">
        <v>0</v>
      </c>
      <c r="AJ133" s="9" t="n">
        <v>1</v>
      </c>
      <c r="AK133" s="30" t="n">
        <v>0</v>
      </c>
      <c r="AL133" s="21" t="n">
        <v>2008</v>
      </c>
      <c r="AM133" s="23">
        <f>LN(AL133)</f>
        <v/>
      </c>
      <c r="AN133" s="33" t="inlineStr">
        <is>
          <t>.</t>
        </is>
      </c>
      <c r="AO133" s="33" t="inlineStr">
        <is>
          <t>.</t>
        </is>
      </c>
      <c r="AP133" s="33" t="inlineStr">
        <is>
          <t>.</t>
        </is>
      </c>
      <c r="AQ133" s="43" t="inlineStr">
        <is>
          <t>.</t>
        </is>
      </c>
      <c r="AR133" s="33" t="inlineStr">
        <is>
          <t>.</t>
        </is>
      </c>
      <c r="AS133" s="43" t="inlineStr">
        <is>
          <t>.</t>
        </is>
      </c>
      <c r="AT133" s="42" t="inlineStr">
        <is>
          <t>.</t>
        </is>
      </c>
      <c r="AU133" s="18" t="inlineStr">
        <is>
          <t>.</t>
        </is>
      </c>
      <c r="AV133">
        <f>1-AW133</f>
        <v/>
      </c>
      <c r="AW133" s="40" t="n">
        <v>0.333</v>
      </c>
      <c r="AX133" t="inlineStr">
        <is>
          <t>.</t>
        </is>
      </c>
      <c r="AY133" s="40" t="inlineStr">
        <is>
          <t>.</t>
        </is>
      </c>
      <c r="BA133" s="18" t="n"/>
      <c r="BB133">
        <f>1-BC133</f>
        <v/>
      </c>
      <c r="BC133" s="18" t="n">
        <v>0.676</v>
      </c>
      <c r="BD133" s="18" t="inlineStr">
        <is>
          <t>Indonesia</t>
        </is>
      </c>
      <c r="BE133" t="n">
        <v>0</v>
      </c>
      <c r="BF133" t="n">
        <v>1</v>
      </c>
      <c r="BG133" t="n">
        <v>0</v>
      </c>
      <c r="BH133" t="n">
        <v>0</v>
      </c>
      <c r="BI133" t="n">
        <v>0</v>
      </c>
      <c r="BJ133" t="n">
        <v>0</v>
      </c>
      <c r="BK133" s="18" t="n">
        <v>0</v>
      </c>
      <c r="BL133" t="n">
        <v>0</v>
      </c>
      <c r="BM133" t="n">
        <v>1</v>
      </c>
      <c r="BN133" s="18" t="n">
        <v>0</v>
      </c>
      <c r="BO133" t="n">
        <v>29</v>
      </c>
      <c r="BP133" t="n">
        <v>37</v>
      </c>
      <c r="BQ133" s="25" t="n">
        <v>35.192</v>
      </c>
      <c r="BR133" t="n">
        <v>0</v>
      </c>
      <c r="BS133" t="n">
        <v>0</v>
      </c>
      <c r="BT133" t="n">
        <v>0</v>
      </c>
      <c r="BU133" t="n">
        <v>0</v>
      </c>
      <c r="BV133" t="n">
        <v>0</v>
      </c>
      <c r="BW133" t="n">
        <v>0</v>
      </c>
      <c r="BX133" t="n">
        <v>0</v>
      </c>
      <c r="BY133" s="18" t="n">
        <v>1</v>
      </c>
      <c r="BZ133" t="n">
        <v>0</v>
      </c>
      <c r="CA133" t="n">
        <v>1</v>
      </c>
      <c r="CB133" t="n">
        <v>0</v>
      </c>
      <c r="CC133" s="18" t="n">
        <v>0</v>
      </c>
      <c r="CD133" t="n">
        <v>0</v>
      </c>
      <c r="CE133" t="n">
        <v>0</v>
      </c>
      <c r="CF133" t="n">
        <v>0</v>
      </c>
      <c r="CG133" t="n">
        <v>0</v>
      </c>
      <c r="CH133" s="18" t="n">
        <v>1</v>
      </c>
      <c r="CI133" t="n">
        <v>1</v>
      </c>
      <c r="CJ133" t="n">
        <v>1</v>
      </c>
      <c r="CK133" t="n">
        <v>1</v>
      </c>
      <c r="CL133" t="n">
        <v>1</v>
      </c>
      <c r="CM133" t="n">
        <v>0</v>
      </c>
      <c r="CN133" t="n">
        <v>0</v>
      </c>
      <c r="CO133" t="n">
        <v>1</v>
      </c>
      <c r="CP133" t="n">
        <v>0</v>
      </c>
      <c r="CQ133" t="n">
        <v>0</v>
      </c>
      <c r="CR133" t="n">
        <v>1</v>
      </c>
      <c r="CS133" s="18" t="n">
        <v>0</v>
      </c>
      <c r="DD133" s="34" t="inlineStr">
        <is>
          <t>X</t>
        </is>
      </c>
    </row>
    <row r="134">
      <c r="A134" t="n">
        <v>133</v>
      </c>
      <c r="B134" t="n">
        <v>12</v>
      </c>
      <c r="C134" s="25" t="inlineStr">
        <is>
          <t>Purnastuti et al. (2015)</t>
        </is>
      </c>
      <c r="D134" s="12" t="n">
        <v>6</v>
      </c>
      <c r="E134" s="14" t="n">
        <v>0.7</v>
      </c>
      <c r="F134" s="7">
        <f>D134/E134</f>
        <v/>
      </c>
      <c r="G134" s="7">
        <f>D134-E134</f>
        <v/>
      </c>
      <c r="H134" s="16">
        <f>D134+E134</f>
        <v/>
      </c>
      <c r="I134" s="11">
        <f>IFERROR(F134/SQRT(F134^2+W134), "X")</f>
        <v/>
      </c>
      <c r="J134" s="33">
        <f>IFERROR(SQRT((1-I134^2)/W134), "X")</f>
        <v/>
      </c>
      <c r="K134" s="33">
        <f>IFERROR(1/J134, "X")</f>
        <v/>
      </c>
      <c r="L134" s="33">
        <f>IFERROR(I134-J134, "X")</f>
        <v/>
      </c>
      <c r="M134" s="33">
        <f>IFERROR(I134+J134, "X")</f>
        <v/>
      </c>
      <c r="N134" s="8" t="n">
        <v>1</v>
      </c>
      <c r="O134" s="9" t="n">
        <v>0</v>
      </c>
      <c r="P134" s="8" t="n">
        <v>0</v>
      </c>
      <c r="Q134" s="9" t="n">
        <v>0</v>
      </c>
      <c r="R134" s="9" t="n">
        <v>1</v>
      </c>
      <c r="S134" s="9" t="n">
        <v>0</v>
      </c>
      <c r="T134" s="9" t="n">
        <v>0</v>
      </c>
      <c r="U134" s="8" t="n">
        <v>3065</v>
      </c>
      <c r="V134" s="9" t="n">
        <v>7</v>
      </c>
      <c r="W134" s="9">
        <f>U134-V134-1</f>
        <v/>
      </c>
      <c r="X134" s="9">
        <f>COUNTIF(B:B,B134)</f>
        <v/>
      </c>
      <c r="Y134" s="7" t="n">
        <v>10.61</v>
      </c>
      <c r="Z134" s="7" t="n">
        <v>7.89</v>
      </c>
      <c r="AA134" s="9" t="n">
        <v>1</v>
      </c>
      <c r="AB134" s="9" t="n">
        <v>0</v>
      </c>
      <c r="AC134" s="9" t="n">
        <v>0</v>
      </c>
      <c r="AD134" s="9" t="n">
        <v>0</v>
      </c>
      <c r="AE134" s="9" t="n">
        <v>0</v>
      </c>
      <c r="AF134" s="9" t="n">
        <v>1</v>
      </c>
      <c r="AG134" s="8" t="n">
        <v>0</v>
      </c>
      <c r="AH134" s="9" t="n">
        <v>1</v>
      </c>
      <c r="AI134" s="30" t="n">
        <v>0</v>
      </c>
      <c r="AJ134" s="9" t="n">
        <v>1</v>
      </c>
      <c r="AK134" s="30" t="n">
        <v>0</v>
      </c>
      <c r="AL134" s="21" t="n">
        <v>2008</v>
      </c>
      <c r="AM134" s="23">
        <f>LN(AL134)</f>
        <v/>
      </c>
      <c r="AN134" s="33" t="inlineStr">
        <is>
          <t>.</t>
        </is>
      </c>
      <c r="AO134" s="33" t="inlineStr">
        <is>
          <t>.</t>
        </is>
      </c>
      <c r="AP134" s="33" t="inlineStr">
        <is>
          <t>.</t>
        </is>
      </c>
      <c r="AQ134" s="43" t="inlineStr">
        <is>
          <t>.</t>
        </is>
      </c>
      <c r="AR134" s="33" t="inlineStr">
        <is>
          <t>.</t>
        </is>
      </c>
      <c r="AS134" s="43" t="inlineStr">
        <is>
          <t>.</t>
        </is>
      </c>
      <c r="AT134" s="42" t="inlineStr">
        <is>
          <t>.</t>
        </is>
      </c>
      <c r="AU134" s="18" t="inlineStr">
        <is>
          <t>.</t>
        </is>
      </c>
      <c r="AV134" t="n">
        <v>1</v>
      </c>
      <c r="AW134" s="40" t="n">
        <v>0</v>
      </c>
      <c r="AX134" t="inlineStr">
        <is>
          <t>.</t>
        </is>
      </c>
      <c r="AY134" s="40" t="inlineStr">
        <is>
          <t>.</t>
        </is>
      </c>
      <c r="BA134" s="18" t="n"/>
      <c r="BB134">
        <f>1-BC134</f>
        <v/>
      </c>
      <c r="BC134" s="18" t="n">
        <v>0.649</v>
      </c>
      <c r="BD134" s="18" t="inlineStr">
        <is>
          <t>Indonesia</t>
        </is>
      </c>
      <c r="BE134" t="n">
        <v>0</v>
      </c>
      <c r="BF134" t="n">
        <v>1</v>
      </c>
      <c r="BG134" t="n">
        <v>0</v>
      </c>
      <c r="BH134" t="n">
        <v>0</v>
      </c>
      <c r="BI134" t="n">
        <v>0</v>
      </c>
      <c r="BJ134" t="n">
        <v>0</v>
      </c>
      <c r="BK134" s="18" t="n">
        <v>0</v>
      </c>
      <c r="BL134" t="n">
        <v>0</v>
      </c>
      <c r="BM134" t="n">
        <v>1</v>
      </c>
      <c r="BN134" s="18" t="n">
        <v>0</v>
      </c>
      <c r="BO134" t="n">
        <v>29</v>
      </c>
      <c r="BP134" t="n">
        <v>37</v>
      </c>
      <c r="BQ134" s="25" t="n">
        <v>35.417</v>
      </c>
      <c r="BR134" t="n">
        <v>0</v>
      </c>
      <c r="BS134" t="n">
        <v>0</v>
      </c>
      <c r="BT134" t="n">
        <v>0</v>
      </c>
      <c r="BU134" t="n">
        <v>0</v>
      </c>
      <c r="BV134" t="n">
        <v>0</v>
      </c>
      <c r="BW134" t="n">
        <v>0</v>
      </c>
      <c r="BX134" t="n">
        <v>0</v>
      </c>
      <c r="BY134" s="18" t="n">
        <v>1</v>
      </c>
      <c r="BZ134" t="n">
        <v>0</v>
      </c>
      <c r="CA134" t="n">
        <v>1</v>
      </c>
      <c r="CB134" t="n">
        <v>0</v>
      </c>
      <c r="CC134" s="18" t="n">
        <v>0</v>
      </c>
      <c r="CD134" t="n">
        <v>0</v>
      </c>
      <c r="CE134" t="n">
        <v>0</v>
      </c>
      <c r="CF134" t="n">
        <v>0</v>
      </c>
      <c r="CG134" t="n">
        <v>0</v>
      </c>
      <c r="CH134" s="18" t="n">
        <v>1</v>
      </c>
      <c r="CI134" t="n">
        <v>1</v>
      </c>
      <c r="CJ134" t="n">
        <v>1</v>
      </c>
      <c r="CK134" t="n">
        <v>1</v>
      </c>
      <c r="CL134" t="n">
        <v>1</v>
      </c>
      <c r="CM134" t="n">
        <v>0</v>
      </c>
      <c r="CN134" t="n">
        <v>0</v>
      </c>
      <c r="CO134" t="n">
        <v>1</v>
      </c>
      <c r="CP134" t="n">
        <v>0</v>
      </c>
      <c r="CQ134" t="n">
        <v>0</v>
      </c>
      <c r="CR134" t="n">
        <v>1</v>
      </c>
      <c r="CS134" s="18" t="n">
        <v>0</v>
      </c>
      <c r="DD134" s="34" t="inlineStr">
        <is>
          <t>X</t>
        </is>
      </c>
    </row>
    <row r="135" customFormat="1" s="51">
      <c r="A135" s="51" t="n">
        <v>134</v>
      </c>
      <c r="B135" s="51" t="n">
        <v>12</v>
      </c>
      <c r="C135" s="52" t="inlineStr">
        <is>
          <t>Purnastuti et al. (2015)</t>
        </is>
      </c>
      <c r="D135" s="53" t="n">
        <v>6.6</v>
      </c>
      <c r="E135" s="54" t="n">
        <v>0.8</v>
      </c>
      <c r="F135" s="55">
        <f>D135/E135</f>
        <v/>
      </c>
      <c r="G135" s="55">
        <f>D135-E135</f>
        <v/>
      </c>
      <c r="H135" s="56">
        <f>D135+E135</f>
        <v/>
      </c>
      <c r="I135" s="57">
        <f>IFERROR(F135/SQRT(F135^2+W135), "X")</f>
        <v/>
      </c>
      <c r="J135" s="58">
        <f>IFERROR(SQRT((1-I135^2)/W135), "X")</f>
        <v/>
      </c>
      <c r="K135" s="58">
        <f>IFERROR(1/J135, "X")</f>
        <v/>
      </c>
      <c r="L135" s="58">
        <f>IFERROR(I135-J135, "X")</f>
        <v/>
      </c>
      <c r="M135" s="58">
        <f>IFERROR(I135+J135, "X")</f>
        <v/>
      </c>
      <c r="N135" s="59" t="n">
        <v>1</v>
      </c>
      <c r="O135" s="60" t="n">
        <v>0</v>
      </c>
      <c r="P135" s="59" t="n">
        <v>0</v>
      </c>
      <c r="Q135" s="60" t="n">
        <v>0</v>
      </c>
      <c r="R135" s="60" t="n">
        <v>1</v>
      </c>
      <c r="S135" s="60" t="n">
        <v>0</v>
      </c>
      <c r="T135" s="60" t="n">
        <v>0</v>
      </c>
      <c r="U135" s="59" t="n">
        <v>1531</v>
      </c>
      <c r="V135" s="60" t="n">
        <v>7</v>
      </c>
      <c r="W135" s="60">
        <f>U135-V135-1</f>
        <v/>
      </c>
      <c r="X135" s="60">
        <f>COUNTIF(B:B,B135)</f>
        <v/>
      </c>
      <c r="Y135" s="55" t="n">
        <v>10.83</v>
      </c>
      <c r="Z135" s="55" t="n">
        <v>7.779</v>
      </c>
      <c r="AA135" s="60" t="n">
        <v>1</v>
      </c>
      <c r="AB135" s="60" t="n">
        <v>0</v>
      </c>
      <c r="AC135" s="60" t="n">
        <v>0</v>
      </c>
      <c r="AD135" s="60" t="n">
        <v>0</v>
      </c>
      <c r="AE135" s="60" t="n">
        <v>0</v>
      </c>
      <c r="AF135" s="60" t="n">
        <v>1</v>
      </c>
      <c r="AG135" s="59" t="n">
        <v>0</v>
      </c>
      <c r="AH135" s="60" t="n">
        <v>1</v>
      </c>
      <c r="AI135" s="61" t="n">
        <v>0</v>
      </c>
      <c r="AJ135" s="60" t="n">
        <v>1</v>
      </c>
      <c r="AK135" s="61" t="n">
        <v>0</v>
      </c>
      <c r="AL135" s="62" t="n">
        <v>2008</v>
      </c>
      <c r="AM135" s="63">
        <f>LN(AL135)</f>
        <v/>
      </c>
      <c r="AN135" s="58" t="inlineStr">
        <is>
          <t>.</t>
        </is>
      </c>
      <c r="AO135" s="58" t="inlineStr">
        <is>
          <t>.</t>
        </is>
      </c>
      <c r="AP135" s="58" t="inlineStr">
        <is>
          <t>.</t>
        </is>
      </c>
      <c r="AQ135" s="64" t="inlineStr">
        <is>
          <t>.</t>
        </is>
      </c>
      <c r="AR135" s="58" t="inlineStr">
        <is>
          <t>.</t>
        </is>
      </c>
      <c r="AS135" s="64" t="inlineStr">
        <is>
          <t>.</t>
        </is>
      </c>
      <c r="AT135" s="65" t="inlineStr">
        <is>
          <t>.</t>
        </is>
      </c>
      <c r="AU135" s="66" t="inlineStr">
        <is>
          <t>.</t>
        </is>
      </c>
      <c r="AV135" s="51" t="n">
        <v>0</v>
      </c>
      <c r="AW135" s="67" t="n">
        <v>1</v>
      </c>
      <c r="AX135" s="51" t="inlineStr">
        <is>
          <t>.</t>
        </is>
      </c>
      <c r="AY135" s="67" t="inlineStr">
        <is>
          <t>.</t>
        </is>
      </c>
      <c r="BA135" s="66" t="n"/>
      <c r="BB135" s="51">
        <f>1-BC135</f>
        <v/>
      </c>
      <c r="BC135" s="66" t="n">
        <v>0.73</v>
      </c>
      <c r="BD135" s="66" t="inlineStr">
        <is>
          <t>Indonesia</t>
        </is>
      </c>
      <c r="BE135" t="n">
        <v>0</v>
      </c>
      <c r="BF135" t="n">
        <v>1</v>
      </c>
      <c r="BG135" t="n">
        <v>0</v>
      </c>
      <c r="BH135" t="n">
        <v>0</v>
      </c>
      <c r="BI135" t="n">
        <v>0</v>
      </c>
      <c r="BJ135" t="n">
        <v>0</v>
      </c>
      <c r="BK135" s="66" t="n">
        <v>0</v>
      </c>
      <c r="BL135" t="n">
        <v>0</v>
      </c>
      <c r="BM135" t="n">
        <v>1</v>
      </c>
      <c r="BN135" s="66" t="n">
        <v>0</v>
      </c>
      <c r="BO135" t="n">
        <v>29</v>
      </c>
      <c r="BP135" t="n">
        <v>37</v>
      </c>
      <c r="BQ135" s="52" t="n">
        <v>34.741</v>
      </c>
      <c r="BR135" s="51" t="n">
        <v>0</v>
      </c>
      <c r="BS135" s="51" t="n">
        <v>0</v>
      </c>
      <c r="BT135" s="51" t="n">
        <v>0</v>
      </c>
      <c r="BU135" s="51" t="n">
        <v>0</v>
      </c>
      <c r="BV135" s="51" t="n">
        <v>0</v>
      </c>
      <c r="BW135" s="51" t="n">
        <v>0</v>
      </c>
      <c r="BX135" s="51" t="n">
        <v>0</v>
      </c>
      <c r="BY135" s="66" t="n">
        <v>1</v>
      </c>
      <c r="BZ135" s="51" t="n">
        <v>0</v>
      </c>
      <c r="CA135" s="51" t="n">
        <v>1</v>
      </c>
      <c r="CB135" s="51" t="n">
        <v>0</v>
      </c>
      <c r="CC135" s="66" t="n">
        <v>0</v>
      </c>
      <c r="CD135" s="51" t="n">
        <v>0</v>
      </c>
      <c r="CE135" s="51" t="n">
        <v>0</v>
      </c>
      <c r="CF135" s="51" t="n">
        <v>0</v>
      </c>
      <c r="CG135" s="51" t="n">
        <v>0</v>
      </c>
      <c r="CH135" s="66" t="n">
        <v>1</v>
      </c>
      <c r="CI135" s="51" t="n">
        <v>1</v>
      </c>
      <c r="CJ135" s="51" t="n">
        <v>1</v>
      </c>
      <c r="CK135" s="51" t="n">
        <v>1</v>
      </c>
      <c r="CL135" s="51" t="n">
        <v>1</v>
      </c>
      <c r="CM135" s="51" t="n">
        <v>0</v>
      </c>
      <c r="CN135" s="51" t="n">
        <v>0</v>
      </c>
      <c r="CO135" s="51" t="n">
        <v>1</v>
      </c>
      <c r="CP135" s="51" t="n">
        <v>0</v>
      </c>
      <c r="CQ135" s="51" t="n">
        <v>0</v>
      </c>
      <c r="CR135" s="51" t="n">
        <v>1</v>
      </c>
      <c r="CS135" s="66" t="n">
        <v>0</v>
      </c>
      <c r="CY135" s="68" t="n"/>
      <c r="DD135" s="68" t="inlineStr">
        <is>
          <t>X</t>
        </is>
      </c>
    </row>
    <row r="136">
      <c r="A136" t="n">
        <v>135</v>
      </c>
      <c r="B136" t="n">
        <v>13</v>
      </c>
      <c r="C136" s="25" t="inlineStr">
        <is>
          <t>Umar et al. (2014)</t>
        </is>
      </c>
      <c r="D136" s="12" t="n">
        <v>5.51</v>
      </c>
      <c r="E136" s="14" t="n">
        <v>0.253</v>
      </c>
      <c r="F136" s="7">
        <f>D136/E136</f>
        <v/>
      </c>
      <c r="G136" s="7">
        <f>D136-E136</f>
        <v/>
      </c>
      <c r="H136" s="16">
        <f>D136+E136</f>
        <v/>
      </c>
      <c r="I136" s="11">
        <f>IFERROR(F136/SQRT(F136^2+W136), "X")</f>
        <v/>
      </c>
      <c r="J136" s="33">
        <f>IFERROR(SQRT((1-I136^2)/W136), "X")</f>
        <v/>
      </c>
      <c r="K136" s="33">
        <f>IFERROR(1/J136, "X")</f>
        <v/>
      </c>
      <c r="L136" s="33">
        <f>IFERROR(I136-J136, "X")</f>
        <v/>
      </c>
      <c r="M136" s="33">
        <f>IFERROR(I136+J136, "X")</f>
        <v/>
      </c>
      <c r="N136" s="8" t="n">
        <v>1</v>
      </c>
      <c r="O136" s="9" t="n">
        <v>0</v>
      </c>
      <c r="P136" s="8" t="n">
        <v>0</v>
      </c>
      <c r="Q136" s="9" t="n">
        <v>0</v>
      </c>
      <c r="R136" s="9" t="n">
        <v>1</v>
      </c>
      <c r="S136" s="9" t="n">
        <v>0</v>
      </c>
      <c r="T136" s="9" t="n">
        <v>0</v>
      </c>
      <c r="U136" s="8" t="n">
        <v>4979</v>
      </c>
      <c r="V136" s="9" t="n">
        <v>5</v>
      </c>
      <c r="W136" s="9">
        <f>U136-V136-1</f>
        <v/>
      </c>
      <c r="X136" s="9">
        <f>COUNTIF(B:B,B136)</f>
        <v/>
      </c>
      <c r="Y136" s="7" t="n">
        <v>5.87</v>
      </c>
      <c r="Z136" s="7" t="n">
        <v>29.5</v>
      </c>
      <c r="AA136" s="9" t="n">
        <v>1</v>
      </c>
      <c r="AB136" s="9" t="n">
        <v>0</v>
      </c>
      <c r="AC136" s="9" t="n">
        <v>1</v>
      </c>
      <c r="AD136" s="9" t="n">
        <v>0</v>
      </c>
      <c r="AE136" s="9" t="n">
        <v>0</v>
      </c>
      <c r="AF136" s="9" t="n">
        <v>0</v>
      </c>
      <c r="AG136" s="8" t="n">
        <v>1</v>
      </c>
      <c r="AH136" s="9" t="n">
        <v>0</v>
      </c>
      <c r="AI136" s="30" t="n">
        <v>0</v>
      </c>
      <c r="AJ136" s="9" t="n">
        <v>1</v>
      </c>
      <c r="AK136" s="30" t="n">
        <v>0</v>
      </c>
      <c r="AL136" s="21" t="n">
        <v>2013</v>
      </c>
      <c r="AM136" s="23">
        <f>LN(AL136)</f>
        <v/>
      </c>
      <c r="AN136" s="33" t="inlineStr">
        <is>
          <t>.</t>
        </is>
      </c>
      <c r="AO136" s="33" t="inlineStr">
        <is>
          <t>.</t>
        </is>
      </c>
      <c r="AP136" s="33" t="inlineStr">
        <is>
          <t>.</t>
        </is>
      </c>
      <c r="AQ136" s="43" t="inlineStr">
        <is>
          <t>.</t>
        </is>
      </c>
      <c r="AR136" s="33" t="inlineStr">
        <is>
          <t>.</t>
        </is>
      </c>
      <c r="AS136" s="43" t="inlineStr">
        <is>
          <t>.</t>
        </is>
      </c>
      <c r="AT136" s="42" t="inlineStr">
        <is>
          <t>.</t>
        </is>
      </c>
      <c r="AU136" s="18" t="inlineStr">
        <is>
          <t>.</t>
        </is>
      </c>
      <c r="AV136" t="n">
        <v>0.85</v>
      </c>
      <c r="AW136" s="40" t="n">
        <v>0.15</v>
      </c>
      <c r="AX136" t="inlineStr">
        <is>
          <t>.</t>
        </is>
      </c>
      <c r="AY136" s="40" t="inlineStr">
        <is>
          <t>.</t>
        </is>
      </c>
      <c r="BA136" s="18" t="n"/>
      <c r="BB136" t="n">
        <v>0.68</v>
      </c>
      <c r="BC136" s="18" t="n">
        <v>0.32</v>
      </c>
      <c r="BD136" s="18" t="inlineStr">
        <is>
          <t>Nigeria</t>
        </is>
      </c>
      <c r="BE136" t="n">
        <v>0</v>
      </c>
      <c r="BF136" t="n">
        <v>0</v>
      </c>
      <c r="BG136" t="n">
        <v>0</v>
      </c>
      <c r="BH136" t="n">
        <v>0</v>
      </c>
      <c r="BI136" t="n">
        <v>0</v>
      </c>
      <c r="BJ136" t="n">
        <v>0</v>
      </c>
      <c r="BK136" s="18" t="n">
        <v>1</v>
      </c>
      <c r="BL136" t="n">
        <v>0</v>
      </c>
      <c r="BM136" t="n">
        <v>1</v>
      </c>
      <c r="BN136" s="18" t="n">
        <v>0</v>
      </c>
      <c r="BO136" t="n">
        <v>100</v>
      </c>
      <c r="BP136" t="n">
        <v>53.91</v>
      </c>
      <c r="BQ136" s="25" t="n">
        <v>43</v>
      </c>
      <c r="BR136" t="n">
        <v>1</v>
      </c>
      <c r="BS136" t="n">
        <v>0</v>
      </c>
      <c r="BT136" t="n">
        <v>0</v>
      </c>
      <c r="BU136" t="n">
        <v>0</v>
      </c>
      <c r="BV136" t="n">
        <v>0</v>
      </c>
      <c r="BW136" t="n">
        <v>0</v>
      </c>
      <c r="BX136" t="n">
        <v>0</v>
      </c>
      <c r="BY136" s="18" t="n">
        <v>0</v>
      </c>
      <c r="BZ136" t="n">
        <v>0</v>
      </c>
      <c r="CA136" t="n">
        <v>0</v>
      </c>
      <c r="CB136" t="n">
        <v>1</v>
      </c>
      <c r="CC136" s="18" t="n">
        <v>0</v>
      </c>
      <c r="CD136" t="n">
        <v>0</v>
      </c>
      <c r="CE136" t="n">
        <v>0</v>
      </c>
      <c r="CF136" t="n">
        <v>0</v>
      </c>
      <c r="CG136" t="n">
        <v>0</v>
      </c>
      <c r="CH136" s="18" t="n">
        <v>0</v>
      </c>
      <c r="CI136" t="n">
        <v>0</v>
      </c>
      <c r="CJ136" t="n">
        <v>0</v>
      </c>
      <c r="CK136" t="n">
        <v>0</v>
      </c>
      <c r="CL136" t="n">
        <v>1</v>
      </c>
      <c r="CM136" t="n">
        <v>0</v>
      </c>
      <c r="CN136" t="n">
        <v>0</v>
      </c>
      <c r="CO136" t="n">
        <v>1</v>
      </c>
      <c r="CP136" t="n">
        <v>0</v>
      </c>
      <c r="CQ136" t="n">
        <v>1</v>
      </c>
      <c r="CR136" t="n">
        <v>1</v>
      </c>
      <c r="CS136" s="18" t="n">
        <v>0</v>
      </c>
      <c r="DD136" s="34" t="inlineStr">
        <is>
          <t>X</t>
        </is>
      </c>
    </row>
    <row r="137">
      <c r="A137" t="n">
        <v>136</v>
      </c>
      <c r="B137" t="n">
        <v>13</v>
      </c>
      <c r="C137" s="25" t="inlineStr">
        <is>
          <t>Umar et al. (2014)</t>
        </is>
      </c>
      <c r="D137" s="12" t="n">
        <v>4.884085445989228</v>
      </c>
      <c r="E137" s="14">
        <f>D137/F137</f>
        <v/>
      </c>
      <c r="F137" s="7" t="n">
        <v>4.253437916971558</v>
      </c>
      <c r="G137" s="7">
        <f>D137-E137</f>
        <v/>
      </c>
      <c r="H137" s="16">
        <f>D137+E137</f>
        <v/>
      </c>
      <c r="I137" s="11">
        <f>IFERROR(F137/SQRT(F137^2+W137), "X")</f>
        <v/>
      </c>
      <c r="J137" s="33">
        <f>IFERROR(SQRT((1-I137^2)/W137), "X")</f>
        <v/>
      </c>
      <c r="K137" s="33">
        <f>IFERROR(1/J137, "X")</f>
        <v/>
      </c>
      <c r="L137" s="33">
        <f>IFERROR(I137-J137, "X")</f>
        <v/>
      </c>
      <c r="M137" s="33">
        <f>IFERROR(I137+J137, "X")</f>
        <v/>
      </c>
      <c r="N137" s="8" t="n">
        <v>1</v>
      </c>
      <c r="O137" s="9" t="n">
        <v>0</v>
      </c>
      <c r="P137" s="8" t="n">
        <v>0</v>
      </c>
      <c r="Q137" s="9" t="n">
        <v>0</v>
      </c>
      <c r="R137" s="9" t="n">
        <v>1</v>
      </c>
      <c r="S137" s="9" t="n">
        <v>0</v>
      </c>
      <c r="T137" s="9" t="n">
        <v>0</v>
      </c>
      <c r="U137" s="8" t="n">
        <v>4979</v>
      </c>
      <c r="V137" s="9" t="n">
        <v>8</v>
      </c>
      <c r="W137" s="9">
        <f>U137-V137-1</f>
        <v/>
      </c>
      <c r="X137" s="9">
        <f>COUNTIF(B:B,B137)</f>
        <v/>
      </c>
      <c r="Y137" s="7" t="n">
        <v>5.87</v>
      </c>
      <c r="Z137" s="7" t="n">
        <v>29.5</v>
      </c>
      <c r="AA137" s="9" t="n">
        <v>1</v>
      </c>
      <c r="AB137" s="9" t="n">
        <v>0</v>
      </c>
      <c r="AC137" s="9" t="n">
        <v>1</v>
      </c>
      <c r="AD137" s="9" t="n">
        <v>0</v>
      </c>
      <c r="AE137" s="9" t="n">
        <v>0</v>
      </c>
      <c r="AF137" s="9" t="n">
        <v>0</v>
      </c>
      <c r="AG137" s="8" t="n">
        <v>1</v>
      </c>
      <c r="AH137" s="9" t="n">
        <v>0</v>
      </c>
      <c r="AI137" s="30" t="n">
        <v>0</v>
      </c>
      <c r="AJ137" s="9" t="n">
        <v>1</v>
      </c>
      <c r="AK137" s="30" t="n">
        <v>0</v>
      </c>
      <c r="AL137" s="21" t="n">
        <v>2013</v>
      </c>
      <c r="AM137" s="23">
        <f>LN(AL137)</f>
        <v/>
      </c>
      <c r="AN137" s="33" t="inlineStr">
        <is>
          <t>.</t>
        </is>
      </c>
      <c r="AO137" s="33" t="inlineStr">
        <is>
          <t>.</t>
        </is>
      </c>
      <c r="AP137" s="33" t="inlineStr">
        <is>
          <t>.</t>
        </is>
      </c>
      <c r="AQ137" s="43" t="inlineStr">
        <is>
          <t>.</t>
        </is>
      </c>
      <c r="AR137" s="33" t="inlineStr">
        <is>
          <t>.</t>
        </is>
      </c>
      <c r="AS137" s="43" t="inlineStr">
        <is>
          <t>.</t>
        </is>
      </c>
      <c r="AT137" s="42" t="inlineStr">
        <is>
          <t>.</t>
        </is>
      </c>
      <c r="AU137" s="18" t="inlineStr">
        <is>
          <t>.</t>
        </is>
      </c>
      <c r="AV137" t="n">
        <v>0.85</v>
      </c>
      <c r="AW137" s="40" t="n">
        <v>0.15</v>
      </c>
      <c r="AX137" t="inlineStr">
        <is>
          <t>.</t>
        </is>
      </c>
      <c r="AY137" s="40" t="inlineStr">
        <is>
          <t>.</t>
        </is>
      </c>
      <c r="BA137" s="18" t="n"/>
      <c r="BB137" t="n">
        <v>0.68</v>
      </c>
      <c r="BC137" s="18" t="n">
        <v>0.32</v>
      </c>
      <c r="BD137" s="18" t="inlineStr">
        <is>
          <t>Nigeria</t>
        </is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s="18" t="n">
        <v>1</v>
      </c>
      <c r="BL137" t="n">
        <v>0</v>
      </c>
      <c r="BM137" t="n">
        <v>1</v>
      </c>
      <c r="BN137" s="18" t="n">
        <v>0</v>
      </c>
      <c r="BO137" t="n">
        <v>100</v>
      </c>
      <c r="BP137" t="n">
        <v>53.91</v>
      </c>
      <c r="BQ137" s="25" t="n">
        <v>43</v>
      </c>
      <c r="BR137" t="n">
        <v>1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s="18" t="n">
        <v>0</v>
      </c>
      <c r="BZ137" t="n">
        <v>0</v>
      </c>
      <c r="CA137" t="n">
        <v>0</v>
      </c>
      <c r="CB137" t="n">
        <v>1</v>
      </c>
      <c r="CC137" s="18" t="n">
        <v>0</v>
      </c>
      <c r="CD137" t="n">
        <v>0</v>
      </c>
      <c r="CE137" t="n">
        <v>0</v>
      </c>
      <c r="CF137" t="n">
        <v>0</v>
      </c>
      <c r="CG137" t="n">
        <v>0</v>
      </c>
      <c r="CH137" s="18" t="n">
        <v>0</v>
      </c>
      <c r="CI137" t="n">
        <v>0</v>
      </c>
      <c r="CJ137" t="n">
        <v>0</v>
      </c>
      <c r="CK137" t="n">
        <v>0</v>
      </c>
      <c r="CL137" t="n">
        <v>1</v>
      </c>
      <c r="CM137" t="n">
        <v>0</v>
      </c>
      <c r="CN137" t="n">
        <v>0</v>
      </c>
      <c r="CO137" t="n">
        <v>1</v>
      </c>
      <c r="CP137" t="n">
        <v>0</v>
      </c>
      <c r="CQ137" t="n">
        <v>1</v>
      </c>
      <c r="CR137" t="n">
        <v>1</v>
      </c>
      <c r="CS137" s="18" t="n">
        <v>0</v>
      </c>
      <c r="DD137" s="34" t="inlineStr">
        <is>
          <t>X</t>
        </is>
      </c>
    </row>
    <row r="138">
      <c r="A138" t="n">
        <v>137</v>
      </c>
      <c r="B138" t="n">
        <v>13</v>
      </c>
      <c r="C138" s="25" t="inlineStr">
        <is>
          <t>Umar et al. (2014)</t>
        </is>
      </c>
      <c r="D138" s="12" t="n">
        <v>5.573024710320529</v>
      </c>
      <c r="E138" s="14">
        <f>D138/F138</f>
        <v/>
      </c>
      <c r="F138" s="7" t="n">
        <v>6.207078614215301</v>
      </c>
      <c r="G138" s="7">
        <f>D138-E138</f>
        <v/>
      </c>
      <c r="H138" s="16">
        <f>D138+E138</f>
        <v/>
      </c>
      <c r="I138" s="11">
        <f>IFERROR(F138/SQRT(F138^2+W138), "X")</f>
        <v/>
      </c>
      <c r="J138" s="33">
        <f>IFERROR(SQRT((1-I138^2)/W138), "X")</f>
        <v/>
      </c>
      <c r="K138" s="33">
        <f>IFERROR(1/J138, "X")</f>
        <v/>
      </c>
      <c r="L138" s="33">
        <f>IFERROR(I138-J138, "X")</f>
        <v/>
      </c>
      <c r="M138" s="33">
        <f>IFERROR(I138+J138, "X")</f>
        <v/>
      </c>
      <c r="N138" s="8" t="n">
        <v>1</v>
      </c>
      <c r="O138" s="9" t="n">
        <v>0</v>
      </c>
      <c r="P138" s="8" t="n">
        <v>0</v>
      </c>
      <c r="Q138" s="9" t="n">
        <v>0</v>
      </c>
      <c r="R138" s="9" t="n">
        <v>1</v>
      </c>
      <c r="S138" s="9" t="n">
        <v>0</v>
      </c>
      <c r="T138" s="9" t="n">
        <v>0</v>
      </c>
      <c r="U138" s="8" t="n">
        <v>4979</v>
      </c>
      <c r="V138" s="9" t="n">
        <v>8</v>
      </c>
      <c r="W138" s="9">
        <f>U138-V138-1</f>
        <v/>
      </c>
      <c r="X138" s="9">
        <f>COUNTIF(B:B,B138)</f>
        <v/>
      </c>
      <c r="Y138" s="7" t="n">
        <v>5.87</v>
      </c>
      <c r="Z138" s="7" t="n">
        <v>29.5</v>
      </c>
      <c r="AA138" s="9" t="n">
        <v>1</v>
      </c>
      <c r="AB138" s="9" t="n">
        <v>0</v>
      </c>
      <c r="AC138" s="9" t="n">
        <v>1</v>
      </c>
      <c r="AD138" s="9" t="n">
        <v>0</v>
      </c>
      <c r="AE138" s="9" t="n">
        <v>0</v>
      </c>
      <c r="AF138" s="9" t="n">
        <v>0</v>
      </c>
      <c r="AG138" s="8" t="n">
        <v>1</v>
      </c>
      <c r="AH138" s="9" t="n">
        <v>0</v>
      </c>
      <c r="AI138" s="30" t="n">
        <v>0</v>
      </c>
      <c r="AJ138" s="9" t="n">
        <v>1</v>
      </c>
      <c r="AK138" s="30" t="n">
        <v>0</v>
      </c>
      <c r="AL138" s="21" t="n">
        <v>2013</v>
      </c>
      <c r="AM138" s="23">
        <f>LN(AL138)</f>
        <v/>
      </c>
      <c r="AN138" s="33" t="inlineStr">
        <is>
          <t>.</t>
        </is>
      </c>
      <c r="AO138" s="33" t="inlineStr">
        <is>
          <t>.</t>
        </is>
      </c>
      <c r="AP138" s="33" t="inlineStr">
        <is>
          <t>.</t>
        </is>
      </c>
      <c r="AQ138" s="43" t="inlineStr">
        <is>
          <t>.</t>
        </is>
      </c>
      <c r="AR138" s="33" t="inlineStr">
        <is>
          <t>.</t>
        </is>
      </c>
      <c r="AS138" s="43" t="inlineStr">
        <is>
          <t>.</t>
        </is>
      </c>
      <c r="AT138" s="42" t="inlineStr">
        <is>
          <t>.</t>
        </is>
      </c>
      <c r="AU138" s="18" t="inlineStr">
        <is>
          <t>.</t>
        </is>
      </c>
      <c r="AV138" t="n">
        <v>0.85</v>
      </c>
      <c r="AW138" s="40" t="n">
        <v>0.15</v>
      </c>
      <c r="AX138" t="inlineStr">
        <is>
          <t>.</t>
        </is>
      </c>
      <c r="AY138" s="40" t="inlineStr">
        <is>
          <t>.</t>
        </is>
      </c>
      <c r="BA138" s="18" t="n"/>
      <c r="BB138" t="n">
        <v>0.68</v>
      </c>
      <c r="BC138" s="18" t="n">
        <v>0.32</v>
      </c>
      <c r="BD138" s="18" t="inlineStr">
        <is>
          <t>Nigeria</t>
        </is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s="18" t="n">
        <v>1</v>
      </c>
      <c r="BL138" t="n">
        <v>0</v>
      </c>
      <c r="BM138" t="n">
        <v>1</v>
      </c>
      <c r="BN138" s="18" t="n">
        <v>0</v>
      </c>
      <c r="BO138" t="n">
        <v>100</v>
      </c>
      <c r="BP138" t="n">
        <v>53.91</v>
      </c>
      <c r="BQ138" s="25" t="n">
        <v>43</v>
      </c>
      <c r="BR138" t="n">
        <v>1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s="18" t="n">
        <v>0</v>
      </c>
      <c r="BZ138" t="n">
        <v>0</v>
      </c>
      <c r="CA138" t="n">
        <v>0</v>
      </c>
      <c r="CB138" t="n">
        <v>1</v>
      </c>
      <c r="CC138" s="18" t="n">
        <v>0</v>
      </c>
      <c r="CD138" t="n">
        <v>0</v>
      </c>
      <c r="CE138" t="n">
        <v>0</v>
      </c>
      <c r="CF138" t="n">
        <v>0</v>
      </c>
      <c r="CG138" t="n">
        <v>0</v>
      </c>
      <c r="CH138" s="18" t="n">
        <v>0</v>
      </c>
      <c r="CI138" t="n">
        <v>0</v>
      </c>
      <c r="CJ138" t="n">
        <v>0</v>
      </c>
      <c r="CK138" t="n">
        <v>0</v>
      </c>
      <c r="CL138" t="n">
        <v>1</v>
      </c>
      <c r="CM138" t="n">
        <v>0</v>
      </c>
      <c r="CN138" t="n">
        <v>0</v>
      </c>
      <c r="CO138" t="n">
        <v>1</v>
      </c>
      <c r="CP138" t="n">
        <v>0</v>
      </c>
      <c r="CQ138" t="n">
        <v>1</v>
      </c>
      <c r="CR138" t="n">
        <v>1</v>
      </c>
      <c r="CS138" s="18" t="n">
        <v>0</v>
      </c>
      <c r="DD138" s="34" t="inlineStr">
        <is>
          <t>X</t>
        </is>
      </c>
    </row>
    <row r="139">
      <c r="A139" t="n">
        <v>138</v>
      </c>
      <c r="B139" t="n">
        <v>13</v>
      </c>
      <c r="C139" s="25" t="inlineStr">
        <is>
          <t>Umar et al. (2014)</t>
        </is>
      </c>
      <c r="D139" s="12" t="n">
        <v>10.70510715693943</v>
      </c>
      <c r="E139" s="14">
        <f>D139/F139</f>
        <v/>
      </c>
      <c r="F139" s="7" t="n">
        <v>7.659749067954931</v>
      </c>
      <c r="G139" s="7">
        <f>D139-E139</f>
        <v/>
      </c>
      <c r="H139" s="16">
        <f>D139+E139</f>
        <v/>
      </c>
      <c r="I139" s="11">
        <f>IFERROR(F139/SQRT(F139^2+W139), "X")</f>
        <v/>
      </c>
      <c r="J139" s="33">
        <f>IFERROR(SQRT((1-I139^2)/W139), "X")</f>
        <v/>
      </c>
      <c r="K139" s="33">
        <f>IFERROR(1/J139, "X")</f>
        <v/>
      </c>
      <c r="L139" s="33">
        <f>IFERROR(I139-J139, "X")</f>
        <v/>
      </c>
      <c r="M139" s="33">
        <f>IFERROR(I139+J139, "X")</f>
        <v/>
      </c>
      <c r="N139" s="8" t="n">
        <v>1</v>
      </c>
      <c r="O139" s="9" t="n">
        <v>0</v>
      </c>
      <c r="P139" s="8" t="n">
        <v>0</v>
      </c>
      <c r="Q139" s="9" t="n">
        <v>0</v>
      </c>
      <c r="R139" s="9" t="n">
        <v>1</v>
      </c>
      <c r="S139" s="9" t="n">
        <v>0</v>
      </c>
      <c r="T139" s="9" t="n">
        <v>0</v>
      </c>
      <c r="U139" s="8" t="n">
        <v>4979</v>
      </c>
      <c r="V139" s="9" t="n">
        <v>8</v>
      </c>
      <c r="W139" s="9">
        <f>U139-V139-1</f>
        <v/>
      </c>
      <c r="X139" s="9">
        <f>COUNTIF(B:B,B139)</f>
        <v/>
      </c>
      <c r="Y139" s="7" t="n">
        <v>5.87</v>
      </c>
      <c r="Z139" s="7" t="n">
        <v>29.5</v>
      </c>
      <c r="AA139" s="9" t="n">
        <v>1</v>
      </c>
      <c r="AB139" s="9" t="n">
        <v>0</v>
      </c>
      <c r="AC139" s="9" t="n">
        <v>1</v>
      </c>
      <c r="AD139" s="9" t="n">
        <v>0</v>
      </c>
      <c r="AE139" s="9" t="n">
        <v>0</v>
      </c>
      <c r="AF139" s="9" t="n">
        <v>0</v>
      </c>
      <c r="AG139" s="8" t="n">
        <v>1</v>
      </c>
      <c r="AH139" s="9" t="n">
        <v>0</v>
      </c>
      <c r="AI139" s="30" t="n">
        <v>0</v>
      </c>
      <c r="AJ139" s="9" t="n">
        <v>1</v>
      </c>
      <c r="AK139" s="30" t="n">
        <v>0</v>
      </c>
      <c r="AL139" s="21" t="n">
        <v>2013</v>
      </c>
      <c r="AM139" s="23">
        <f>LN(AL139)</f>
        <v/>
      </c>
      <c r="AN139" s="33" t="inlineStr">
        <is>
          <t>.</t>
        </is>
      </c>
      <c r="AO139" s="33" t="inlineStr">
        <is>
          <t>.</t>
        </is>
      </c>
      <c r="AP139" s="33" t="inlineStr">
        <is>
          <t>.</t>
        </is>
      </c>
      <c r="AQ139" s="43" t="inlineStr">
        <is>
          <t>.</t>
        </is>
      </c>
      <c r="AR139" s="33" t="inlineStr">
        <is>
          <t>.</t>
        </is>
      </c>
      <c r="AS139" s="43" t="inlineStr">
        <is>
          <t>.</t>
        </is>
      </c>
      <c r="AT139" s="42" t="inlineStr">
        <is>
          <t>.</t>
        </is>
      </c>
      <c r="AU139" s="18" t="inlineStr">
        <is>
          <t>.</t>
        </is>
      </c>
      <c r="AV139" t="n">
        <v>0.85</v>
      </c>
      <c r="AW139" s="40" t="n">
        <v>0.15</v>
      </c>
      <c r="AX139" t="inlineStr">
        <is>
          <t>.</t>
        </is>
      </c>
      <c r="AY139" s="40" t="inlineStr">
        <is>
          <t>.</t>
        </is>
      </c>
      <c r="BA139" s="18" t="n"/>
      <c r="BB139" t="n">
        <v>0.68</v>
      </c>
      <c r="BC139" s="18" t="n">
        <v>0.32</v>
      </c>
      <c r="BD139" s="18" t="inlineStr">
        <is>
          <t>Nigeria</t>
        </is>
      </c>
      <c r="BE139" t="n">
        <v>0</v>
      </c>
      <c r="BF139" t="n">
        <v>0</v>
      </c>
      <c r="BG139" t="n">
        <v>0</v>
      </c>
      <c r="BH139" t="n">
        <v>0</v>
      </c>
      <c r="BI139" t="n">
        <v>0</v>
      </c>
      <c r="BJ139" t="n">
        <v>0</v>
      </c>
      <c r="BK139" s="18" t="n">
        <v>1</v>
      </c>
      <c r="BL139" t="n">
        <v>0</v>
      </c>
      <c r="BM139" t="n">
        <v>1</v>
      </c>
      <c r="BN139" s="18" t="n">
        <v>0</v>
      </c>
      <c r="BO139" t="n">
        <v>100</v>
      </c>
      <c r="BP139" t="n">
        <v>53.91</v>
      </c>
      <c r="BQ139" s="25" t="n">
        <v>43</v>
      </c>
      <c r="BR139" t="n">
        <v>1</v>
      </c>
      <c r="BS139" t="n">
        <v>0</v>
      </c>
      <c r="BT139" t="n">
        <v>0</v>
      </c>
      <c r="BU139" t="n">
        <v>0</v>
      </c>
      <c r="BV139" t="n">
        <v>0</v>
      </c>
      <c r="BW139" t="n">
        <v>0</v>
      </c>
      <c r="BX139" t="n">
        <v>0</v>
      </c>
      <c r="BY139" s="18" t="n">
        <v>0</v>
      </c>
      <c r="BZ139" t="n">
        <v>0</v>
      </c>
      <c r="CA139" t="n">
        <v>0</v>
      </c>
      <c r="CB139" t="n">
        <v>1</v>
      </c>
      <c r="CC139" s="18" t="n">
        <v>0</v>
      </c>
      <c r="CD139" t="n">
        <v>0</v>
      </c>
      <c r="CE139" t="n">
        <v>0</v>
      </c>
      <c r="CF139" t="n">
        <v>0</v>
      </c>
      <c r="CG139" t="n">
        <v>0</v>
      </c>
      <c r="CH139" s="18" t="n">
        <v>0</v>
      </c>
      <c r="CI139" t="n">
        <v>0</v>
      </c>
      <c r="CJ139" t="n">
        <v>0</v>
      </c>
      <c r="CK139" t="n">
        <v>0</v>
      </c>
      <c r="CL139" t="n">
        <v>1</v>
      </c>
      <c r="CM139" t="n">
        <v>0</v>
      </c>
      <c r="CN139" t="n">
        <v>0</v>
      </c>
      <c r="CO139" t="n">
        <v>1</v>
      </c>
      <c r="CP139" t="n">
        <v>0</v>
      </c>
      <c r="CQ139" t="n">
        <v>1</v>
      </c>
      <c r="CR139" t="n">
        <v>1</v>
      </c>
      <c r="CS139" s="18" t="n">
        <v>0</v>
      </c>
      <c r="DD139" s="34" t="inlineStr">
        <is>
          <t>X</t>
        </is>
      </c>
    </row>
    <row r="140">
      <c r="A140" t="n">
        <v>139</v>
      </c>
      <c r="B140" t="n">
        <v>13</v>
      </c>
      <c r="C140" s="25" t="inlineStr">
        <is>
          <t>Umar et al. (2014)</t>
        </is>
      </c>
      <c r="D140" s="12" t="n">
        <v>8.648677906703998</v>
      </c>
      <c r="E140" s="14">
        <f>D140/F140</f>
        <v/>
      </c>
      <c r="F140" s="7" t="n">
        <v>8.763102725366876</v>
      </c>
      <c r="G140" s="7">
        <f>D140-E140</f>
        <v/>
      </c>
      <c r="H140" s="16">
        <f>D140+E140</f>
        <v/>
      </c>
      <c r="I140" s="11">
        <f>IFERROR(F140/SQRT(F140^2+W140), "X")</f>
        <v/>
      </c>
      <c r="J140" s="33">
        <f>IFERROR(SQRT((1-I140^2)/W140), "X")</f>
        <v/>
      </c>
      <c r="K140" s="33">
        <f>IFERROR(1/J140, "X")</f>
        <v/>
      </c>
      <c r="L140" s="33">
        <f>IFERROR(I140-J140, "X")</f>
        <v/>
      </c>
      <c r="M140" s="33">
        <f>IFERROR(I140+J140, "X")</f>
        <v/>
      </c>
      <c r="N140" s="8" t="n">
        <v>1</v>
      </c>
      <c r="O140" s="9" t="n">
        <v>0</v>
      </c>
      <c r="P140" s="8" t="n">
        <v>0</v>
      </c>
      <c r="Q140" s="9" t="n">
        <v>0</v>
      </c>
      <c r="R140" s="9" t="n">
        <v>1</v>
      </c>
      <c r="S140" s="9" t="n">
        <v>0</v>
      </c>
      <c r="T140" s="9" t="n">
        <v>0</v>
      </c>
      <c r="U140" s="8" t="n">
        <v>4979</v>
      </c>
      <c r="V140" s="9" t="n">
        <v>15</v>
      </c>
      <c r="W140" s="9">
        <f>U140-V140-1</f>
        <v/>
      </c>
      <c r="X140" s="9">
        <f>COUNTIF(B:B,B140)</f>
        <v/>
      </c>
      <c r="Y140" s="7" t="n">
        <v>5.87</v>
      </c>
      <c r="Z140" s="7" t="n">
        <v>29.5</v>
      </c>
      <c r="AA140" s="9" t="n">
        <v>1</v>
      </c>
      <c r="AB140" s="9" t="n">
        <v>0</v>
      </c>
      <c r="AC140" s="9" t="n">
        <v>1</v>
      </c>
      <c r="AD140" s="9" t="n">
        <v>0</v>
      </c>
      <c r="AE140" s="9" t="n">
        <v>0</v>
      </c>
      <c r="AF140" s="9" t="n">
        <v>0</v>
      </c>
      <c r="AG140" s="8" t="n">
        <v>1</v>
      </c>
      <c r="AH140" s="9" t="n">
        <v>0</v>
      </c>
      <c r="AI140" s="30" t="n">
        <v>0</v>
      </c>
      <c r="AJ140" s="9" t="n">
        <v>1</v>
      </c>
      <c r="AK140" s="30" t="n">
        <v>0</v>
      </c>
      <c r="AL140" s="21" t="n">
        <v>2013</v>
      </c>
      <c r="AM140" s="23">
        <f>LN(AL140)</f>
        <v/>
      </c>
      <c r="AN140" s="33" t="inlineStr">
        <is>
          <t>.</t>
        </is>
      </c>
      <c r="AO140" s="33" t="inlineStr">
        <is>
          <t>.</t>
        </is>
      </c>
      <c r="AP140" s="33" t="inlineStr">
        <is>
          <t>.</t>
        </is>
      </c>
      <c r="AQ140" s="43" t="inlineStr">
        <is>
          <t>.</t>
        </is>
      </c>
      <c r="AR140" s="33" t="inlineStr">
        <is>
          <t>.</t>
        </is>
      </c>
      <c r="AS140" s="43" t="inlineStr">
        <is>
          <t>.</t>
        </is>
      </c>
      <c r="AT140" s="42" t="inlineStr">
        <is>
          <t>.</t>
        </is>
      </c>
      <c r="AU140" s="18" t="inlineStr">
        <is>
          <t>.</t>
        </is>
      </c>
      <c r="AV140" t="n">
        <v>0.85</v>
      </c>
      <c r="AW140" s="40" t="n">
        <v>0.15</v>
      </c>
      <c r="AX140" t="inlineStr">
        <is>
          <t>.</t>
        </is>
      </c>
      <c r="AY140" s="40" t="inlineStr">
        <is>
          <t>.</t>
        </is>
      </c>
      <c r="BA140" s="18" t="n"/>
      <c r="BB140" t="n">
        <v>0.68</v>
      </c>
      <c r="BC140" s="18" t="n">
        <v>0.32</v>
      </c>
      <c r="BD140" s="18" t="inlineStr">
        <is>
          <t>Nigeria</t>
        </is>
      </c>
      <c r="BE140" t="n">
        <v>0</v>
      </c>
      <c r="BF140" t="n">
        <v>0</v>
      </c>
      <c r="BG140" t="n">
        <v>0</v>
      </c>
      <c r="BH140" t="n">
        <v>0</v>
      </c>
      <c r="BI140" t="n">
        <v>0</v>
      </c>
      <c r="BJ140" t="n">
        <v>0</v>
      </c>
      <c r="BK140" s="18" t="n">
        <v>1</v>
      </c>
      <c r="BL140" t="n">
        <v>0</v>
      </c>
      <c r="BM140" t="n">
        <v>1</v>
      </c>
      <c r="BN140" s="18" t="n">
        <v>0</v>
      </c>
      <c r="BO140" t="n">
        <v>100</v>
      </c>
      <c r="BP140" t="n">
        <v>53.91</v>
      </c>
      <c r="BQ140" s="25" t="n">
        <v>43</v>
      </c>
      <c r="BR140" t="n">
        <v>1</v>
      </c>
      <c r="BS140" t="n">
        <v>0</v>
      </c>
      <c r="BT140" t="n">
        <v>0</v>
      </c>
      <c r="BU140" t="n">
        <v>0</v>
      </c>
      <c r="BV140" t="n">
        <v>0</v>
      </c>
      <c r="BW140" t="n">
        <v>0</v>
      </c>
      <c r="BX140" t="n">
        <v>0</v>
      </c>
      <c r="BY140" s="18" t="n">
        <v>0</v>
      </c>
      <c r="BZ140" t="n">
        <v>0</v>
      </c>
      <c r="CA140" t="n">
        <v>0</v>
      </c>
      <c r="CB140" t="n">
        <v>1</v>
      </c>
      <c r="CC140" s="18" t="n">
        <v>0</v>
      </c>
      <c r="CD140" t="n">
        <v>0</v>
      </c>
      <c r="CE140" t="n">
        <v>0</v>
      </c>
      <c r="CF140" t="n">
        <v>0</v>
      </c>
      <c r="CG140" t="n">
        <v>0</v>
      </c>
      <c r="CH140" s="18" t="n">
        <v>0</v>
      </c>
      <c r="CI140" t="n">
        <v>0</v>
      </c>
      <c r="CJ140" t="n">
        <v>0</v>
      </c>
      <c r="CK140" t="n">
        <v>0</v>
      </c>
      <c r="CL140" t="n">
        <v>1</v>
      </c>
      <c r="CM140" t="n">
        <v>0</v>
      </c>
      <c r="CN140" t="n">
        <v>0</v>
      </c>
      <c r="CO140" t="n">
        <v>1</v>
      </c>
      <c r="CP140" t="n">
        <v>0</v>
      </c>
      <c r="CQ140" t="n">
        <v>1</v>
      </c>
      <c r="CR140" t="n">
        <v>1</v>
      </c>
      <c r="CS140" s="18" t="n">
        <v>0</v>
      </c>
      <c r="DD140" s="34" t="inlineStr">
        <is>
          <t>X</t>
        </is>
      </c>
    </row>
    <row r="141">
      <c r="A141" t="n">
        <v>140</v>
      </c>
      <c r="B141" t="n">
        <v>13</v>
      </c>
      <c r="C141" s="25" t="inlineStr">
        <is>
          <t>Umar et al. (2014)</t>
        </is>
      </c>
      <c r="D141" s="12" t="n">
        <v>6.26107786579742</v>
      </c>
      <c r="E141" s="14">
        <f>D141/F141</f>
        <v/>
      </c>
      <c r="F141" s="7" t="n">
        <v>15.05467823618528</v>
      </c>
      <c r="G141" s="7">
        <f>D141-E141</f>
        <v/>
      </c>
      <c r="H141" s="16">
        <f>D141+E141</f>
        <v/>
      </c>
      <c r="I141" s="11">
        <f>IFERROR(F141/SQRT(F141^2+W141), "X")</f>
        <v/>
      </c>
      <c r="J141" s="33">
        <f>IFERROR(SQRT((1-I141^2)/W141), "X")</f>
        <v/>
      </c>
      <c r="K141" s="33">
        <f>IFERROR(1/J141, "X")</f>
        <v/>
      </c>
      <c r="L141" s="33">
        <f>IFERROR(I141-J141, "X")</f>
        <v/>
      </c>
      <c r="M141" s="33">
        <f>IFERROR(I141+J141, "X")</f>
        <v/>
      </c>
      <c r="N141" s="8" t="n">
        <v>1</v>
      </c>
      <c r="O141" s="9" t="n">
        <v>0</v>
      </c>
      <c r="P141" s="8" t="n">
        <v>0</v>
      </c>
      <c r="Q141" s="9" t="n">
        <v>0</v>
      </c>
      <c r="R141" s="9" t="n">
        <v>1</v>
      </c>
      <c r="S141" s="9" t="n">
        <v>0</v>
      </c>
      <c r="T141" s="9" t="n">
        <v>0</v>
      </c>
      <c r="U141" s="8" t="n">
        <v>4979</v>
      </c>
      <c r="V141" s="9" t="n">
        <v>15</v>
      </c>
      <c r="W141" s="9">
        <f>U141-V141-1</f>
        <v/>
      </c>
      <c r="X141" s="9">
        <f>COUNTIF(B:B,B141)</f>
        <v/>
      </c>
      <c r="Y141" s="7" t="n">
        <v>5.87</v>
      </c>
      <c r="Z141" s="7" t="n">
        <v>29.5</v>
      </c>
      <c r="AA141" s="9" t="n">
        <v>1</v>
      </c>
      <c r="AB141" s="9" t="n">
        <v>0</v>
      </c>
      <c r="AC141" s="9" t="n">
        <v>1</v>
      </c>
      <c r="AD141" s="9" t="n">
        <v>0</v>
      </c>
      <c r="AE141" s="9" t="n">
        <v>0</v>
      </c>
      <c r="AF141" s="9" t="n">
        <v>0</v>
      </c>
      <c r="AG141" s="8" t="n">
        <v>1</v>
      </c>
      <c r="AH141" s="9" t="n">
        <v>0</v>
      </c>
      <c r="AI141" s="30" t="n">
        <v>0</v>
      </c>
      <c r="AJ141" s="9" t="n">
        <v>1</v>
      </c>
      <c r="AK141" s="30" t="n">
        <v>0</v>
      </c>
      <c r="AL141" s="21" t="n">
        <v>2013</v>
      </c>
      <c r="AM141" s="23">
        <f>LN(AL141)</f>
        <v/>
      </c>
      <c r="AN141" s="33" t="inlineStr">
        <is>
          <t>.</t>
        </is>
      </c>
      <c r="AO141" s="33" t="inlineStr">
        <is>
          <t>.</t>
        </is>
      </c>
      <c r="AP141" s="33" t="inlineStr">
        <is>
          <t>.</t>
        </is>
      </c>
      <c r="AQ141" s="43" t="inlineStr">
        <is>
          <t>.</t>
        </is>
      </c>
      <c r="AR141" s="33" t="inlineStr">
        <is>
          <t>.</t>
        </is>
      </c>
      <c r="AS141" s="43" t="inlineStr">
        <is>
          <t>.</t>
        </is>
      </c>
      <c r="AT141" s="42" t="inlineStr">
        <is>
          <t>.</t>
        </is>
      </c>
      <c r="AU141" s="18" t="inlineStr">
        <is>
          <t>.</t>
        </is>
      </c>
      <c r="AV141" t="n">
        <v>0.85</v>
      </c>
      <c r="AW141" s="40" t="n">
        <v>0.15</v>
      </c>
      <c r="AX141" t="inlineStr">
        <is>
          <t>.</t>
        </is>
      </c>
      <c r="AY141" s="40" t="inlineStr">
        <is>
          <t>.</t>
        </is>
      </c>
      <c r="BA141" s="18" t="n"/>
      <c r="BB141" t="n">
        <v>0.68</v>
      </c>
      <c r="BC141" s="18" t="n">
        <v>0.32</v>
      </c>
      <c r="BD141" s="18" t="inlineStr">
        <is>
          <t>Nigeria</t>
        </is>
      </c>
      <c r="BE141" t="n">
        <v>0</v>
      </c>
      <c r="BF141" t="n">
        <v>0</v>
      </c>
      <c r="BG141" t="n">
        <v>0</v>
      </c>
      <c r="BH141" t="n">
        <v>0</v>
      </c>
      <c r="BI141" t="n">
        <v>0</v>
      </c>
      <c r="BJ141" t="n">
        <v>0</v>
      </c>
      <c r="BK141" s="18" t="n">
        <v>1</v>
      </c>
      <c r="BL141" t="n">
        <v>0</v>
      </c>
      <c r="BM141" t="n">
        <v>1</v>
      </c>
      <c r="BN141" s="18" t="n">
        <v>0</v>
      </c>
      <c r="BO141" t="n">
        <v>100</v>
      </c>
      <c r="BP141" t="n">
        <v>53.91</v>
      </c>
      <c r="BQ141" s="25" t="n">
        <v>43</v>
      </c>
      <c r="BR141" t="n">
        <v>1</v>
      </c>
      <c r="BS141" t="n">
        <v>0</v>
      </c>
      <c r="BT141" t="n">
        <v>0</v>
      </c>
      <c r="BU141" t="n">
        <v>0</v>
      </c>
      <c r="BV141" t="n">
        <v>0</v>
      </c>
      <c r="BW141" t="n">
        <v>0</v>
      </c>
      <c r="BX141" t="n">
        <v>0</v>
      </c>
      <c r="BY141" s="18" t="n">
        <v>0</v>
      </c>
      <c r="BZ141" t="n">
        <v>0</v>
      </c>
      <c r="CA141" t="n">
        <v>0</v>
      </c>
      <c r="CB141" t="n">
        <v>1</v>
      </c>
      <c r="CC141" s="18" t="n">
        <v>0</v>
      </c>
      <c r="CD141" t="n">
        <v>0</v>
      </c>
      <c r="CE141" t="n">
        <v>0</v>
      </c>
      <c r="CF141" t="n">
        <v>0</v>
      </c>
      <c r="CG141" t="n">
        <v>0</v>
      </c>
      <c r="CH141" s="18" t="n">
        <v>0</v>
      </c>
      <c r="CI141" t="n">
        <v>0</v>
      </c>
      <c r="CJ141" t="n">
        <v>0</v>
      </c>
      <c r="CK141" t="n">
        <v>0</v>
      </c>
      <c r="CL141" t="n">
        <v>1</v>
      </c>
      <c r="CM141" t="n">
        <v>0</v>
      </c>
      <c r="CN141" t="n">
        <v>0</v>
      </c>
      <c r="CO141" t="n">
        <v>1</v>
      </c>
      <c r="CP141" t="n">
        <v>0</v>
      </c>
      <c r="CQ141" t="n">
        <v>1</v>
      </c>
      <c r="CR141" t="n">
        <v>1</v>
      </c>
      <c r="CS141" s="18" t="n">
        <v>0</v>
      </c>
      <c r="DD141" s="34" t="inlineStr">
        <is>
          <t>X</t>
        </is>
      </c>
    </row>
    <row r="142" customFormat="1" s="51">
      <c r="A142" s="51" t="n">
        <v>141</v>
      </c>
      <c r="B142" s="51" t="n">
        <v>13</v>
      </c>
      <c r="C142" s="52" t="inlineStr">
        <is>
          <t>Umar et al. (2014)</t>
        </is>
      </c>
      <c r="D142" s="53" t="n">
        <v>10.73249835703439</v>
      </c>
      <c r="E142" s="54">
        <f>D142/F142</f>
        <v/>
      </c>
      <c r="F142" s="55" t="n">
        <v>20.71338022742402</v>
      </c>
      <c r="G142" s="55">
        <f>D142-E142</f>
        <v/>
      </c>
      <c r="H142" s="56">
        <f>D142+E142</f>
        <v/>
      </c>
      <c r="I142" s="57">
        <f>IFERROR(F142/SQRT(F142^2+W142), "X")</f>
        <v/>
      </c>
      <c r="J142" s="58">
        <f>IFERROR(SQRT((1-I142^2)/W142), "X")</f>
        <v/>
      </c>
      <c r="K142" s="58">
        <f>IFERROR(1/J142, "X")</f>
        <v/>
      </c>
      <c r="L142" s="58">
        <f>IFERROR(I142-J142, "X")</f>
        <v/>
      </c>
      <c r="M142" s="58">
        <f>IFERROR(I142+J142, "X")</f>
        <v/>
      </c>
      <c r="N142" s="59" t="n">
        <v>1</v>
      </c>
      <c r="O142" s="60" t="n">
        <v>0</v>
      </c>
      <c r="P142" s="59" t="n">
        <v>0</v>
      </c>
      <c r="Q142" s="60" t="n">
        <v>0</v>
      </c>
      <c r="R142" s="60" t="n">
        <v>1</v>
      </c>
      <c r="S142" s="60" t="n">
        <v>0</v>
      </c>
      <c r="T142" s="60" t="n">
        <v>0</v>
      </c>
      <c r="U142" s="59" t="n">
        <v>4979</v>
      </c>
      <c r="V142" s="60" t="n">
        <v>15</v>
      </c>
      <c r="W142" s="60">
        <f>U142-V142-1</f>
        <v/>
      </c>
      <c r="X142" s="60">
        <f>COUNTIF(B:B,B142)</f>
        <v/>
      </c>
      <c r="Y142" s="55" t="n">
        <v>5.87</v>
      </c>
      <c r="Z142" s="55" t="n">
        <v>29.5</v>
      </c>
      <c r="AA142" s="60" t="n">
        <v>1</v>
      </c>
      <c r="AB142" s="60" t="n">
        <v>0</v>
      </c>
      <c r="AC142" s="60" t="n">
        <v>1</v>
      </c>
      <c r="AD142" s="60" t="n">
        <v>0</v>
      </c>
      <c r="AE142" s="60" t="n">
        <v>0</v>
      </c>
      <c r="AF142" s="60" t="n">
        <v>0</v>
      </c>
      <c r="AG142" s="59" t="n">
        <v>1</v>
      </c>
      <c r="AH142" s="60" t="n">
        <v>0</v>
      </c>
      <c r="AI142" s="61" t="n">
        <v>0</v>
      </c>
      <c r="AJ142" s="60" t="n">
        <v>1</v>
      </c>
      <c r="AK142" s="61" t="n">
        <v>0</v>
      </c>
      <c r="AL142" s="62" t="n">
        <v>2013</v>
      </c>
      <c r="AM142" s="63">
        <f>LN(AL142)</f>
        <v/>
      </c>
      <c r="AN142" s="58" t="inlineStr">
        <is>
          <t>.</t>
        </is>
      </c>
      <c r="AO142" s="58" t="inlineStr">
        <is>
          <t>.</t>
        </is>
      </c>
      <c r="AP142" s="58" t="inlineStr">
        <is>
          <t>.</t>
        </is>
      </c>
      <c r="AQ142" s="64" t="inlineStr">
        <is>
          <t>.</t>
        </is>
      </c>
      <c r="AR142" s="58" t="inlineStr">
        <is>
          <t>.</t>
        </is>
      </c>
      <c r="AS142" s="64" t="inlineStr">
        <is>
          <t>.</t>
        </is>
      </c>
      <c r="AT142" s="65" t="inlineStr">
        <is>
          <t>.</t>
        </is>
      </c>
      <c r="AU142" s="66" t="inlineStr">
        <is>
          <t>.</t>
        </is>
      </c>
      <c r="AV142" s="51" t="n">
        <v>0.85</v>
      </c>
      <c r="AW142" s="67" t="n">
        <v>0.15</v>
      </c>
      <c r="AX142" s="51" t="inlineStr">
        <is>
          <t>.</t>
        </is>
      </c>
      <c r="AY142" s="67" t="inlineStr">
        <is>
          <t>.</t>
        </is>
      </c>
      <c r="BA142" s="66" t="n"/>
      <c r="BB142" s="51" t="n">
        <v>0.68</v>
      </c>
      <c r="BC142" s="66" t="n">
        <v>0.32</v>
      </c>
      <c r="BD142" s="66" t="inlineStr">
        <is>
          <t>Nigeria</t>
        </is>
      </c>
      <c r="BE142" t="n">
        <v>0</v>
      </c>
      <c r="BF142" t="n">
        <v>0</v>
      </c>
      <c r="BG142" t="n">
        <v>0</v>
      </c>
      <c r="BH142" t="n">
        <v>0</v>
      </c>
      <c r="BI142" t="n">
        <v>0</v>
      </c>
      <c r="BJ142" t="n">
        <v>0</v>
      </c>
      <c r="BK142" s="66" t="n">
        <v>1</v>
      </c>
      <c r="BL142" t="n">
        <v>0</v>
      </c>
      <c r="BM142" t="n">
        <v>1</v>
      </c>
      <c r="BN142" s="66" t="n">
        <v>0</v>
      </c>
      <c r="BO142" t="n">
        <v>100</v>
      </c>
      <c r="BP142" t="n">
        <v>53.91</v>
      </c>
      <c r="BQ142" s="52" t="n">
        <v>43</v>
      </c>
      <c r="BR142" s="51" t="n">
        <v>1</v>
      </c>
      <c r="BS142" s="51" t="n">
        <v>0</v>
      </c>
      <c r="BT142" s="51" t="n">
        <v>0</v>
      </c>
      <c r="BU142" s="51" t="n">
        <v>0</v>
      </c>
      <c r="BV142" s="51" t="n">
        <v>0</v>
      </c>
      <c r="BW142" s="51" t="n">
        <v>0</v>
      </c>
      <c r="BX142" s="51" t="n">
        <v>0</v>
      </c>
      <c r="BY142" s="66" t="n">
        <v>0</v>
      </c>
      <c r="BZ142" s="51" t="n">
        <v>0</v>
      </c>
      <c r="CA142" s="51" t="n">
        <v>0</v>
      </c>
      <c r="CB142" s="51" t="n">
        <v>1</v>
      </c>
      <c r="CC142" s="66" t="n">
        <v>0</v>
      </c>
      <c r="CD142" s="51" t="n">
        <v>0</v>
      </c>
      <c r="CE142" s="51" t="n">
        <v>0</v>
      </c>
      <c r="CF142" s="51" t="n">
        <v>0</v>
      </c>
      <c r="CG142" s="51" t="n">
        <v>0</v>
      </c>
      <c r="CH142" s="66" t="n">
        <v>0</v>
      </c>
      <c r="CI142" s="51" t="n">
        <v>0</v>
      </c>
      <c r="CJ142" s="51" t="n">
        <v>0</v>
      </c>
      <c r="CK142" s="51" t="n">
        <v>0</v>
      </c>
      <c r="CL142" s="51" t="n">
        <v>1</v>
      </c>
      <c r="CM142" s="51" t="n">
        <v>0</v>
      </c>
      <c r="CN142" s="51" t="n">
        <v>0</v>
      </c>
      <c r="CO142" s="51" t="n">
        <v>1</v>
      </c>
      <c r="CP142" s="51" t="n">
        <v>0</v>
      </c>
      <c r="CQ142" s="51" t="n">
        <v>1</v>
      </c>
      <c r="CR142" s="51" t="n">
        <v>1</v>
      </c>
      <c r="CS142" s="66" t="n">
        <v>0</v>
      </c>
      <c r="CY142" s="68" t="n"/>
      <c r="DD142" s="68" t="inlineStr">
        <is>
          <t>X</t>
        </is>
      </c>
    </row>
    <row r="143">
      <c r="A143" t="n">
        <v>142</v>
      </c>
      <c r="B143" t="n">
        <v>14</v>
      </c>
      <c r="C143" s="25" t="inlineStr">
        <is>
          <t>Sinning (2014)</t>
        </is>
      </c>
      <c r="D143" s="12" t="n">
        <v>7.7</v>
      </c>
      <c r="E143" s="14" t="n">
        <v>0.3</v>
      </c>
      <c r="F143" s="7" t="n">
        <v>21.713380227424</v>
      </c>
      <c r="G143" s="7">
        <f>D143-E143</f>
        <v/>
      </c>
      <c r="H143" s="16">
        <f>D143+E143</f>
        <v/>
      </c>
      <c r="I143" s="11">
        <f>IFERROR(F143/SQRT(F143^2+W143), "X")</f>
        <v/>
      </c>
      <c r="J143" s="33">
        <f>IFERROR(SQRT((1-I143^2)/W143), "X")</f>
        <v/>
      </c>
      <c r="K143" s="33">
        <f>IFERROR(1/J143, "X")</f>
        <v/>
      </c>
      <c r="L143" s="33">
        <f>IFERROR(I143-J143, "X")</f>
        <v/>
      </c>
      <c r="M143" s="33">
        <f>IFERROR(I143+J143, "X")</f>
        <v/>
      </c>
      <c r="N143" s="8" t="n">
        <v>1</v>
      </c>
      <c r="O143" s="9" t="n">
        <v>0</v>
      </c>
      <c r="P143" s="8" t="n">
        <v>0</v>
      </c>
      <c r="Q143" s="9" t="n">
        <v>0</v>
      </c>
      <c r="R143" s="9" t="n">
        <v>0</v>
      </c>
      <c r="S143" s="9" t="n">
        <v>1</v>
      </c>
      <c r="T143" s="9" t="n">
        <v>0</v>
      </c>
      <c r="U143" s="8" t="n">
        <v>28552</v>
      </c>
      <c r="V143" s="9" t="n">
        <v>3</v>
      </c>
      <c r="W143" s="9">
        <f>U143-V143-1</f>
        <v/>
      </c>
      <c r="X143" s="9">
        <f>COUNTIF(B:B,B143)</f>
        <v/>
      </c>
      <c r="Y143" s="7" t="n">
        <v>12.4</v>
      </c>
      <c r="Z143" s="7">
        <f>BQ143-Y143-6</f>
        <v/>
      </c>
      <c r="AA143" s="9" t="n">
        <v>1</v>
      </c>
      <c r="AB143" s="9" t="n">
        <v>0</v>
      </c>
      <c r="AC143" s="9" t="n">
        <v>0</v>
      </c>
      <c r="AD143" s="9" t="n">
        <v>1</v>
      </c>
      <c r="AE143" s="9" t="n">
        <v>0</v>
      </c>
      <c r="AF143" s="9" t="n">
        <v>0</v>
      </c>
      <c r="AG143" s="8" t="n">
        <v>0</v>
      </c>
      <c r="AH143" s="9" t="n">
        <v>1</v>
      </c>
      <c r="AI143" s="30" t="n">
        <v>0</v>
      </c>
      <c r="AJ143" s="9" t="n">
        <v>0</v>
      </c>
      <c r="AK143" s="30" t="n">
        <v>1</v>
      </c>
      <c r="AL143" s="21" t="n">
        <v>2007</v>
      </c>
      <c r="AM143" s="23">
        <f>LN(AL143)</f>
        <v/>
      </c>
      <c r="AN143" s="33" t="n">
        <v>0</v>
      </c>
      <c r="AO143" s="33" t="n">
        <v>0</v>
      </c>
      <c r="AP143" s="33" t="n">
        <v>0</v>
      </c>
      <c r="AQ143" s="43" t="n">
        <v>1</v>
      </c>
      <c r="AR143" s="33" t="inlineStr">
        <is>
          <t>.</t>
        </is>
      </c>
      <c r="AS143" s="43" t="inlineStr">
        <is>
          <t>.</t>
        </is>
      </c>
      <c r="AT143" s="42" t="n">
        <v>1</v>
      </c>
      <c r="AU143" s="18" t="n">
        <v>0</v>
      </c>
      <c r="AV143" t="n">
        <v>1</v>
      </c>
      <c r="AW143" s="40" t="n">
        <v>0</v>
      </c>
      <c r="AX143" t="inlineStr">
        <is>
          <t>.</t>
        </is>
      </c>
      <c r="AY143" s="40" t="inlineStr">
        <is>
          <t>.</t>
        </is>
      </c>
      <c r="BA143" s="18" t="n"/>
      <c r="BB143" t="inlineStr">
        <is>
          <t>.</t>
        </is>
      </c>
      <c r="BC143" s="18" t="inlineStr">
        <is>
          <t>.</t>
        </is>
      </c>
      <c r="BD143" s="18" t="inlineStr">
        <is>
          <t>Australia</t>
        </is>
      </c>
      <c r="BE143" t="n">
        <v>1</v>
      </c>
      <c r="BF143" t="n">
        <v>0</v>
      </c>
      <c r="BG143" t="n">
        <v>0</v>
      </c>
      <c r="BH143" t="n">
        <v>0</v>
      </c>
      <c r="BI143" t="n">
        <v>0</v>
      </c>
      <c r="BJ143" t="n">
        <v>0</v>
      </c>
      <c r="BK143" s="18" t="n">
        <v>0</v>
      </c>
      <c r="BL143" t="n">
        <v>1</v>
      </c>
      <c r="BM143" t="n">
        <v>0</v>
      </c>
      <c r="BN143" s="18" t="n">
        <v>0</v>
      </c>
      <c r="BO143" t="n">
        <v>2538.666666666667</v>
      </c>
      <c r="BP143" t="n">
        <v>1600</v>
      </c>
      <c r="BQ143" s="25" t="n">
        <v>44.5</v>
      </c>
      <c r="BR143" t="n">
        <v>1</v>
      </c>
      <c r="BS143" t="n">
        <v>0</v>
      </c>
      <c r="BT143" t="n">
        <v>0</v>
      </c>
      <c r="BU143" t="n">
        <v>0</v>
      </c>
      <c r="BV143" t="n">
        <v>0</v>
      </c>
      <c r="BW143" t="n">
        <v>0</v>
      </c>
      <c r="BX143" t="n">
        <v>0</v>
      </c>
      <c r="BY143" s="18" t="n">
        <v>0</v>
      </c>
      <c r="BZ143" t="n">
        <v>0</v>
      </c>
      <c r="CA143" t="n">
        <v>0</v>
      </c>
      <c r="CB143" t="n">
        <v>0</v>
      </c>
      <c r="CC143" s="18" t="n">
        <v>1</v>
      </c>
      <c r="CD143" t="n">
        <v>0</v>
      </c>
      <c r="CE143" t="n">
        <v>0</v>
      </c>
      <c r="CF143" t="n">
        <v>0</v>
      </c>
      <c r="CG143" t="n">
        <v>0</v>
      </c>
      <c r="CH143" s="18" t="n">
        <v>0</v>
      </c>
      <c r="CI143" t="n">
        <v>0</v>
      </c>
      <c r="CJ143" t="n">
        <v>0</v>
      </c>
      <c r="CK143" t="n">
        <v>1</v>
      </c>
      <c r="CL143" t="n">
        <v>1</v>
      </c>
      <c r="CM143" t="n">
        <v>0</v>
      </c>
      <c r="CN143" t="n">
        <v>0</v>
      </c>
      <c r="CO143" t="n">
        <v>0</v>
      </c>
      <c r="CP143" t="n">
        <v>0</v>
      </c>
      <c r="CQ143" t="n">
        <v>0</v>
      </c>
      <c r="CR143" t="n">
        <v>0</v>
      </c>
      <c r="CS143" s="18" t="n">
        <v>0</v>
      </c>
      <c r="DD143" s="34" t="inlineStr">
        <is>
          <t>X</t>
        </is>
      </c>
    </row>
    <row r="144">
      <c r="A144" t="n">
        <v>143</v>
      </c>
      <c r="B144" t="n">
        <v>14</v>
      </c>
      <c r="C144" s="25" t="inlineStr">
        <is>
          <t>Sinning (2014)</t>
        </is>
      </c>
      <c r="D144" s="12" t="n">
        <v>8</v>
      </c>
      <c r="E144" s="14" t="n">
        <v>0.5</v>
      </c>
      <c r="F144" s="7" t="n">
        <v>22.713380227424</v>
      </c>
      <c r="G144" s="7">
        <f>D144-E144</f>
        <v/>
      </c>
      <c r="H144" s="16">
        <f>D144+E144</f>
        <v/>
      </c>
      <c r="I144" s="11">
        <f>IFERROR(F144/SQRT(F144^2+W144), "X")</f>
        <v/>
      </c>
      <c r="J144" s="33">
        <f>IFERROR(SQRT((1-I144^2)/W144), "X")</f>
        <v/>
      </c>
      <c r="K144" s="33">
        <f>IFERROR(1/J144, "X")</f>
        <v/>
      </c>
      <c r="L144" s="33">
        <f>IFERROR(I144-J144, "X")</f>
        <v/>
      </c>
      <c r="M144" s="33">
        <f>IFERROR(I144+J144, "X")</f>
        <v/>
      </c>
      <c r="N144" s="8" t="n">
        <v>1</v>
      </c>
      <c r="O144" s="9" t="n">
        <v>0</v>
      </c>
      <c r="P144" s="8" t="n">
        <v>0</v>
      </c>
      <c r="Q144" s="9" t="n">
        <v>0</v>
      </c>
      <c r="R144" s="9" t="n">
        <v>0</v>
      </c>
      <c r="S144" s="9" t="n">
        <v>1</v>
      </c>
      <c r="T144" s="9" t="n">
        <v>0</v>
      </c>
      <c r="U144" s="8" t="n">
        <v>28582</v>
      </c>
      <c r="V144" s="9" t="n">
        <v>3</v>
      </c>
      <c r="W144" s="9">
        <f>U144-V144-1</f>
        <v/>
      </c>
      <c r="X144" s="9">
        <f>COUNTIF(B:B,B144)</f>
        <v/>
      </c>
      <c r="Y144" s="7" t="n">
        <v>12.4</v>
      </c>
      <c r="Z144" s="7">
        <f>BQ144-Y144-6</f>
        <v/>
      </c>
      <c r="AA144" s="9" t="n">
        <v>1</v>
      </c>
      <c r="AB144" s="9" t="n">
        <v>0</v>
      </c>
      <c r="AC144" s="9" t="n">
        <v>0</v>
      </c>
      <c r="AD144" s="9" t="n">
        <v>0</v>
      </c>
      <c r="AE144" s="9" t="n">
        <v>1</v>
      </c>
      <c r="AF144" s="9" t="n">
        <v>0</v>
      </c>
      <c r="AG144" s="8" t="n">
        <v>0</v>
      </c>
      <c r="AH144" s="9" t="n">
        <v>1</v>
      </c>
      <c r="AI144" s="30" t="n">
        <v>0</v>
      </c>
      <c r="AJ144" s="9" t="n">
        <v>0</v>
      </c>
      <c r="AK144" s="30" t="n">
        <v>1</v>
      </c>
      <c r="AL144" s="21" t="n">
        <v>2007</v>
      </c>
      <c r="AM144" s="23">
        <f>LN(AL144)</f>
        <v/>
      </c>
      <c r="AN144" s="33" t="n">
        <v>0</v>
      </c>
      <c r="AO144" s="33" t="n">
        <v>0</v>
      </c>
      <c r="AP144" s="33" t="n">
        <v>0</v>
      </c>
      <c r="AQ144" s="43" t="n">
        <v>1</v>
      </c>
      <c r="AR144" s="33" t="inlineStr">
        <is>
          <t>.</t>
        </is>
      </c>
      <c r="AS144" s="43" t="inlineStr">
        <is>
          <t>.</t>
        </is>
      </c>
      <c r="AT144" s="42" t="n">
        <v>1</v>
      </c>
      <c r="AU144" s="18" t="n">
        <v>0</v>
      </c>
      <c r="AV144" t="n">
        <v>1</v>
      </c>
      <c r="AW144" s="40" t="n">
        <v>0</v>
      </c>
      <c r="AX144" t="inlineStr">
        <is>
          <t>.</t>
        </is>
      </c>
      <c r="AY144" s="40" t="inlineStr">
        <is>
          <t>.</t>
        </is>
      </c>
      <c r="BA144" s="18" t="n"/>
      <c r="BB144" t="inlineStr">
        <is>
          <t>.</t>
        </is>
      </c>
      <c r="BC144" s="18" t="inlineStr">
        <is>
          <t>.</t>
        </is>
      </c>
      <c r="BD144" s="18" t="inlineStr">
        <is>
          <t>Australia</t>
        </is>
      </c>
      <c r="BE144" t="n">
        <v>1</v>
      </c>
      <c r="BF144" t="n">
        <v>0</v>
      </c>
      <c r="BG144" t="n">
        <v>0</v>
      </c>
      <c r="BH144" t="n">
        <v>0</v>
      </c>
      <c r="BI144" t="n">
        <v>0</v>
      </c>
      <c r="BJ144" t="n">
        <v>0</v>
      </c>
      <c r="BK144" s="18" t="n">
        <v>0</v>
      </c>
      <c r="BL144" t="n">
        <v>1</v>
      </c>
      <c r="BM144" t="n">
        <v>0</v>
      </c>
      <c r="BN144" s="18" t="n">
        <v>0</v>
      </c>
      <c r="BO144" t="n">
        <v>2538.666666666667</v>
      </c>
      <c r="BP144" t="n">
        <v>1600</v>
      </c>
      <c r="BQ144" s="25" t="n">
        <v>44.5</v>
      </c>
      <c r="BR144" t="n">
        <v>1</v>
      </c>
      <c r="BS144" t="n">
        <v>0</v>
      </c>
      <c r="BT144" t="n">
        <v>0</v>
      </c>
      <c r="BU144" t="n">
        <v>0</v>
      </c>
      <c r="BV144" t="n">
        <v>0</v>
      </c>
      <c r="BW144" t="n">
        <v>0</v>
      </c>
      <c r="BX144" t="n">
        <v>0</v>
      </c>
      <c r="BY144" s="18" t="n">
        <v>0</v>
      </c>
      <c r="BZ144" t="n">
        <v>0</v>
      </c>
      <c r="CA144" t="n">
        <v>0</v>
      </c>
      <c r="CB144" t="n">
        <v>0</v>
      </c>
      <c r="CC144" s="18" t="n">
        <v>1</v>
      </c>
      <c r="CD144" t="n">
        <v>0</v>
      </c>
      <c r="CE144" t="n">
        <v>0</v>
      </c>
      <c r="CF144" t="n">
        <v>0</v>
      </c>
      <c r="CG144" t="n">
        <v>0</v>
      </c>
      <c r="CH144" s="18" t="n">
        <v>0</v>
      </c>
      <c r="CI144" t="n">
        <v>0</v>
      </c>
      <c r="CJ144" t="n">
        <v>0</v>
      </c>
      <c r="CK144" t="n">
        <v>1</v>
      </c>
      <c r="CL144" t="n">
        <v>1</v>
      </c>
      <c r="CM144" t="n">
        <v>0</v>
      </c>
      <c r="CN144" t="n">
        <v>0</v>
      </c>
      <c r="CO144" t="n">
        <v>0</v>
      </c>
      <c r="CP144" t="n">
        <v>0</v>
      </c>
      <c r="CQ144" t="n">
        <v>0</v>
      </c>
      <c r="CR144" t="n">
        <v>0</v>
      </c>
      <c r="CS144" s="18" t="n">
        <v>0</v>
      </c>
      <c r="DD144" s="34" t="inlineStr">
        <is>
          <t>X</t>
        </is>
      </c>
    </row>
    <row r="145">
      <c r="A145" t="n">
        <v>144</v>
      </c>
      <c r="B145" t="n">
        <v>14</v>
      </c>
      <c r="C145" s="25" t="inlineStr">
        <is>
          <t>Sinning (2014)</t>
        </is>
      </c>
      <c r="D145" s="12" t="n">
        <v>9.300000000000001</v>
      </c>
      <c r="E145" s="14" t="n">
        <v>0.5</v>
      </c>
      <c r="F145" s="7" t="n">
        <v>23.713380227424</v>
      </c>
      <c r="G145" s="7">
        <f>D145-E145</f>
        <v/>
      </c>
      <c r="H145" s="16">
        <f>D145+E145</f>
        <v/>
      </c>
      <c r="I145" s="11">
        <f>IFERROR(F145/SQRT(F145^2+W145), "X")</f>
        <v/>
      </c>
      <c r="J145" s="33">
        <f>IFERROR(SQRT((1-I145^2)/W145), "X")</f>
        <v/>
      </c>
      <c r="K145" s="33">
        <f>IFERROR(1/J145, "X")</f>
        <v/>
      </c>
      <c r="L145" s="33">
        <f>IFERROR(I145-J145, "X")</f>
        <v/>
      </c>
      <c r="M145" s="33">
        <f>IFERROR(I145+J145, "X")</f>
        <v/>
      </c>
      <c r="N145" s="8" t="n">
        <v>1</v>
      </c>
      <c r="O145" s="9" t="n">
        <v>0</v>
      </c>
      <c r="P145" s="8" t="n">
        <v>0</v>
      </c>
      <c r="Q145" s="9" t="n">
        <v>0</v>
      </c>
      <c r="R145" s="9" t="n">
        <v>0</v>
      </c>
      <c r="S145" s="9" t="n">
        <v>1</v>
      </c>
      <c r="T145" s="9" t="n">
        <v>0</v>
      </c>
      <c r="U145" s="8" t="n">
        <v>29248</v>
      </c>
      <c r="V145" s="9" t="n">
        <v>3</v>
      </c>
      <c r="W145" s="9">
        <f>U145-V145-1</f>
        <v/>
      </c>
      <c r="X145" s="9">
        <f>COUNTIF(B:B,B145)</f>
        <v/>
      </c>
      <c r="Y145" s="7" t="n">
        <v>12.4</v>
      </c>
      <c r="Z145" s="7">
        <f>BQ145-Y145-6</f>
        <v/>
      </c>
      <c r="AA145" s="9" t="n">
        <v>1</v>
      </c>
      <c r="AB145" s="9" t="n">
        <v>0</v>
      </c>
      <c r="AC145" s="9" t="n">
        <v>0</v>
      </c>
      <c r="AD145" s="9" t="n">
        <v>0</v>
      </c>
      <c r="AE145" s="9" t="n">
        <v>0</v>
      </c>
      <c r="AF145" s="9" t="n">
        <v>1</v>
      </c>
      <c r="AG145" s="8" t="n">
        <v>0</v>
      </c>
      <c r="AH145" s="9" t="n">
        <v>1</v>
      </c>
      <c r="AI145" s="30" t="n">
        <v>0</v>
      </c>
      <c r="AJ145" s="9" t="n">
        <v>0</v>
      </c>
      <c r="AK145" s="30" t="n">
        <v>1</v>
      </c>
      <c r="AL145" s="21" t="n">
        <v>2007</v>
      </c>
      <c r="AM145" s="23">
        <f>LN(AL145)</f>
        <v/>
      </c>
      <c r="AN145" s="33" t="n">
        <v>0</v>
      </c>
      <c r="AO145" s="33" t="n">
        <v>0</v>
      </c>
      <c r="AP145" s="33" t="n">
        <v>0</v>
      </c>
      <c r="AQ145" s="43" t="n">
        <v>1</v>
      </c>
      <c r="AR145" s="33" t="inlineStr">
        <is>
          <t>.</t>
        </is>
      </c>
      <c r="AS145" s="43" t="inlineStr">
        <is>
          <t>.</t>
        </is>
      </c>
      <c r="AT145" s="42" t="n">
        <v>1</v>
      </c>
      <c r="AU145" s="18" t="n">
        <v>0</v>
      </c>
      <c r="AV145" t="n">
        <v>1</v>
      </c>
      <c r="AW145" s="40" t="n">
        <v>0</v>
      </c>
      <c r="AX145" t="inlineStr">
        <is>
          <t>.</t>
        </is>
      </c>
      <c r="AY145" s="40" t="inlineStr">
        <is>
          <t>.</t>
        </is>
      </c>
      <c r="BA145" s="18" t="n"/>
      <c r="BB145" t="inlineStr">
        <is>
          <t>.</t>
        </is>
      </c>
      <c r="BC145" s="18" t="inlineStr">
        <is>
          <t>.</t>
        </is>
      </c>
      <c r="BD145" s="18" t="inlineStr">
        <is>
          <t>Australia</t>
        </is>
      </c>
      <c r="BE145" t="n">
        <v>1</v>
      </c>
      <c r="BF145" t="n">
        <v>0</v>
      </c>
      <c r="BG145" t="n">
        <v>0</v>
      </c>
      <c r="BH145" t="n">
        <v>0</v>
      </c>
      <c r="BI145" t="n">
        <v>0</v>
      </c>
      <c r="BJ145" t="n">
        <v>0</v>
      </c>
      <c r="BK145" s="18" t="n">
        <v>0</v>
      </c>
      <c r="BL145" t="n">
        <v>1</v>
      </c>
      <c r="BM145" t="n">
        <v>0</v>
      </c>
      <c r="BN145" s="18" t="n">
        <v>0</v>
      </c>
      <c r="BO145" t="n">
        <v>2538.666666666667</v>
      </c>
      <c r="BP145" t="n">
        <v>1600</v>
      </c>
      <c r="BQ145" s="25" t="n">
        <v>44.5</v>
      </c>
      <c r="BR145" t="n">
        <v>1</v>
      </c>
      <c r="BS145" t="n">
        <v>0</v>
      </c>
      <c r="BT145" t="n">
        <v>0</v>
      </c>
      <c r="BU145" t="n">
        <v>0</v>
      </c>
      <c r="BV145" t="n">
        <v>0</v>
      </c>
      <c r="BW145" t="n">
        <v>0</v>
      </c>
      <c r="BX145" t="n">
        <v>0</v>
      </c>
      <c r="BY145" s="18" t="n">
        <v>0</v>
      </c>
      <c r="BZ145" t="n">
        <v>0</v>
      </c>
      <c r="CA145" t="n">
        <v>0</v>
      </c>
      <c r="CB145" t="n">
        <v>0</v>
      </c>
      <c r="CC145" s="18" t="n">
        <v>1</v>
      </c>
      <c r="CD145" t="n">
        <v>0</v>
      </c>
      <c r="CE145" t="n">
        <v>0</v>
      </c>
      <c r="CF145" t="n">
        <v>0</v>
      </c>
      <c r="CG145" t="n">
        <v>0</v>
      </c>
      <c r="CH145" s="18" t="n">
        <v>0</v>
      </c>
      <c r="CI145" t="n">
        <v>0</v>
      </c>
      <c r="CJ145" t="n">
        <v>0</v>
      </c>
      <c r="CK145" t="n">
        <v>1</v>
      </c>
      <c r="CL145" t="n">
        <v>1</v>
      </c>
      <c r="CM145" t="n">
        <v>0</v>
      </c>
      <c r="CN145" t="n">
        <v>0</v>
      </c>
      <c r="CO145" t="n">
        <v>0</v>
      </c>
      <c r="CP145" t="n">
        <v>0</v>
      </c>
      <c r="CQ145" t="n">
        <v>0</v>
      </c>
      <c r="CR145" t="n">
        <v>0</v>
      </c>
      <c r="CS145" s="18" t="n">
        <v>0</v>
      </c>
      <c r="DD145" s="34" t="inlineStr">
        <is>
          <t>X</t>
        </is>
      </c>
    </row>
    <row r="146">
      <c r="A146" t="n">
        <v>145</v>
      </c>
      <c r="B146" t="n">
        <v>14</v>
      </c>
      <c r="C146" s="25" t="inlineStr">
        <is>
          <t>Sinning (2014)</t>
        </is>
      </c>
      <c r="D146" s="12" t="n">
        <v>7</v>
      </c>
      <c r="E146" s="14" t="n">
        <v>0.2</v>
      </c>
      <c r="F146" s="7" t="n">
        <v>24.713380227424</v>
      </c>
      <c r="G146" s="7">
        <f>D146-E146</f>
        <v/>
      </c>
      <c r="H146" s="16">
        <f>D146+E146</f>
        <v/>
      </c>
      <c r="I146" s="11">
        <f>IFERROR(F146/SQRT(F146^2+W146), "X")</f>
        <v/>
      </c>
      <c r="J146" s="33">
        <f>IFERROR(SQRT((1-I146^2)/W146), "X")</f>
        <v/>
      </c>
      <c r="K146" s="33">
        <f>IFERROR(1/J146, "X")</f>
        <v/>
      </c>
      <c r="L146" s="33">
        <f>IFERROR(I146-J146, "X")</f>
        <v/>
      </c>
      <c r="M146" s="33">
        <f>IFERROR(I146+J146, "X")</f>
        <v/>
      </c>
      <c r="N146" s="8" t="n">
        <v>1</v>
      </c>
      <c r="O146" s="9" t="n">
        <v>0</v>
      </c>
      <c r="P146" s="8" t="n">
        <v>0</v>
      </c>
      <c r="Q146" s="9" t="n">
        <v>0</v>
      </c>
      <c r="R146" s="9" t="n">
        <v>0</v>
      </c>
      <c r="S146" s="9" t="n">
        <v>1</v>
      </c>
      <c r="T146" s="9" t="n">
        <v>0</v>
      </c>
      <c r="U146" s="8" t="n">
        <v>27750</v>
      </c>
      <c r="V146" s="9" t="n">
        <v>3</v>
      </c>
      <c r="W146" s="9">
        <f>U146-V146-1</f>
        <v/>
      </c>
      <c r="X146" s="9">
        <f>COUNTIF(B:B,B146)</f>
        <v/>
      </c>
      <c r="Y146" s="7" t="n">
        <v>12.6</v>
      </c>
      <c r="Z146" s="7">
        <f>BQ146-Y146-6</f>
        <v/>
      </c>
      <c r="AA146" s="9" t="n">
        <v>1</v>
      </c>
      <c r="AB146" s="9" t="n">
        <v>0</v>
      </c>
      <c r="AC146" s="9" t="n">
        <v>0</v>
      </c>
      <c r="AD146" s="9" t="n">
        <v>1</v>
      </c>
      <c r="AE146" s="9" t="n">
        <v>0</v>
      </c>
      <c r="AF146" s="9" t="n">
        <v>0</v>
      </c>
      <c r="AG146" s="8" t="n">
        <v>0</v>
      </c>
      <c r="AH146" s="9" t="n">
        <v>1</v>
      </c>
      <c r="AI146" s="30" t="n">
        <v>0</v>
      </c>
      <c r="AJ146" s="9" t="n">
        <v>0</v>
      </c>
      <c r="AK146" s="30" t="n">
        <v>1</v>
      </c>
      <c r="AL146" s="21" t="n">
        <v>2007</v>
      </c>
      <c r="AM146" s="23">
        <f>LN(AL146)</f>
        <v/>
      </c>
      <c r="AN146" s="33" t="n">
        <v>0</v>
      </c>
      <c r="AO146" s="33" t="n">
        <v>0</v>
      </c>
      <c r="AP146" s="33" t="n">
        <v>0</v>
      </c>
      <c r="AQ146" s="43" t="n">
        <v>1</v>
      </c>
      <c r="AR146" s="33" t="inlineStr">
        <is>
          <t>.</t>
        </is>
      </c>
      <c r="AS146" s="43" t="inlineStr">
        <is>
          <t>.</t>
        </is>
      </c>
      <c r="AT146" s="42" t="n">
        <v>1</v>
      </c>
      <c r="AU146" s="18" t="n">
        <v>0</v>
      </c>
      <c r="AV146" t="n">
        <v>0</v>
      </c>
      <c r="AW146" s="40" t="n">
        <v>1</v>
      </c>
      <c r="AX146" t="inlineStr">
        <is>
          <t>.</t>
        </is>
      </c>
      <c r="AY146" s="40" t="inlineStr">
        <is>
          <t>.</t>
        </is>
      </c>
      <c r="BA146" s="18" t="n"/>
      <c r="BB146" t="inlineStr">
        <is>
          <t>.</t>
        </is>
      </c>
      <c r="BC146" s="18" t="inlineStr">
        <is>
          <t>.</t>
        </is>
      </c>
      <c r="BD146" s="18" t="inlineStr">
        <is>
          <t>Australia</t>
        </is>
      </c>
      <c r="BE146" t="n">
        <v>1</v>
      </c>
      <c r="BF146" t="n">
        <v>0</v>
      </c>
      <c r="BG146" t="n">
        <v>0</v>
      </c>
      <c r="BH146" t="n">
        <v>0</v>
      </c>
      <c r="BI146" t="n">
        <v>0</v>
      </c>
      <c r="BJ146" t="n">
        <v>0</v>
      </c>
      <c r="BK146" s="18" t="n">
        <v>0</v>
      </c>
      <c r="BL146" t="n">
        <v>1</v>
      </c>
      <c r="BM146" t="n">
        <v>0</v>
      </c>
      <c r="BN146" s="18" t="n">
        <v>0</v>
      </c>
      <c r="BO146" t="n">
        <v>2538.666666666667</v>
      </c>
      <c r="BP146" t="n">
        <v>1600</v>
      </c>
      <c r="BQ146" s="25" t="n">
        <v>44.5</v>
      </c>
      <c r="BR146" t="n">
        <v>1</v>
      </c>
      <c r="BS146" t="n">
        <v>0</v>
      </c>
      <c r="BT146" t="n">
        <v>0</v>
      </c>
      <c r="BU146" t="n">
        <v>0</v>
      </c>
      <c r="BV146" t="n">
        <v>0</v>
      </c>
      <c r="BW146" t="n">
        <v>0</v>
      </c>
      <c r="BX146" t="n">
        <v>0</v>
      </c>
      <c r="BY146" s="18" t="n">
        <v>0</v>
      </c>
      <c r="BZ146" t="n">
        <v>0</v>
      </c>
      <c r="CA146" t="n">
        <v>0</v>
      </c>
      <c r="CB146" t="n">
        <v>0</v>
      </c>
      <c r="CC146" s="18" t="n">
        <v>1</v>
      </c>
      <c r="CD146" t="n">
        <v>0</v>
      </c>
      <c r="CE146" t="n">
        <v>0</v>
      </c>
      <c r="CF146" t="n">
        <v>0</v>
      </c>
      <c r="CG146" t="n">
        <v>0</v>
      </c>
      <c r="CH146" s="18" t="n">
        <v>0</v>
      </c>
      <c r="CI146" t="n">
        <v>0</v>
      </c>
      <c r="CJ146" t="n">
        <v>0</v>
      </c>
      <c r="CK146" t="n">
        <v>1</v>
      </c>
      <c r="CL146" t="n">
        <v>1</v>
      </c>
      <c r="CM146" t="n">
        <v>0</v>
      </c>
      <c r="CN146" t="n">
        <v>0</v>
      </c>
      <c r="CO146" t="n">
        <v>0</v>
      </c>
      <c r="CP146" t="n">
        <v>0</v>
      </c>
      <c r="CQ146" t="n">
        <v>0</v>
      </c>
      <c r="CR146" t="n">
        <v>0</v>
      </c>
      <c r="CS146" s="18" t="n">
        <v>0</v>
      </c>
      <c r="DD146" s="34" t="inlineStr">
        <is>
          <t>X</t>
        </is>
      </c>
    </row>
    <row r="147">
      <c r="A147" t="n">
        <v>146</v>
      </c>
      <c r="B147" t="n">
        <v>14</v>
      </c>
      <c r="C147" s="25" t="inlineStr">
        <is>
          <t>Sinning (2014)</t>
        </is>
      </c>
      <c r="D147" s="12" t="n">
        <v>10.7</v>
      </c>
      <c r="E147" s="14" t="n">
        <v>0.4</v>
      </c>
      <c r="F147" s="7" t="n">
        <v>25.713380227424</v>
      </c>
      <c r="G147" s="7">
        <f>D147-E147</f>
        <v/>
      </c>
      <c r="H147" s="16">
        <f>D147+E147</f>
        <v/>
      </c>
      <c r="I147" s="11">
        <f>IFERROR(F147/SQRT(F147^2+W147), "X")</f>
        <v/>
      </c>
      <c r="J147" s="33">
        <f>IFERROR(SQRT((1-I147^2)/W147), "X")</f>
        <v/>
      </c>
      <c r="K147" s="33">
        <f>IFERROR(1/J147, "X")</f>
        <v/>
      </c>
      <c r="L147" s="33">
        <f>IFERROR(I147-J147, "X")</f>
        <v/>
      </c>
      <c r="M147" s="33">
        <f>IFERROR(I147+J147, "X")</f>
        <v/>
      </c>
      <c r="N147" s="8" t="n">
        <v>1</v>
      </c>
      <c r="O147" s="9" t="n">
        <v>0</v>
      </c>
      <c r="P147" s="8" t="n">
        <v>0</v>
      </c>
      <c r="Q147" s="9" t="n">
        <v>0</v>
      </c>
      <c r="R147" s="9" t="n">
        <v>0</v>
      </c>
      <c r="S147" s="9" t="n">
        <v>1</v>
      </c>
      <c r="T147" s="9" t="n">
        <v>0</v>
      </c>
      <c r="U147" s="8" t="n">
        <v>27777</v>
      </c>
      <c r="V147" s="9" t="n">
        <v>3</v>
      </c>
      <c r="W147" s="9">
        <f>U147-V147-1</f>
        <v/>
      </c>
      <c r="X147" s="9">
        <f>COUNTIF(B:B,B147)</f>
        <v/>
      </c>
      <c r="Y147" s="7" t="n">
        <v>12.6</v>
      </c>
      <c r="Z147" s="7">
        <f>BQ147-Y147-6</f>
        <v/>
      </c>
      <c r="AA147" s="9" t="n">
        <v>1</v>
      </c>
      <c r="AB147" s="9" t="n">
        <v>0</v>
      </c>
      <c r="AC147" s="9" t="n">
        <v>0</v>
      </c>
      <c r="AD147" s="9" t="n">
        <v>0</v>
      </c>
      <c r="AE147" s="9" t="n">
        <v>1</v>
      </c>
      <c r="AF147" s="9" t="n">
        <v>0</v>
      </c>
      <c r="AG147" s="8" t="n">
        <v>0</v>
      </c>
      <c r="AH147" s="9" t="n">
        <v>1</v>
      </c>
      <c r="AI147" s="30" t="n">
        <v>0</v>
      </c>
      <c r="AJ147" s="9" t="n">
        <v>0</v>
      </c>
      <c r="AK147" s="30" t="n">
        <v>1</v>
      </c>
      <c r="AL147" s="21" t="n">
        <v>2007</v>
      </c>
      <c r="AM147" s="23">
        <f>LN(AL147)</f>
        <v/>
      </c>
      <c r="AN147" s="33" t="n">
        <v>0</v>
      </c>
      <c r="AO147" s="33" t="n">
        <v>0</v>
      </c>
      <c r="AP147" s="33" t="n">
        <v>0</v>
      </c>
      <c r="AQ147" s="43" t="n">
        <v>1</v>
      </c>
      <c r="AR147" s="33" t="inlineStr">
        <is>
          <t>.</t>
        </is>
      </c>
      <c r="AS147" s="43" t="inlineStr">
        <is>
          <t>.</t>
        </is>
      </c>
      <c r="AT147" s="42" t="n">
        <v>1</v>
      </c>
      <c r="AU147" s="18" t="n">
        <v>0</v>
      </c>
      <c r="AV147" t="n">
        <v>0</v>
      </c>
      <c r="AW147" s="40" t="n">
        <v>1</v>
      </c>
      <c r="AX147" t="inlineStr">
        <is>
          <t>.</t>
        </is>
      </c>
      <c r="AY147" s="40" t="inlineStr">
        <is>
          <t>.</t>
        </is>
      </c>
      <c r="BA147" s="18" t="n"/>
      <c r="BB147" t="inlineStr">
        <is>
          <t>.</t>
        </is>
      </c>
      <c r="BC147" s="18" t="inlineStr">
        <is>
          <t>.</t>
        </is>
      </c>
      <c r="BD147" s="18" t="inlineStr">
        <is>
          <t>Australia</t>
        </is>
      </c>
      <c r="BE147" t="n">
        <v>1</v>
      </c>
      <c r="BF147" t="n">
        <v>0</v>
      </c>
      <c r="BG147" t="n">
        <v>0</v>
      </c>
      <c r="BH147" t="n">
        <v>0</v>
      </c>
      <c r="BI147" t="n">
        <v>0</v>
      </c>
      <c r="BJ147" t="n">
        <v>0</v>
      </c>
      <c r="BK147" s="18" t="n">
        <v>0</v>
      </c>
      <c r="BL147" t="n">
        <v>1</v>
      </c>
      <c r="BM147" t="n">
        <v>0</v>
      </c>
      <c r="BN147" s="18" t="n">
        <v>0</v>
      </c>
      <c r="BO147" t="n">
        <v>2538.666666666667</v>
      </c>
      <c r="BP147" t="n">
        <v>1600</v>
      </c>
      <c r="BQ147" s="25" t="n">
        <v>44.5</v>
      </c>
      <c r="BR147" t="n">
        <v>1</v>
      </c>
      <c r="BS147" t="n">
        <v>0</v>
      </c>
      <c r="BT147" t="n">
        <v>0</v>
      </c>
      <c r="BU147" t="n">
        <v>0</v>
      </c>
      <c r="BV147" t="n">
        <v>0</v>
      </c>
      <c r="BW147" t="n">
        <v>0</v>
      </c>
      <c r="BX147" t="n">
        <v>0</v>
      </c>
      <c r="BY147" s="18" t="n">
        <v>0</v>
      </c>
      <c r="BZ147" t="n">
        <v>0</v>
      </c>
      <c r="CA147" t="n">
        <v>0</v>
      </c>
      <c r="CB147" t="n">
        <v>0</v>
      </c>
      <c r="CC147" s="18" t="n">
        <v>1</v>
      </c>
      <c r="CD147" t="n">
        <v>0</v>
      </c>
      <c r="CE147" t="n">
        <v>0</v>
      </c>
      <c r="CF147" t="n">
        <v>0</v>
      </c>
      <c r="CG147" t="n">
        <v>0</v>
      </c>
      <c r="CH147" s="18" t="n">
        <v>0</v>
      </c>
      <c r="CI147" t="n">
        <v>0</v>
      </c>
      <c r="CJ147" t="n">
        <v>0</v>
      </c>
      <c r="CK147" t="n">
        <v>1</v>
      </c>
      <c r="CL147" t="n">
        <v>1</v>
      </c>
      <c r="CM147" t="n">
        <v>0</v>
      </c>
      <c r="CN147" t="n">
        <v>0</v>
      </c>
      <c r="CO147" t="n">
        <v>0</v>
      </c>
      <c r="CP147" t="n">
        <v>0</v>
      </c>
      <c r="CQ147" t="n">
        <v>0</v>
      </c>
      <c r="CR147" t="n">
        <v>0</v>
      </c>
      <c r="CS147" s="18" t="n">
        <v>0</v>
      </c>
      <c r="DD147" s="34" t="inlineStr">
        <is>
          <t>X</t>
        </is>
      </c>
    </row>
    <row r="148">
      <c r="A148" t="n">
        <v>147</v>
      </c>
      <c r="B148" t="n">
        <v>14</v>
      </c>
      <c r="C148" s="25" t="inlineStr">
        <is>
          <t>Sinning (2014)</t>
        </is>
      </c>
      <c r="D148" s="12" t="n">
        <v>11.2</v>
      </c>
      <c r="E148" s="14" t="n">
        <v>0.5</v>
      </c>
      <c r="F148" s="7" t="n">
        <v>26.713380227424</v>
      </c>
      <c r="G148" s="7">
        <f>D148-E148</f>
        <v/>
      </c>
      <c r="H148" s="16">
        <f>D148+E148</f>
        <v/>
      </c>
      <c r="I148" s="11">
        <f>IFERROR(F148/SQRT(F148^2+W148), "X")</f>
        <v/>
      </c>
      <c r="J148" s="33">
        <f>IFERROR(SQRT((1-I148^2)/W148), "X")</f>
        <v/>
      </c>
      <c r="K148" s="33">
        <f>IFERROR(1/J148, "X")</f>
        <v/>
      </c>
      <c r="L148" s="33">
        <f>IFERROR(I148-J148, "X")</f>
        <v/>
      </c>
      <c r="M148" s="33">
        <f>IFERROR(I148+J148, "X")</f>
        <v/>
      </c>
      <c r="N148" s="8" t="n">
        <v>1</v>
      </c>
      <c r="O148" s="9" t="n">
        <v>0</v>
      </c>
      <c r="P148" s="8" t="n">
        <v>0</v>
      </c>
      <c r="Q148" s="9" t="n">
        <v>0</v>
      </c>
      <c r="R148" s="9" t="n">
        <v>0</v>
      </c>
      <c r="S148" s="9" t="n">
        <v>1</v>
      </c>
      <c r="T148" s="9" t="n">
        <v>0</v>
      </c>
      <c r="U148" s="8" t="n">
        <v>27842</v>
      </c>
      <c r="V148" s="9" t="n">
        <v>3</v>
      </c>
      <c r="W148" s="9">
        <f>U148-V148-1</f>
        <v/>
      </c>
      <c r="X148" s="9">
        <f>COUNTIF(B:B,B148)</f>
        <v/>
      </c>
      <c r="Y148" s="7" t="n">
        <v>12.6</v>
      </c>
      <c r="Z148" s="7">
        <f>BQ148-Y148-6</f>
        <v/>
      </c>
      <c r="AA148" s="9" t="n">
        <v>1</v>
      </c>
      <c r="AB148" s="9" t="n">
        <v>0</v>
      </c>
      <c r="AC148" s="9" t="n">
        <v>0</v>
      </c>
      <c r="AD148" s="9" t="n">
        <v>0</v>
      </c>
      <c r="AE148" s="9" t="n">
        <v>0</v>
      </c>
      <c r="AF148" s="9" t="n">
        <v>1</v>
      </c>
      <c r="AG148" s="8" t="n">
        <v>0</v>
      </c>
      <c r="AH148" s="9" t="n">
        <v>1</v>
      </c>
      <c r="AI148" s="30" t="n">
        <v>0</v>
      </c>
      <c r="AJ148" s="9" t="n">
        <v>0</v>
      </c>
      <c r="AK148" s="30" t="n">
        <v>1</v>
      </c>
      <c r="AL148" s="21" t="n">
        <v>2007</v>
      </c>
      <c r="AM148" s="23">
        <f>LN(AL148)</f>
        <v/>
      </c>
      <c r="AN148" s="33" t="n">
        <v>0</v>
      </c>
      <c r="AO148" s="33" t="n">
        <v>0</v>
      </c>
      <c r="AP148" s="33" t="n">
        <v>0</v>
      </c>
      <c r="AQ148" s="43" t="n">
        <v>1</v>
      </c>
      <c r="AR148" s="33" t="inlineStr">
        <is>
          <t>.</t>
        </is>
      </c>
      <c r="AS148" s="43" t="inlineStr">
        <is>
          <t>.</t>
        </is>
      </c>
      <c r="AT148" s="42" t="n">
        <v>1</v>
      </c>
      <c r="AU148" s="18" t="n">
        <v>0</v>
      </c>
      <c r="AV148" t="n">
        <v>0</v>
      </c>
      <c r="AW148" s="40" t="n">
        <v>1</v>
      </c>
      <c r="AX148" t="inlineStr">
        <is>
          <t>.</t>
        </is>
      </c>
      <c r="AY148" s="40" t="inlineStr">
        <is>
          <t>.</t>
        </is>
      </c>
      <c r="BA148" s="18" t="n"/>
      <c r="BB148" t="inlineStr">
        <is>
          <t>.</t>
        </is>
      </c>
      <c r="BC148" s="18" t="inlineStr">
        <is>
          <t>.</t>
        </is>
      </c>
      <c r="BD148" s="18" t="inlineStr">
        <is>
          <t>Australia</t>
        </is>
      </c>
      <c r="BE148" t="n">
        <v>1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s="18" t="n">
        <v>0</v>
      </c>
      <c r="BL148" t="n">
        <v>1</v>
      </c>
      <c r="BM148" t="n">
        <v>0</v>
      </c>
      <c r="BN148" s="18" t="n">
        <v>0</v>
      </c>
      <c r="BO148" t="n">
        <v>2538.666666666667</v>
      </c>
      <c r="BP148" t="n">
        <v>1600</v>
      </c>
      <c r="BQ148" s="25" t="n">
        <v>44.5</v>
      </c>
      <c r="BR148" t="n">
        <v>1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s="18" t="n">
        <v>0</v>
      </c>
      <c r="BZ148" t="n">
        <v>0</v>
      </c>
      <c r="CA148" t="n">
        <v>0</v>
      </c>
      <c r="CB148" t="n">
        <v>0</v>
      </c>
      <c r="CC148" s="18" t="n">
        <v>1</v>
      </c>
      <c r="CD148" t="n">
        <v>0</v>
      </c>
      <c r="CE148" t="n">
        <v>0</v>
      </c>
      <c r="CF148" t="n">
        <v>0</v>
      </c>
      <c r="CG148" t="n">
        <v>0</v>
      </c>
      <c r="CH148" s="18" t="n">
        <v>0</v>
      </c>
      <c r="CI148" t="n">
        <v>0</v>
      </c>
      <c r="CJ148" t="n">
        <v>0</v>
      </c>
      <c r="CK148" t="n">
        <v>1</v>
      </c>
      <c r="CL148" t="n">
        <v>1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s="18" t="n">
        <v>0</v>
      </c>
      <c r="DD148" s="34" t="inlineStr">
        <is>
          <t>X</t>
        </is>
      </c>
    </row>
    <row r="149">
      <c r="A149" t="n">
        <v>148</v>
      </c>
      <c r="B149" t="n">
        <v>14</v>
      </c>
      <c r="C149" s="25" t="inlineStr">
        <is>
          <t>Sinning (2014)</t>
        </is>
      </c>
      <c r="D149" s="12" t="n">
        <v>8.4</v>
      </c>
      <c r="E149" s="14" t="n">
        <v>0.5</v>
      </c>
      <c r="F149" s="7" t="n">
        <v>27.713380227424</v>
      </c>
      <c r="G149" s="7">
        <f>D149-E149</f>
        <v/>
      </c>
      <c r="H149" s="16">
        <f>D149+E149</f>
        <v/>
      </c>
      <c r="I149" s="11">
        <f>IFERROR(F149/SQRT(F149^2+W149), "X")</f>
        <v/>
      </c>
      <c r="J149" s="33">
        <f>IFERROR(SQRT((1-I149^2)/W149), "X")</f>
        <v/>
      </c>
      <c r="K149" s="33">
        <f>IFERROR(1/J149, "X")</f>
        <v/>
      </c>
      <c r="L149" s="33">
        <f>IFERROR(I149-J149, "X")</f>
        <v/>
      </c>
      <c r="M149" s="33">
        <f>IFERROR(I149+J149, "X")</f>
        <v/>
      </c>
      <c r="N149" s="8" t="n">
        <v>1</v>
      </c>
      <c r="O149" s="9" t="n">
        <v>0</v>
      </c>
      <c r="P149" s="8" t="n">
        <v>0</v>
      </c>
      <c r="Q149" s="9" t="n">
        <v>0</v>
      </c>
      <c r="R149" s="9" t="n">
        <v>0</v>
      </c>
      <c r="S149" s="9" t="n">
        <v>1</v>
      </c>
      <c r="T149" s="9" t="n">
        <v>0</v>
      </c>
      <c r="U149" s="8" t="n">
        <v>30679</v>
      </c>
      <c r="V149" s="9" t="n">
        <v>3</v>
      </c>
      <c r="W149" s="9">
        <f>U149-V149-1</f>
        <v/>
      </c>
      <c r="X149" s="9">
        <f>COUNTIF(B:B,B149)</f>
        <v/>
      </c>
      <c r="Y149" s="7" t="n">
        <v>12.4</v>
      </c>
      <c r="Z149" s="7">
        <f>BQ149-Y149-6</f>
        <v/>
      </c>
      <c r="AA149" s="9" t="n">
        <v>1</v>
      </c>
      <c r="AB149" s="9" t="n">
        <v>0</v>
      </c>
      <c r="AC149" s="9" t="n">
        <v>0</v>
      </c>
      <c r="AD149" s="9" t="n">
        <v>1</v>
      </c>
      <c r="AE149" s="9" t="n">
        <v>0</v>
      </c>
      <c r="AF149" s="9" t="n">
        <v>0</v>
      </c>
      <c r="AG149" s="8" t="n">
        <v>0</v>
      </c>
      <c r="AH149" s="9" t="n">
        <v>1</v>
      </c>
      <c r="AI149" s="30" t="n">
        <v>0</v>
      </c>
      <c r="AJ149" s="9" t="n">
        <v>0</v>
      </c>
      <c r="AK149" s="30" t="n">
        <v>1</v>
      </c>
      <c r="AL149" s="21" t="n">
        <v>2007</v>
      </c>
      <c r="AM149" s="23">
        <f>LN(AL149)</f>
        <v/>
      </c>
      <c r="AN149" s="33" t="n">
        <v>0</v>
      </c>
      <c r="AO149" s="33" t="n">
        <v>0</v>
      </c>
      <c r="AP149" s="33" t="n">
        <v>0</v>
      </c>
      <c r="AQ149" s="43" t="n">
        <v>1</v>
      </c>
      <c r="AR149" s="33" t="inlineStr">
        <is>
          <t>.</t>
        </is>
      </c>
      <c r="AS149" s="43" t="inlineStr">
        <is>
          <t>.</t>
        </is>
      </c>
      <c r="AT149" s="42" t="n">
        <v>1</v>
      </c>
      <c r="AU149" s="18" t="n">
        <v>0</v>
      </c>
      <c r="AV149" t="n">
        <v>1</v>
      </c>
      <c r="AW149" s="40" t="n">
        <v>0</v>
      </c>
      <c r="AX149" t="inlineStr">
        <is>
          <t>.</t>
        </is>
      </c>
      <c r="AY149" s="40" t="inlineStr">
        <is>
          <t>.</t>
        </is>
      </c>
      <c r="BA149" s="18" t="n"/>
      <c r="BB149" t="inlineStr">
        <is>
          <t>.</t>
        </is>
      </c>
      <c r="BC149" s="18" t="inlineStr">
        <is>
          <t>.</t>
        </is>
      </c>
      <c r="BD149" s="18" t="inlineStr">
        <is>
          <t>Australia</t>
        </is>
      </c>
      <c r="BE149" t="n">
        <v>1</v>
      </c>
      <c r="BF149" t="n">
        <v>0</v>
      </c>
      <c r="BG149" t="n">
        <v>0</v>
      </c>
      <c r="BH149" t="n">
        <v>0</v>
      </c>
      <c r="BI149" t="n">
        <v>0</v>
      </c>
      <c r="BJ149" t="n">
        <v>0</v>
      </c>
      <c r="BK149" s="18" t="n">
        <v>0</v>
      </c>
      <c r="BL149" t="n">
        <v>1</v>
      </c>
      <c r="BM149" t="n">
        <v>0</v>
      </c>
      <c r="BN149" s="18" t="n">
        <v>0</v>
      </c>
      <c r="BO149" t="n">
        <v>2538.666666666667</v>
      </c>
      <c r="BP149" t="n">
        <v>1600</v>
      </c>
      <c r="BQ149" s="25" t="n">
        <v>44.5</v>
      </c>
      <c r="BR149" t="n">
        <v>1</v>
      </c>
      <c r="BS149" t="n">
        <v>0</v>
      </c>
      <c r="BT149" t="n">
        <v>0</v>
      </c>
      <c r="BU149" t="n">
        <v>0</v>
      </c>
      <c r="BV149" t="n">
        <v>0</v>
      </c>
      <c r="BW149" t="n">
        <v>0</v>
      </c>
      <c r="BX149" t="n">
        <v>0</v>
      </c>
      <c r="BY149" s="18" t="n">
        <v>0</v>
      </c>
      <c r="BZ149" t="n">
        <v>0</v>
      </c>
      <c r="CA149" t="n">
        <v>0</v>
      </c>
      <c r="CB149" t="n">
        <v>0</v>
      </c>
      <c r="CC149" s="18" t="n">
        <v>1</v>
      </c>
      <c r="CD149" t="n">
        <v>0</v>
      </c>
      <c r="CE149" t="n">
        <v>0</v>
      </c>
      <c r="CF149" t="n">
        <v>0</v>
      </c>
      <c r="CG149" t="n">
        <v>0</v>
      </c>
      <c r="CH149" s="18" t="n">
        <v>0</v>
      </c>
      <c r="CI149" t="n">
        <v>0</v>
      </c>
      <c r="CJ149" t="n">
        <v>0</v>
      </c>
      <c r="CK149" t="n">
        <v>1</v>
      </c>
      <c r="CL149" t="n">
        <v>1</v>
      </c>
      <c r="CM149" t="n">
        <v>0</v>
      </c>
      <c r="CN149" t="n">
        <v>0</v>
      </c>
      <c r="CO149" t="n">
        <v>0</v>
      </c>
      <c r="CP149" t="n">
        <v>0</v>
      </c>
      <c r="CQ149" t="n">
        <v>0</v>
      </c>
      <c r="CR149" t="n">
        <v>0</v>
      </c>
      <c r="CS149" s="18" t="n">
        <v>0</v>
      </c>
      <c r="DD149" s="34" t="inlineStr">
        <is>
          <t>X</t>
        </is>
      </c>
    </row>
    <row r="150">
      <c r="A150" t="n">
        <v>149</v>
      </c>
      <c r="B150" t="n">
        <v>14</v>
      </c>
      <c r="C150" s="25" t="inlineStr">
        <is>
          <t>Sinning (2014)</t>
        </is>
      </c>
      <c r="D150" s="12" t="n">
        <v>8.699999999999999</v>
      </c>
      <c r="E150" s="14" t="n">
        <v>0.6</v>
      </c>
      <c r="F150" s="7" t="n">
        <v>28.713380227424</v>
      </c>
      <c r="G150" s="7">
        <f>D150-E150</f>
        <v/>
      </c>
      <c r="H150" s="16">
        <f>D150+E150</f>
        <v/>
      </c>
      <c r="I150" s="11">
        <f>IFERROR(F150/SQRT(F150^2+W150), "X")</f>
        <v/>
      </c>
      <c r="J150" s="33">
        <f>IFERROR(SQRT((1-I150^2)/W150), "X")</f>
        <v/>
      </c>
      <c r="K150" s="33">
        <f>IFERROR(1/J150, "X")</f>
        <v/>
      </c>
      <c r="L150" s="33">
        <f>IFERROR(I150-J150, "X")</f>
        <v/>
      </c>
      <c r="M150" s="33">
        <f>IFERROR(I150+J150, "X")</f>
        <v/>
      </c>
      <c r="N150" s="8" t="n">
        <v>1</v>
      </c>
      <c r="O150" s="9" t="n">
        <v>0</v>
      </c>
      <c r="P150" s="8" t="n">
        <v>0</v>
      </c>
      <c r="Q150" s="9" t="n">
        <v>0</v>
      </c>
      <c r="R150" s="9" t="n">
        <v>0</v>
      </c>
      <c r="S150" s="9" t="n">
        <v>1</v>
      </c>
      <c r="T150" s="9" t="n">
        <v>0</v>
      </c>
      <c r="U150" s="8" t="n">
        <v>30709</v>
      </c>
      <c r="V150" s="9" t="n">
        <v>3</v>
      </c>
      <c r="W150" s="9">
        <f>U150-V150-1</f>
        <v/>
      </c>
      <c r="X150" s="9">
        <f>COUNTIF(B:B,B150)</f>
        <v/>
      </c>
      <c r="Y150" s="7" t="n">
        <v>12.4</v>
      </c>
      <c r="Z150" s="7">
        <f>BQ150-Y150-6</f>
        <v/>
      </c>
      <c r="AA150" s="9" t="n">
        <v>1</v>
      </c>
      <c r="AB150" s="9" t="n">
        <v>0</v>
      </c>
      <c r="AC150" s="9" t="n">
        <v>0</v>
      </c>
      <c r="AD150" s="9" t="n">
        <v>0</v>
      </c>
      <c r="AE150" s="9" t="n">
        <v>1</v>
      </c>
      <c r="AF150" s="9" t="n">
        <v>0</v>
      </c>
      <c r="AG150" s="8" t="n">
        <v>0</v>
      </c>
      <c r="AH150" s="9" t="n">
        <v>1</v>
      </c>
      <c r="AI150" s="30" t="n">
        <v>0</v>
      </c>
      <c r="AJ150" s="9" t="n">
        <v>0</v>
      </c>
      <c r="AK150" s="30" t="n">
        <v>1</v>
      </c>
      <c r="AL150" s="21" t="n">
        <v>2007</v>
      </c>
      <c r="AM150" s="23">
        <f>LN(AL150)</f>
        <v/>
      </c>
      <c r="AN150" s="33" t="n">
        <v>0</v>
      </c>
      <c r="AO150" s="33" t="n">
        <v>0</v>
      </c>
      <c r="AP150" s="33" t="n">
        <v>0</v>
      </c>
      <c r="AQ150" s="43" t="n">
        <v>1</v>
      </c>
      <c r="AR150" s="33" t="inlineStr">
        <is>
          <t>.</t>
        </is>
      </c>
      <c r="AS150" s="43" t="inlineStr">
        <is>
          <t>.</t>
        </is>
      </c>
      <c r="AT150" s="42" t="n">
        <v>1</v>
      </c>
      <c r="AU150" s="18" t="n">
        <v>0</v>
      </c>
      <c r="AV150" t="n">
        <v>1</v>
      </c>
      <c r="AW150" s="40" t="n">
        <v>0</v>
      </c>
      <c r="AX150" t="inlineStr">
        <is>
          <t>.</t>
        </is>
      </c>
      <c r="AY150" s="40" t="inlineStr">
        <is>
          <t>.</t>
        </is>
      </c>
      <c r="BA150" s="18" t="n"/>
      <c r="BB150" t="inlineStr">
        <is>
          <t>.</t>
        </is>
      </c>
      <c r="BC150" s="18" t="inlineStr">
        <is>
          <t>.</t>
        </is>
      </c>
      <c r="BD150" s="18" t="inlineStr">
        <is>
          <t>Australia</t>
        </is>
      </c>
      <c r="BE150" t="n">
        <v>1</v>
      </c>
      <c r="BF150" t="n">
        <v>0</v>
      </c>
      <c r="BG150" t="n">
        <v>0</v>
      </c>
      <c r="BH150" t="n">
        <v>0</v>
      </c>
      <c r="BI150" t="n">
        <v>0</v>
      </c>
      <c r="BJ150" t="n">
        <v>0</v>
      </c>
      <c r="BK150" s="18" t="n">
        <v>0</v>
      </c>
      <c r="BL150" t="n">
        <v>1</v>
      </c>
      <c r="BM150" t="n">
        <v>0</v>
      </c>
      <c r="BN150" s="18" t="n">
        <v>0</v>
      </c>
      <c r="BO150" t="n">
        <v>2538.666666666667</v>
      </c>
      <c r="BP150" t="n">
        <v>1600</v>
      </c>
      <c r="BQ150" s="25" t="n">
        <v>44.5</v>
      </c>
      <c r="BR150" t="n">
        <v>1</v>
      </c>
      <c r="BS150" t="n">
        <v>0</v>
      </c>
      <c r="BT150" t="n">
        <v>0</v>
      </c>
      <c r="BU150" t="n">
        <v>0</v>
      </c>
      <c r="BV150" t="n">
        <v>0</v>
      </c>
      <c r="BW150" t="n">
        <v>0</v>
      </c>
      <c r="BX150" t="n">
        <v>0</v>
      </c>
      <c r="BY150" s="18" t="n">
        <v>0</v>
      </c>
      <c r="BZ150" t="n">
        <v>0</v>
      </c>
      <c r="CA150" t="n">
        <v>0</v>
      </c>
      <c r="CB150" t="n">
        <v>0</v>
      </c>
      <c r="CC150" s="18" t="n">
        <v>1</v>
      </c>
      <c r="CD150" t="n">
        <v>0</v>
      </c>
      <c r="CE150" t="n">
        <v>0</v>
      </c>
      <c r="CF150" t="n">
        <v>0</v>
      </c>
      <c r="CG150" t="n">
        <v>0</v>
      </c>
      <c r="CH150" s="18" t="n">
        <v>0</v>
      </c>
      <c r="CI150" t="n">
        <v>0</v>
      </c>
      <c r="CJ150" t="n">
        <v>0</v>
      </c>
      <c r="CK150" t="n">
        <v>1</v>
      </c>
      <c r="CL150" t="n">
        <v>1</v>
      </c>
      <c r="CM150" t="n">
        <v>0</v>
      </c>
      <c r="CN150" t="n">
        <v>0</v>
      </c>
      <c r="CO150" t="n">
        <v>0</v>
      </c>
      <c r="CP150" t="n">
        <v>0</v>
      </c>
      <c r="CQ150" t="n">
        <v>0</v>
      </c>
      <c r="CR150" t="n">
        <v>0</v>
      </c>
      <c r="CS150" s="18" t="n">
        <v>0</v>
      </c>
      <c r="DD150" s="34" t="inlineStr">
        <is>
          <t>X</t>
        </is>
      </c>
    </row>
    <row r="151">
      <c r="A151" t="n">
        <v>150</v>
      </c>
      <c r="B151" t="n">
        <v>14</v>
      </c>
      <c r="C151" s="25" t="inlineStr">
        <is>
          <t>Sinning (2014)</t>
        </is>
      </c>
      <c r="D151" s="12" t="n">
        <v>9.800000000000001</v>
      </c>
      <c r="E151" s="14" t="n">
        <v>0.6</v>
      </c>
      <c r="F151" s="7" t="n">
        <v>29.713380227424</v>
      </c>
      <c r="G151" s="7">
        <f>D151-E151</f>
        <v/>
      </c>
      <c r="H151" s="16">
        <f>D151+E151</f>
        <v/>
      </c>
      <c r="I151" s="11">
        <f>IFERROR(F151/SQRT(F151^2+W151), "X")</f>
        <v/>
      </c>
      <c r="J151" s="33">
        <f>IFERROR(SQRT((1-I151^2)/W151), "X")</f>
        <v/>
      </c>
      <c r="K151" s="33">
        <f>IFERROR(1/J151, "X")</f>
        <v/>
      </c>
      <c r="L151" s="33">
        <f>IFERROR(I151-J151, "X")</f>
        <v/>
      </c>
      <c r="M151" s="33">
        <f>IFERROR(I151+J151, "X")</f>
        <v/>
      </c>
      <c r="N151" s="8" t="n">
        <v>1</v>
      </c>
      <c r="O151" s="9" t="n">
        <v>0</v>
      </c>
      <c r="P151" s="8" t="n">
        <v>0</v>
      </c>
      <c r="Q151" s="9" t="n">
        <v>0</v>
      </c>
      <c r="R151" s="9" t="n">
        <v>0</v>
      </c>
      <c r="S151" s="9" t="n">
        <v>1</v>
      </c>
      <c r="T151" s="9" t="n">
        <v>0</v>
      </c>
      <c r="U151" s="8" t="n">
        <v>31388</v>
      </c>
      <c r="V151" s="9" t="n">
        <v>3</v>
      </c>
      <c r="W151" s="9">
        <f>U151-V151-1</f>
        <v/>
      </c>
      <c r="X151" s="9">
        <f>COUNTIF(B:B,B151)</f>
        <v/>
      </c>
      <c r="Y151" s="7" t="n">
        <v>12.4</v>
      </c>
      <c r="Z151" s="7">
        <f>BQ151-Y151-6</f>
        <v/>
      </c>
      <c r="AA151" s="9" t="n">
        <v>1</v>
      </c>
      <c r="AB151" s="9" t="n">
        <v>0</v>
      </c>
      <c r="AC151" s="9" t="n">
        <v>0</v>
      </c>
      <c r="AD151" s="9" t="n">
        <v>0</v>
      </c>
      <c r="AE151" s="9" t="n">
        <v>0</v>
      </c>
      <c r="AF151" s="9" t="n">
        <v>1</v>
      </c>
      <c r="AG151" s="8" t="n">
        <v>0</v>
      </c>
      <c r="AH151" s="9" t="n">
        <v>1</v>
      </c>
      <c r="AI151" s="30" t="n">
        <v>0</v>
      </c>
      <c r="AJ151" s="9" t="n">
        <v>0</v>
      </c>
      <c r="AK151" s="30" t="n">
        <v>1</v>
      </c>
      <c r="AL151" s="21" t="n">
        <v>2007</v>
      </c>
      <c r="AM151" s="23">
        <f>LN(AL151)</f>
        <v/>
      </c>
      <c r="AN151" s="33" t="n">
        <v>0</v>
      </c>
      <c r="AO151" s="33" t="n">
        <v>0</v>
      </c>
      <c r="AP151" s="33" t="n">
        <v>0</v>
      </c>
      <c r="AQ151" s="43" t="n">
        <v>1</v>
      </c>
      <c r="AR151" s="33" t="inlineStr">
        <is>
          <t>.</t>
        </is>
      </c>
      <c r="AS151" s="43" t="inlineStr">
        <is>
          <t>.</t>
        </is>
      </c>
      <c r="AT151" s="42" t="n">
        <v>1</v>
      </c>
      <c r="AU151" s="18" t="n">
        <v>0</v>
      </c>
      <c r="AV151" t="n">
        <v>1</v>
      </c>
      <c r="AW151" s="40" t="n">
        <v>0</v>
      </c>
      <c r="AX151" t="inlineStr">
        <is>
          <t>.</t>
        </is>
      </c>
      <c r="AY151" s="40" t="inlineStr">
        <is>
          <t>.</t>
        </is>
      </c>
      <c r="BA151" s="18" t="n"/>
      <c r="BB151" t="inlineStr">
        <is>
          <t>.</t>
        </is>
      </c>
      <c r="BC151" s="18" t="inlineStr">
        <is>
          <t>.</t>
        </is>
      </c>
      <c r="BD151" s="18" t="inlineStr">
        <is>
          <t>Australia</t>
        </is>
      </c>
      <c r="BE151" t="n">
        <v>1</v>
      </c>
      <c r="BF151" t="n">
        <v>0</v>
      </c>
      <c r="BG151" t="n">
        <v>0</v>
      </c>
      <c r="BH151" t="n">
        <v>0</v>
      </c>
      <c r="BI151" t="n">
        <v>0</v>
      </c>
      <c r="BJ151" t="n">
        <v>0</v>
      </c>
      <c r="BK151" s="18" t="n">
        <v>0</v>
      </c>
      <c r="BL151" t="n">
        <v>1</v>
      </c>
      <c r="BM151" t="n">
        <v>0</v>
      </c>
      <c r="BN151" s="18" t="n">
        <v>0</v>
      </c>
      <c r="BO151" t="n">
        <v>2538.666666666667</v>
      </c>
      <c r="BP151" t="n">
        <v>1600</v>
      </c>
      <c r="BQ151" s="25" t="n">
        <v>44.5</v>
      </c>
      <c r="BR151" t="n">
        <v>1</v>
      </c>
      <c r="BS151" t="n">
        <v>0</v>
      </c>
      <c r="BT151" t="n">
        <v>0</v>
      </c>
      <c r="BU151" t="n">
        <v>0</v>
      </c>
      <c r="BV151" t="n">
        <v>0</v>
      </c>
      <c r="BW151" t="n">
        <v>0</v>
      </c>
      <c r="BX151" t="n">
        <v>0</v>
      </c>
      <c r="BY151" s="18" t="n">
        <v>0</v>
      </c>
      <c r="BZ151" t="n">
        <v>0</v>
      </c>
      <c r="CA151" t="n">
        <v>0</v>
      </c>
      <c r="CB151" t="n">
        <v>0</v>
      </c>
      <c r="CC151" s="18" t="n">
        <v>1</v>
      </c>
      <c r="CD151" t="n">
        <v>0</v>
      </c>
      <c r="CE151" t="n">
        <v>0</v>
      </c>
      <c r="CF151" t="n">
        <v>0</v>
      </c>
      <c r="CG151" t="n">
        <v>0</v>
      </c>
      <c r="CH151" s="18" t="n">
        <v>0</v>
      </c>
      <c r="CI151" t="n">
        <v>0</v>
      </c>
      <c r="CJ151" t="n">
        <v>0</v>
      </c>
      <c r="CK151" t="n">
        <v>1</v>
      </c>
      <c r="CL151" t="n">
        <v>1</v>
      </c>
      <c r="CM151" t="n">
        <v>0</v>
      </c>
      <c r="CN151" t="n">
        <v>0</v>
      </c>
      <c r="CO151" t="n">
        <v>0</v>
      </c>
      <c r="CP151" t="n">
        <v>0</v>
      </c>
      <c r="CQ151" t="n">
        <v>0</v>
      </c>
      <c r="CR151" t="n">
        <v>0</v>
      </c>
      <c r="CS151" s="18" t="n">
        <v>0</v>
      </c>
      <c r="DD151" s="34" t="inlineStr">
        <is>
          <t>X</t>
        </is>
      </c>
    </row>
    <row r="152">
      <c r="A152" t="n">
        <v>151</v>
      </c>
      <c r="B152" t="n">
        <v>14</v>
      </c>
      <c r="C152" s="25" t="inlineStr">
        <is>
          <t>Sinning (2014)</t>
        </is>
      </c>
      <c r="D152" s="12" t="n">
        <v>7.5</v>
      </c>
      <c r="E152" s="14" t="n">
        <v>0.3</v>
      </c>
      <c r="F152" s="7" t="n">
        <v>30.713380227424</v>
      </c>
      <c r="G152" s="7">
        <f>D152-E152</f>
        <v/>
      </c>
      <c r="H152" s="16">
        <f>D152+E152</f>
        <v/>
      </c>
      <c r="I152" s="11">
        <f>IFERROR(F152/SQRT(F152^2+W152), "X")</f>
        <v/>
      </c>
      <c r="J152" s="33">
        <f>IFERROR(SQRT((1-I152^2)/W152), "X")</f>
        <v/>
      </c>
      <c r="K152" s="33">
        <f>IFERROR(1/J152, "X")</f>
        <v/>
      </c>
      <c r="L152" s="33">
        <f>IFERROR(I152-J152, "X")</f>
        <v/>
      </c>
      <c r="M152" s="33">
        <f>IFERROR(I152+J152, "X")</f>
        <v/>
      </c>
      <c r="N152" s="8" t="n">
        <v>1</v>
      </c>
      <c r="O152" s="9" t="n">
        <v>0</v>
      </c>
      <c r="P152" s="8" t="n">
        <v>0</v>
      </c>
      <c r="Q152" s="9" t="n">
        <v>0</v>
      </c>
      <c r="R152" s="9" t="n">
        <v>0</v>
      </c>
      <c r="S152" s="9" t="n">
        <v>1</v>
      </c>
      <c r="T152" s="9" t="n">
        <v>0</v>
      </c>
      <c r="U152" s="8" t="n">
        <v>29839</v>
      </c>
      <c r="V152" s="9" t="n">
        <v>3</v>
      </c>
      <c r="W152" s="9">
        <f>U152-V152-1</f>
        <v/>
      </c>
      <c r="X152" s="9">
        <f>COUNTIF(B:B,B152)</f>
        <v/>
      </c>
      <c r="Y152" s="7" t="n">
        <v>12.6</v>
      </c>
      <c r="Z152" s="7">
        <f>BQ152-Y152-6</f>
        <v/>
      </c>
      <c r="AA152" s="9" t="n">
        <v>1</v>
      </c>
      <c r="AB152" s="9" t="n">
        <v>0</v>
      </c>
      <c r="AC152" s="9" t="n">
        <v>0</v>
      </c>
      <c r="AD152" s="9" t="n">
        <v>1</v>
      </c>
      <c r="AE152" s="9" t="n">
        <v>0</v>
      </c>
      <c r="AF152" s="9" t="n">
        <v>0</v>
      </c>
      <c r="AG152" s="8" t="n">
        <v>0</v>
      </c>
      <c r="AH152" s="9" t="n">
        <v>1</v>
      </c>
      <c r="AI152" s="30" t="n">
        <v>0</v>
      </c>
      <c r="AJ152" s="9" t="n">
        <v>0</v>
      </c>
      <c r="AK152" s="30" t="n">
        <v>1</v>
      </c>
      <c r="AL152" s="21" t="n">
        <v>2007</v>
      </c>
      <c r="AM152" s="23">
        <f>LN(AL152)</f>
        <v/>
      </c>
      <c r="AN152" s="33" t="n">
        <v>0</v>
      </c>
      <c r="AO152" s="33" t="n">
        <v>0</v>
      </c>
      <c r="AP152" s="33" t="n">
        <v>0</v>
      </c>
      <c r="AQ152" s="43" t="n">
        <v>1</v>
      </c>
      <c r="AR152" s="33" t="inlineStr">
        <is>
          <t>.</t>
        </is>
      </c>
      <c r="AS152" s="43" t="inlineStr">
        <is>
          <t>.</t>
        </is>
      </c>
      <c r="AT152" s="42" t="n">
        <v>1</v>
      </c>
      <c r="AU152" s="18" t="n">
        <v>0</v>
      </c>
      <c r="AV152" t="n">
        <v>0</v>
      </c>
      <c r="AW152" s="40" t="n">
        <v>1</v>
      </c>
      <c r="AX152" t="inlineStr">
        <is>
          <t>.</t>
        </is>
      </c>
      <c r="AY152" s="40" t="inlineStr">
        <is>
          <t>.</t>
        </is>
      </c>
      <c r="BA152" s="18" t="n"/>
      <c r="BB152" t="inlineStr">
        <is>
          <t>.</t>
        </is>
      </c>
      <c r="BC152" s="18" t="inlineStr">
        <is>
          <t>.</t>
        </is>
      </c>
      <c r="BD152" s="18" t="inlineStr">
        <is>
          <t>Australia</t>
        </is>
      </c>
      <c r="BE152" t="n">
        <v>1</v>
      </c>
      <c r="BF152" t="n">
        <v>0</v>
      </c>
      <c r="BG152" t="n">
        <v>0</v>
      </c>
      <c r="BH152" t="n">
        <v>0</v>
      </c>
      <c r="BI152" t="n">
        <v>0</v>
      </c>
      <c r="BJ152" t="n">
        <v>0</v>
      </c>
      <c r="BK152" s="18" t="n">
        <v>0</v>
      </c>
      <c r="BL152" t="n">
        <v>1</v>
      </c>
      <c r="BM152" t="n">
        <v>0</v>
      </c>
      <c r="BN152" s="18" t="n">
        <v>0</v>
      </c>
      <c r="BO152" t="n">
        <v>2538.666666666667</v>
      </c>
      <c r="BP152" t="n">
        <v>1600</v>
      </c>
      <c r="BQ152" s="25" t="n">
        <v>44.5</v>
      </c>
      <c r="BR152" t="n">
        <v>1</v>
      </c>
      <c r="BS152" t="n">
        <v>0</v>
      </c>
      <c r="BT152" t="n">
        <v>0</v>
      </c>
      <c r="BU152" t="n">
        <v>0</v>
      </c>
      <c r="BV152" t="n">
        <v>0</v>
      </c>
      <c r="BW152" t="n">
        <v>0</v>
      </c>
      <c r="BX152" t="n">
        <v>0</v>
      </c>
      <c r="BY152" s="18" t="n">
        <v>0</v>
      </c>
      <c r="BZ152" t="n">
        <v>0</v>
      </c>
      <c r="CA152" t="n">
        <v>0</v>
      </c>
      <c r="CB152" t="n">
        <v>0</v>
      </c>
      <c r="CC152" s="18" t="n">
        <v>1</v>
      </c>
      <c r="CD152" t="n">
        <v>0</v>
      </c>
      <c r="CE152" t="n">
        <v>0</v>
      </c>
      <c r="CF152" t="n">
        <v>0</v>
      </c>
      <c r="CG152" t="n">
        <v>0</v>
      </c>
      <c r="CH152" s="18" t="n">
        <v>0</v>
      </c>
      <c r="CI152" t="n">
        <v>0</v>
      </c>
      <c r="CJ152" t="n">
        <v>0</v>
      </c>
      <c r="CK152" t="n">
        <v>1</v>
      </c>
      <c r="CL152" t="n">
        <v>1</v>
      </c>
      <c r="CM152" t="n">
        <v>0</v>
      </c>
      <c r="CN152" t="n">
        <v>0</v>
      </c>
      <c r="CO152" t="n">
        <v>0</v>
      </c>
      <c r="CP152" t="n">
        <v>0</v>
      </c>
      <c r="CQ152" t="n">
        <v>0</v>
      </c>
      <c r="CR152" t="n">
        <v>0</v>
      </c>
      <c r="CS152" s="18" t="n">
        <v>0</v>
      </c>
      <c r="DD152" s="34" t="inlineStr">
        <is>
          <t>X</t>
        </is>
      </c>
    </row>
    <row r="153">
      <c r="A153" t="n">
        <v>152</v>
      </c>
      <c r="B153" t="n">
        <v>14</v>
      </c>
      <c r="C153" s="25" t="inlineStr">
        <is>
          <t>Sinning (2014)</t>
        </is>
      </c>
      <c r="D153" s="12" t="n">
        <v>10.6</v>
      </c>
      <c r="E153" s="14" t="n">
        <v>0.5</v>
      </c>
      <c r="F153" s="7" t="n">
        <v>31.713380227424</v>
      </c>
      <c r="G153" s="7">
        <f>D153-E153</f>
        <v/>
      </c>
      <c r="H153" s="16">
        <f>D153+E153</f>
        <v/>
      </c>
      <c r="I153" s="11">
        <f>IFERROR(F153/SQRT(F153^2+W153), "X")</f>
        <v/>
      </c>
      <c r="J153" s="33">
        <f>IFERROR(SQRT((1-I153^2)/W153), "X")</f>
        <v/>
      </c>
      <c r="K153" s="33">
        <f>IFERROR(1/J153, "X")</f>
        <v/>
      </c>
      <c r="L153" s="33">
        <f>IFERROR(I153-J153, "X")</f>
        <v/>
      </c>
      <c r="M153" s="33">
        <f>IFERROR(I153+J153, "X")</f>
        <v/>
      </c>
      <c r="N153" s="8" t="n">
        <v>1</v>
      </c>
      <c r="O153" s="9" t="n">
        <v>0</v>
      </c>
      <c r="P153" s="8" t="n">
        <v>0</v>
      </c>
      <c r="Q153" s="9" t="n">
        <v>0</v>
      </c>
      <c r="R153" s="9" t="n">
        <v>0</v>
      </c>
      <c r="S153" s="9" t="n">
        <v>1</v>
      </c>
      <c r="T153" s="9" t="n">
        <v>0</v>
      </c>
      <c r="U153" s="8" t="n">
        <v>29869</v>
      </c>
      <c r="V153" s="9" t="n">
        <v>3</v>
      </c>
      <c r="W153" s="9">
        <f>U153-V153-1</f>
        <v/>
      </c>
      <c r="X153" s="9">
        <f>COUNTIF(B:B,B153)</f>
        <v/>
      </c>
      <c r="Y153" s="7" t="n">
        <v>12.6</v>
      </c>
      <c r="Z153" s="7">
        <f>BQ153-Y153-6</f>
        <v/>
      </c>
      <c r="AA153" s="9" t="n">
        <v>1</v>
      </c>
      <c r="AB153" s="9" t="n">
        <v>0</v>
      </c>
      <c r="AC153" s="9" t="n">
        <v>0</v>
      </c>
      <c r="AD153" s="9" t="n">
        <v>0</v>
      </c>
      <c r="AE153" s="9" t="n">
        <v>1</v>
      </c>
      <c r="AF153" s="9" t="n">
        <v>0</v>
      </c>
      <c r="AG153" s="8" t="n">
        <v>0</v>
      </c>
      <c r="AH153" s="9" t="n">
        <v>1</v>
      </c>
      <c r="AI153" s="30" t="n">
        <v>0</v>
      </c>
      <c r="AJ153" s="9" t="n">
        <v>0</v>
      </c>
      <c r="AK153" s="30" t="n">
        <v>1</v>
      </c>
      <c r="AL153" s="21" t="n">
        <v>2007</v>
      </c>
      <c r="AM153" s="23">
        <f>LN(AL153)</f>
        <v/>
      </c>
      <c r="AN153" s="33" t="n">
        <v>0</v>
      </c>
      <c r="AO153" s="33" t="n">
        <v>0</v>
      </c>
      <c r="AP153" s="33" t="n">
        <v>0</v>
      </c>
      <c r="AQ153" s="43" t="n">
        <v>1</v>
      </c>
      <c r="AR153" s="33" t="inlineStr">
        <is>
          <t>.</t>
        </is>
      </c>
      <c r="AS153" s="43" t="inlineStr">
        <is>
          <t>.</t>
        </is>
      </c>
      <c r="AT153" s="42" t="n">
        <v>1</v>
      </c>
      <c r="AU153" s="18" t="n">
        <v>0</v>
      </c>
      <c r="AV153" t="n">
        <v>0</v>
      </c>
      <c r="AW153" s="40" t="n">
        <v>1</v>
      </c>
      <c r="AX153" t="inlineStr">
        <is>
          <t>.</t>
        </is>
      </c>
      <c r="AY153" s="40" t="inlineStr">
        <is>
          <t>.</t>
        </is>
      </c>
      <c r="BA153" s="18" t="n"/>
      <c r="BB153" t="inlineStr">
        <is>
          <t>.</t>
        </is>
      </c>
      <c r="BC153" s="18" t="inlineStr">
        <is>
          <t>.</t>
        </is>
      </c>
      <c r="BD153" s="18" t="inlineStr">
        <is>
          <t>Australia</t>
        </is>
      </c>
      <c r="BE153" t="n">
        <v>1</v>
      </c>
      <c r="BF153" t="n">
        <v>0</v>
      </c>
      <c r="BG153" t="n">
        <v>0</v>
      </c>
      <c r="BH153" t="n">
        <v>0</v>
      </c>
      <c r="BI153" t="n">
        <v>0</v>
      </c>
      <c r="BJ153" t="n">
        <v>0</v>
      </c>
      <c r="BK153" s="18" t="n">
        <v>0</v>
      </c>
      <c r="BL153" t="n">
        <v>1</v>
      </c>
      <c r="BM153" t="n">
        <v>0</v>
      </c>
      <c r="BN153" s="18" t="n">
        <v>0</v>
      </c>
      <c r="BO153" t="n">
        <v>2538.666666666667</v>
      </c>
      <c r="BP153" t="n">
        <v>1600</v>
      </c>
      <c r="BQ153" s="25" t="n">
        <v>44.5</v>
      </c>
      <c r="BR153" t="n">
        <v>1</v>
      </c>
      <c r="BS153" t="n">
        <v>0</v>
      </c>
      <c r="BT153" t="n">
        <v>0</v>
      </c>
      <c r="BU153" t="n">
        <v>0</v>
      </c>
      <c r="BV153" t="n">
        <v>0</v>
      </c>
      <c r="BW153" t="n">
        <v>0</v>
      </c>
      <c r="BX153" t="n">
        <v>0</v>
      </c>
      <c r="BY153" s="18" t="n">
        <v>0</v>
      </c>
      <c r="BZ153" t="n">
        <v>0</v>
      </c>
      <c r="CA153" t="n">
        <v>0</v>
      </c>
      <c r="CB153" t="n">
        <v>0</v>
      </c>
      <c r="CC153" s="18" t="n">
        <v>1</v>
      </c>
      <c r="CD153" t="n">
        <v>0</v>
      </c>
      <c r="CE153" t="n">
        <v>0</v>
      </c>
      <c r="CF153" t="n">
        <v>0</v>
      </c>
      <c r="CG153" t="n">
        <v>0</v>
      </c>
      <c r="CH153" s="18" t="n">
        <v>0</v>
      </c>
      <c r="CI153" t="n">
        <v>0</v>
      </c>
      <c r="CJ153" t="n">
        <v>0</v>
      </c>
      <c r="CK153" t="n">
        <v>1</v>
      </c>
      <c r="CL153" t="n">
        <v>1</v>
      </c>
      <c r="CM153" t="n">
        <v>0</v>
      </c>
      <c r="CN153" t="n">
        <v>0</v>
      </c>
      <c r="CO153" t="n">
        <v>0</v>
      </c>
      <c r="CP153" t="n">
        <v>0</v>
      </c>
      <c r="CQ153" t="n">
        <v>0</v>
      </c>
      <c r="CR153" t="n">
        <v>0</v>
      </c>
      <c r="CS153" s="18" t="n">
        <v>0</v>
      </c>
      <c r="DD153" s="34" t="inlineStr">
        <is>
          <t>X</t>
        </is>
      </c>
    </row>
    <row r="154" customFormat="1" s="51">
      <c r="A154" s="51" t="n">
        <v>153</v>
      </c>
      <c r="B154" s="51" t="n">
        <v>14</v>
      </c>
      <c r="C154" s="52" t="inlineStr">
        <is>
          <t>Sinning (2014)</t>
        </is>
      </c>
      <c r="D154" s="53" t="n">
        <v>11.1</v>
      </c>
      <c r="E154" s="54" t="n">
        <v>0.6</v>
      </c>
      <c r="F154" s="55" t="n">
        <v>32.713380227424</v>
      </c>
      <c r="G154" s="55">
        <f>D154-E154</f>
        <v/>
      </c>
      <c r="H154" s="56">
        <f>D154+E154</f>
        <v/>
      </c>
      <c r="I154" s="57">
        <f>IFERROR(F154/SQRT(F154^2+W154), "X")</f>
        <v/>
      </c>
      <c r="J154" s="58">
        <f>IFERROR(SQRT((1-I154^2)/W154), "X")</f>
        <v/>
      </c>
      <c r="K154" s="58">
        <f>IFERROR(1/J154, "X")</f>
        <v/>
      </c>
      <c r="L154" s="58">
        <f>IFERROR(I154-J154, "X")</f>
        <v/>
      </c>
      <c r="M154" s="58">
        <f>IFERROR(I154+J154, "X")</f>
        <v/>
      </c>
      <c r="N154" s="59" t="n">
        <v>1</v>
      </c>
      <c r="O154" s="60" t="n">
        <v>0</v>
      </c>
      <c r="P154" s="59" t="n">
        <v>0</v>
      </c>
      <c r="Q154" s="60" t="n">
        <v>0</v>
      </c>
      <c r="R154" s="60" t="n">
        <v>0</v>
      </c>
      <c r="S154" s="60" t="n">
        <v>1</v>
      </c>
      <c r="T154" s="60" t="n">
        <v>0</v>
      </c>
      <c r="U154" s="59" t="n">
        <v>29871</v>
      </c>
      <c r="V154" s="60" t="n">
        <v>3</v>
      </c>
      <c r="W154" s="60">
        <f>U154-V154-1</f>
        <v/>
      </c>
      <c r="X154" s="60">
        <f>COUNTIF(B:B,B154)</f>
        <v/>
      </c>
      <c r="Y154" s="55" t="n">
        <v>12.6</v>
      </c>
      <c r="Z154" s="55">
        <f>BQ154-Y154-6</f>
        <v/>
      </c>
      <c r="AA154" s="60" t="n">
        <v>1</v>
      </c>
      <c r="AB154" s="60" t="n">
        <v>0</v>
      </c>
      <c r="AC154" s="60" t="n">
        <v>0</v>
      </c>
      <c r="AD154" s="60" t="n">
        <v>0</v>
      </c>
      <c r="AE154" s="60" t="n">
        <v>0</v>
      </c>
      <c r="AF154" s="60" t="n">
        <v>1</v>
      </c>
      <c r="AG154" s="59" t="n">
        <v>0</v>
      </c>
      <c r="AH154" s="60" t="n">
        <v>1</v>
      </c>
      <c r="AI154" s="61" t="n">
        <v>0</v>
      </c>
      <c r="AJ154" s="60" t="n">
        <v>0</v>
      </c>
      <c r="AK154" s="61" t="n">
        <v>1</v>
      </c>
      <c r="AL154" s="62" t="n">
        <v>2007</v>
      </c>
      <c r="AM154" s="63">
        <f>LN(AL154)</f>
        <v/>
      </c>
      <c r="AN154" s="58" t="n">
        <v>0</v>
      </c>
      <c r="AO154" s="58" t="n">
        <v>0</v>
      </c>
      <c r="AP154" s="58" t="n">
        <v>0</v>
      </c>
      <c r="AQ154" s="64" t="n">
        <v>1</v>
      </c>
      <c r="AR154" s="58" t="inlineStr">
        <is>
          <t>.</t>
        </is>
      </c>
      <c r="AS154" s="64" t="inlineStr">
        <is>
          <t>.</t>
        </is>
      </c>
      <c r="AT154" s="65" t="n">
        <v>1</v>
      </c>
      <c r="AU154" s="66" t="n">
        <v>0</v>
      </c>
      <c r="AV154" s="51" t="n">
        <v>0</v>
      </c>
      <c r="AW154" s="67" t="n">
        <v>1</v>
      </c>
      <c r="AX154" s="51" t="inlineStr">
        <is>
          <t>.</t>
        </is>
      </c>
      <c r="AY154" s="67" t="inlineStr">
        <is>
          <t>.</t>
        </is>
      </c>
      <c r="BA154" s="66" t="n"/>
      <c r="BB154" s="51" t="inlineStr">
        <is>
          <t>.</t>
        </is>
      </c>
      <c r="BC154" s="66" t="inlineStr">
        <is>
          <t>.</t>
        </is>
      </c>
      <c r="BD154" s="66" t="inlineStr">
        <is>
          <t>Australia</t>
        </is>
      </c>
      <c r="BE154" t="n">
        <v>1</v>
      </c>
      <c r="BF154" t="n">
        <v>0</v>
      </c>
      <c r="BG154" t="n">
        <v>0</v>
      </c>
      <c r="BH154" t="n">
        <v>0</v>
      </c>
      <c r="BI154" t="n">
        <v>0</v>
      </c>
      <c r="BJ154" t="n">
        <v>0</v>
      </c>
      <c r="BK154" s="66" t="n">
        <v>0</v>
      </c>
      <c r="BL154" t="n">
        <v>1</v>
      </c>
      <c r="BM154" t="n">
        <v>0</v>
      </c>
      <c r="BN154" s="66" t="n">
        <v>0</v>
      </c>
      <c r="BO154" t="n">
        <v>2538.666666666667</v>
      </c>
      <c r="BP154" t="n">
        <v>1600</v>
      </c>
      <c r="BQ154" s="52" t="n">
        <v>44.5</v>
      </c>
      <c r="BR154" s="51" t="n">
        <v>1</v>
      </c>
      <c r="BS154" s="51" t="n">
        <v>0</v>
      </c>
      <c r="BT154" s="51" t="n">
        <v>0</v>
      </c>
      <c r="BU154" s="51" t="n">
        <v>0</v>
      </c>
      <c r="BV154" s="51" t="n">
        <v>0</v>
      </c>
      <c r="BW154" s="51" t="n">
        <v>0</v>
      </c>
      <c r="BX154" s="51" t="n">
        <v>0</v>
      </c>
      <c r="BY154" s="66" t="n">
        <v>0</v>
      </c>
      <c r="BZ154" s="51" t="n">
        <v>0</v>
      </c>
      <c r="CA154" s="51" t="n">
        <v>0</v>
      </c>
      <c r="CB154" s="51" t="n">
        <v>0</v>
      </c>
      <c r="CC154" s="66" t="n">
        <v>1</v>
      </c>
      <c r="CD154" s="51" t="n">
        <v>0</v>
      </c>
      <c r="CE154" s="51" t="n">
        <v>0</v>
      </c>
      <c r="CF154" s="51" t="n">
        <v>0</v>
      </c>
      <c r="CG154" s="51" t="n">
        <v>0</v>
      </c>
      <c r="CH154" s="66" t="n">
        <v>0</v>
      </c>
      <c r="CI154" s="51" t="n">
        <v>0</v>
      </c>
      <c r="CJ154" s="51" t="n">
        <v>0</v>
      </c>
      <c r="CK154" s="51" t="n">
        <v>1</v>
      </c>
      <c r="CL154" s="51" t="n">
        <v>1</v>
      </c>
      <c r="CM154" s="51" t="n">
        <v>0</v>
      </c>
      <c r="CN154" s="51" t="n">
        <v>0</v>
      </c>
      <c r="CO154" s="51" t="n">
        <v>0</v>
      </c>
      <c r="CP154" s="51" t="n">
        <v>0</v>
      </c>
      <c r="CQ154" s="51" t="n">
        <v>0</v>
      </c>
      <c r="CR154" s="51" t="n">
        <v>0</v>
      </c>
      <c r="CS154" s="66" t="n">
        <v>0</v>
      </c>
      <c r="CY154" s="68" t="n"/>
      <c r="DD154" s="68" t="inlineStr">
        <is>
          <t>X</t>
        </is>
      </c>
    </row>
    <row r="155">
      <c r="A155" t="n">
        <v>154</v>
      </c>
      <c r="B155" t="n">
        <v>15</v>
      </c>
      <c r="C155" s="25" t="inlineStr">
        <is>
          <t>Aslam (2009)</t>
        </is>
      </c>
      <c r="D155" s="12" t="n">
        <v>7.2</v>
      </c>
      <c r="E155" s="14" t="n">
        <v>0.5</v>
      </c>
      <c r="F155" s="7">
        <f>D155/E155</f>
        <v/>
      </c>
      <c r="G155" s="7">
        <f>D155-E155</f>
        <v/>
      </c>
      <c r="H155" s="16">
        <f>D155+E155</f>
        <v/>
      </c>
      <c r="I155" s="11">
        <f>IFERROR(F155/SQRT(F155^2+W155), "X")</f>
        <v/>
      </c>
      <c r="J155" s="33">
        <f>IFERROR(SQRT((1-I155^2)/W155), "X")</f>
        <v/>
      </c>
      <c r="K155" s="33">
        <f>IFERROR(1/J155, "X")</f>
        <v/>
      </c>
      <c r="L155" s="33">
        <f>IFERROR(I155-J155, "X")</f>
        <v/>
      </c>
      <c r="M155" s="33">
        <f>IFERROR(I155+J155, "X")</f>
        <v/>
      </c>
      <c r="N155" s="8" t="n">
        <v>1</v>
      </c>
      <c r="O155" s="9" t="n">
        <v>0</v>
      </c>
      <c r="P155" s="8" t="n">
        <v>0</v>
      </c>
      <c r="Q155" s="9" t="n">
        <v>0</v>
      </c>
      <c r="R155" s="9" t="n">
        <v>1</v>
      </c>
      <c r="S155" s="9" t="n">
        <v>0</v>
      </c>
      <c r="T155" s="9" t="n">
        <v>0</v>
      </c>
      <c r="U155" s="8" t="n">
        <v>11501</v>
      </c>
      <c r="V155" s="9" t="n">
        <v>10</v>
      </c>
      <c r="W155" s="9">
        <f>U155-V155-1</f>
        <v/>
      </c>
      <c r="X155" s="9">
        <f>COUNTIF(B:B,B155)</f>
        <v/>
      </c>
      <c r="Y155" s="7" t="n">
        <v>5.666</v>
      </c>
      <c r="Z155" s="7" t="n">
        <v>20.492</v>
      </c>
      <c r="AA155" s="9" t="n">
        <v>1</v>
      </c>
      <c r="AB155" s="9" t="n">
        <v>0</v>
      </c>
      <c r="AC155" s="9" t="n">
        <v>0</v>
      </c>
      <c r="AD155" s="9" t="n">
        <v>0</v>
      </c>
      <c r="AE155" s="9" t="n">
        <v>0</v>
      </c>
      <c r="AF155" s="9" t="n">
        <v>1</v>
      </c>
      <c r="AG155" s="8" t="n">
        <v>0</v>
      </c>
      <c r="AH155" s="9" t="n">
        <v>1</v>
      </c>
      <c r="AI155" s="30" t="n">
        <v>0</v>
      </c>
      <c r="AJ155" s="9" t="n">
        <v>1</v>
      </c>
      <c r="AK155" s="30" t="n">
        <v>0</v>
      </c>
      <c r="AL155" s="21" t="n">
        <v>2002</v>
      </c>
      <c r="AM155" s="23">
        <f>LN(AL155)</f>
        <v/>
      </c>
      <c r="AN155" s="33" t="n">
        <v>0.361</v>
      </c>
      <c r="AO155" s="33" t="n">
        <v>0.176</v>
      </c>
      <c r="AP155" s="33" t="n">
        <v>0.122</v>
      </c>
      <c r="AQ155" s="43">
        <f>1-SUM(AN155:AP155)</f>
        <v/>
      </c>
      <c r="AR155" s="33" t="inlineStr">
        <is>
          <t>.</t>
        </is>
      </c>
      <c r="AS155" s="43" t="inlineStr">
        <is>
          <t>.</t>
        </is>
      </c>
      <c r="AT155" s="42">
        <f>1-AU155</f>
        <v/>
      </c>
      <c r="AU155" s="18" t="n">
        <v>0.4819</v>
      </c>
      <c r="AV155" t="n">
        <v>1</v>
      </c>
      <c r="AW155" s="40" t="n">
        <v>0</v>
      </c>
      <c r="AX155" t="inlineStr">
        <is>
          <t>.</t>
        </is>
      </c>
      <c r="AY155" s="40" t="inlineStr">
        <is>
          <t>.</t>
        </is>
      </c>
      <c r="BA155" s="18" t="n"/>
      <c r="BB155">
        <f>1-BC155</f>
        <v/>
      </c>
      <c r="BC155" s="18" t="n">
        <v>0.386</v>
      </c>
      <c r="BD155" s="18" t="inlineStr">
        <is>
          <t>Pakistan</t>
        </is>
      </c>
      <c r="BE155" t="n">
        <v>0</v>
      </c>
      <c r="BF155" t="n">
        <v>0</v>
      </c>
      <c r="BG155" t="n">
        <v>0</v>
      </c>
      <c r="BH155" t="n">
        <v>0</v>
      </c>
      <c r="BI155" t="n">
        <v>0</v>
      </c>
      <c r="BJ155" t="n">
        <v>1</v>
      </c>
      <c r="BK155" s="18" t="n">
        <v>0</v>
      </c>
      <c r="BL155" t="n">
        <v>0</v>
      </c>
      <c r="BM155" t="n">
        <v>1</v>
      </c>
      <c r="BN155" s="18" t="n">
        <v>0</v>
      </c>
      <c r="BO155" t="n">
        <v>38.75</v>
      </c>
      <c r="BP155" t="n">
        <v>28</v>
      </c>
      <c r="BQ155" s="25" t="n">
        <v>34.277</v>
      </c>
      <c r="BR155" t="n">
        <v>1</v>
      </c>
      <c r="BS155" t="n">
        <v>0</v>
      </c>
      <c r="BT155" t="n">
        <v>0</v>
      </c>
      <c r="BU155" t="n">
        <v>0</v>
      </c>
      <c r="BV155" t="n">
        <v>0</v>
      </c>
      <c r="BW155" t="n">
        <v>0</v>
      </c>
      <c r="BX155" t="n">
        <v>0</v>
      </c>
      <c r="BY155" s="18" t="n">
        <v>0</v>
      </c>
      <c r="BZ155" t="n">
        <v>0</v>
      </c>
      <c r="CA155" t="n">
        <v>0</v>
      </c>
      <c r="CB155" t="n">
        <v>1</v>
      </c>
      <c r="CC155" s="18" t="n">
        <v>0</v>
      </c>
      <c r="CD155" t="n">
        <v>0</v>
      </c>
      <c r="CE155" t="n">
        <v>0</v>
      </c>
      <c r="CF155" t="n">
        <v>0</v>
      </c>
      <c r="CG155" t="n">
        <v>0</v>
      </c>
      <c r="CH155" s="18" t="n">
        <v>0</v>
      </c>
      <c r="CI155" t="n">
        <v>0</v>
      </c>
      <c r="CJ155" t="n">
        <v>0</v>
      </c>
      <c r="CK155" t="n">
        <v>1</v>
      </c>
      <c r="CL155" t="n">
        <v>1</v>
      </c>
      <c r="CM155" t="n">
        <v>0</v>
      </c>
      <c r="CN155" t="n">
        <v>0</v>
      </c>
      <c r="CO155" t="n">
        <v>0</v>
      </c>
      <c r="CP155" t="n">
        <v>0</v>
      </c>
      <c r="CQ155" t="n">
        <v>0</v>
      </c>
      <c r="CR155" t="n">
        <v>1</v>
      </c>
      <c r="CS155" s="18" t="n">
        <v>1</v>
      </c>
      <c r="DD155" s="34" t="inlineStr">
        <is>
          <t>X</t>
        </is>
      </c>
    </row>
    <row r="156">
      <c r="A156" t="n">
        <v>155</v>
      </c>
      <c r="B156" t="n">
        <v>15</v>
      </c>
      <c r="C156" s="25" t="inlineStr">
        <is>
          <t>Aslam (2009)</t>
        </is>
      </c>
      <c r="D156" s="12" t="n">
        <v>16.6</v>
      </c>
      <c r="E156" s="14" t="n">
        <v>1</v>
      </c>
      <c r="F156" s="7">
        <f>D156/E156</f>
        <v/>
      </c>
      <c r="G156" s="7">
        <f>D156-E156</f>
        <v/>
      </c>
      <c r="H156" s="16">
        <f>D156+E156</f>
        <v/>
      </c>
      <c r="I156" s="11">
        <f>IFERROR(F156/SQRT(F156^2+W156), "X")</f>
        <v/>
      </c>
      <c r="J156" s="33">
        <f>IFERROR(SQRT((1-I156^2)/W156), "X")</f>
        <v/>
      </c>
      <c r="K156" s="33">
        <f>IFERROR(1/J156, "X")</f>
        <v/>
      </c>
      <c r="L156" s="33">
        <f>IFERROR(I156-J156, "X")</f>
        <v/>
      </c>
      <c r="M156" s="33">
        <f>IFERROR(I156+J156, "X")</f>
        <v/>
      </c>
      <c r="N156" s="8" t="n">
        <v>1</v>
      </c>
      <c r="O156" s="9" t="n">
        <v>0</v>
      </c>
      <c r="P156" s="8" t="n">
        <v>0</v>
      </c>
      <c r="Q156" s="9" t="n">
        <v>0</v>
      </c>
      <c r="R156" s="9" t="n">
        <v>1</v>
      </c>
      <c r="S156" s="9" t="n">
        <v>0</v>
      </c>
      <c r="T156" s="9" t="n">
        <v>0</v>
      </c>
      <c r="U156" s="8" t="n">
        <v>2018</v>
      </c>
      <c r="V156" s="9" t="n">
        <v>10</v>
      </c>
      <c r="W156" s="9">
        <f>U156-V156-1</f>
        <v/>
      </c>
      <c r="X156" s="9">
        <f>COUNTIF(B:B,B156)</f>
        <v/>
      </c>
      <c r="Y156" s="7" t="n">
        <v>4.326</v>
      </c>
      <c r="Z156" s="7" t="n">
        <v>20.097</v>
      </c>
      <c r="AA156" s="9" t="n">
        <v>1</v>
      </c>
      <c r="AB156" s="9" t="n">
        <v>0</v>
      </c>
      <c r="AC156" s="9" t="n">
        <v>0</v>
      </c>
      <c r="AD156" s="9" t="n">
        <v>0</v>
      </c>
      <c r="AE156" s="9" t="n">
        <v>0</v>
      </c>
      <c r="AF156" s="9" t="n">
        <v>1</v>
      </c>
      <c r="AG156" s="8" t="n">
        <v>0</v>
      </c>
      <c r="AH156" s="9" t="n">
        <v>1</v>
      </c>
      <c r="AI156" s="30" t="n">
        <v>0</v>
      </c>
      <c r="AJ156" s="9" t="n">
        <v>1</v>
      </c>
      <c r="AK156" s="30" t="n">
        <v>0</v>
      </c>
      <c r="AL156" s="21" t="n">
        <v>2002</v>
      </c>
      <c r="AM156" s="23">
        <f>LN(AL156)</f>
        <v/>
      </c>
      <c r="AN156" s="33" t="n">
        <v>0.581</v>
      </c>
      <c r="AO156" s="33" t="n">
        <v>0.091</v>
      </c>
      <c r="AP156" s="33" t="n">
        <v>0.039</v>
      </c>
      <c r="AQ156" s="43">
        <f>1-SUM(AN156:AP156)</f>
        <v/>
      </c>
      <c r="AR156" s="33" t="inlineStr">
        <is>
          <t>.</t>
        </is>
      </c>
      <c r="AS156" s="43" t="inlineStr">
        <is>
          <t>.</t>
        </is>
      </c>
      <c r="AT156" s="42">
        <f>1-AU156</f>
        <v/>
      </c>
      <c r="AU156" s="18" t="n">
        <v>0.6169</v>
      </c>
      <c r="AV156" t="n">
        <v>0</v>
      </c>
      <c r="AW156" s="40" t="n">
        <v>1</v>
      </c>
      <c r="AX156" t="inlineStr">
        <is>
          <t>.</t>
        </is>
      </c>
      <c r="AY156" s="40" t="inlineStr">
        <is>
          <t>.</t>
        </is>
      </c>
      <c r="BA156" s="18" t="n"/>
      <c r="BB156">
        <f>1-BC156</f>
        <v/>
      </c>
      <c r="BC156" s="18" t="n">
        <v>0.366</v>
      </c>
      <c r="BD156" s="18" t="inlineStr">
        <is>
          <t>Pakistan</t>
        </is>
      </c>
      <c r="BE156" t="n">
        <v>0</v>
      </c>
      <c r="BF156" t="n">
        <v>0</v>
      </c>
      <c r="BG156" t="n">
        <v>0</v>
      </c>
      <c r="BH156" t="n">
        <v>0</v>
      </c>
      <c r="BI156" t="n">
        <v>0</v>
      </c>
      <c r="BJ156" t="n">
        <v>1</v>
      </c>
      <c r="BK156" s="18" t="n">
        <v>0</v>
      </c>
      <c r="BL156" t="n">
        <v>0</v>
      </c>
      <c r="BM156" t="n">
        <v>1</v>
      </c>
      <c r="BN156" s="18" t="n">
        <v>0</v>
      </c>
      <c r="BO156" t="n">
        <v>38.75</v>
      </c>
      <c r="BP156" t="n">
        <v>28</v>
      </c>
      <c r="BQ156" s="25" t="n">
        <v>33.124</v>
      </c>
      <c r="BR156" t="n">
        <v>1</v>
      </c>
      <c r="BS156" t="n">
        <v>0</v>
      </c>
      <c r="BT156" t="n">
        <v>0</v>
      </c>
      <c r="BU156" t="n">
        <v>0</v>
      </c>
      <c r="BV156" t="n">
        <v>0</v>
      </c>
      <c r="BW156" t="n">
        <v>0</v>
      </c>
      <c r="BX156" t="n">
        <v>0</v>
      </c>
      <c r="BY156" s="18" t="n">
        <v>0</v>
      </c>
      <c r="BZ156" t="n">
        <v>0</v>
      </c>
      <c r="CA156" t="n">
        <v>0</v>
      </c>
      <c r="CB156" t="n">
        <v>1</v>
      </c>
      <c r="CC156" s="18" t="n">
        <v>0</v>
      </c>
      <c r="CD156" t="n">
        <v>0</v>
      </c>
      <c r="CE156" t="n">
        <v>0</v>
      </c>
      <c r="CF156" t="n">
        <v>0</v>
      </c>
      <c r="CG156" t="n">
        <v>0</v>
      </c>
      <c r="CH156" s="18" t="n">
        <v>0</v>
      </c>
      <c r="CI156" t="n">
        <v>0</v>
      </c>
      <c r="CJ156" t="n">
        <v>0</v>
      </c>
      <c r="CK156" t="n">
        <v>1</v>
      </c>
      <c r="CL156" t="n">
        <v>1</v>
      </c>
      <c r="CM156" t="n">
        <v>0</v>
      </c>
      <c r="CN156" t="n">
        <v>0</v>
      </c>
      <c r="CO156" t="n">
        <v>0</v>
      </c>
      <c r="CP156" t="n">
        <v>0</v>
      </c>
      <c r="CQ156" t="n">
        <v>0</v>
      </c>
      <c r="CR156" t="n">
        <v>1</v>
      </c>
      <c r="CS156" s="18" t="n">
        <v>1</v>
      </c>
      <c r="DD156" s="34" t="inlineStr">
        <is>
          <t>X</t>
        </is>
      </c>
    </row>
    <row r="157">
      <c r="A157" t="n">
        <v>156</v>
      </c>
      <c r="B157" t="n">
        <v>15</v>
      </c>
      <c r="C157" s="25" t="inlineStr">
        <is>
          <t>Aslam (2009)</t>
        </is>
      </c>
      <c r="D157" s="12" t="n">
        <v>2.7</v>
      </c>
      <c r="E157" s="14">
        <f>D157/F157</f>
        <v/>
      </c>
      <c r="F157" s="7">
        <f>SQRT((0.011/0.03)^2 + (0.136/0.02)^2)</f>
        <v/>
      </c>
      <c r="G157" s="7">
        <f>D157-E157</f>
        <v/>
      </c>
      <c r="H157" s="16">
        <f>D157+E157</f>
        <v/>
      </c>
      <c r="I157" s="11">
        <f>IFERROR(F157/SQRT(F157^2+W157), "X")</f>
        <v/>
      </c>
      <c r="J157" s="33">
        <f>IFERROR(SQRT((1-I157^2)/W157), "X")</f>
        <v/>
      </c>
      <c r="K157" s="33">
        <f>IFERROR(1/J157, "X")</f>
        <v/>
      </c>
      <c r="L157" s="33">
        <f>IFERROR(I157-J157, "X")</f>
        <v/>
      </c>
      <c r="M157" s="33">
        <f>IFERROR(I157+J157, "X")</f>
        <v/>
      </c>
      <c r="N157" s="8" t="n">
        <v>1</v>
      </c>
      <c r="O157" s="9" t="n">
        <v>0</v>
      </c>
      <c r="P157" s="8" t="n">
        <v>0</v>
      </c>
      <c r="Q157" s="9" t="n">
        <v>0</v>
      </c>
      <c r="R157" s="9" t="n">
        <v>1</v>
      </c>
      <c r="S157" s="9" t="n">
        <v>0</v>
      </c>
      <c r="T157" s="9" t="n">
        <v>0</v>
      </c>
      <c r="U157" s="8" t="n">
        <v>11501</v>
      </c>
      <c r="V157" s="9" t="n">
        <v>17</v>
      </c>
      <c r="W157" s="9">
        <f>U157-V157-1</f>
        <v/>
      </c>
      <c r="X157" s="9">
        <f>COUNTIF(B:B,B157)</f>
        <v/>
      </c>
      <c r="Y157" s="7" t="n">
        <v>5</v>
      </c>
      <c r="Z157" s="7" t="n">
        <v>20.492</v>
      </c>
      <c r="AA157" s="9" t="n">
        <v>1</v>
      </c>
      <c r="AB157" s="9" t="n">
        <v>0</v>
      </c>
      <c r="AC157" s="9" t="n">
        <v>0</v>
      </c>
      <c r="AD157" s="9" t="n">
        <v>0</v>
      </c>
      <c r="AE157" s="9" t="n">
        <v>0</v>
      </c>
      <c r="AF157" s="9" t="n">
        <v>1</v>
      </c>
      <c r="AG157" s="8" t="n">
        <v>0</v>
      </c>
      <c r="AH157" s="9" t="n">
        <v>1</v>
      </c>
      <c r="AI157" s="30" t="n">
        <v>0</v>
      </c>
      <c r="AJ157" s="9" t="n">
        <v>1</v>
      </c>
      <c r="AK157" s="30" t="n">
        <v>0</v>
      </c>
      <c r="AL157" s="21" t="n">
        <v>2002</v>
      </c>
      <c r="AM157" s="23">
        <f>LN(AL157)</f>
        <v/>
      </c>
      <c r="AN157" s="33" t="n">
        <v>0</v>
      </c>
      <c r="AO157" s="33" t="n">
        <v>1</v>
      </c>
      <c r="AP157" s="33" t="n">
        <v>0</v>
      </c>
      <c r="AQ157" s="43" t="n">
        <v>0</v>
      </c>
      <c r="AR157" s="33" t="inlineStr">
        <is>
          <t>.</t>
        </is>
      </c>
      <c r="AS157" s="43" t="inlineStr">
        <is>
          <t>.</t>
        </is>
      </c>
      <c r="AT157" s="42">
        <f>1-AU157</f>
        <v/>
      </c>
      <c r="AU157" s="18" t="n">
        <v>0.4819</v>
      </c>
      <c r="AV157" t="n">
        <v>1</v>
      </c>
      <c r="AW157" s="40" t="n">
        <v>0</v>
      </c>
      <c r="AX157" t="inlineStr">
        <is>
          <t>.</t>
        </is>
      </c>
      <c r="AY157" s="40" t="inlineStr">
        <is>
          <t>.</t>
        </is>
      </c>
      <c r="BA157" s="18" t="n"/>
      <c r="BB157">
        <f>1-BC157</f>
        <v/>
      </c>
      <c r="BC157" s="18" t="n">
        <v>0.386</v>
      </c>
      <c r="BD157" s="18" t="inlineStr">
        <is>
          <t>Pakistan</t>
        </is>
      </c>
      <c r="BE157" t="n">
        <v>0</v>
      </c>
      <c r="BF157" t="n">
        <v>0</v>
      </c>
      <c r="BG157" t="n">
        <v>0</v>
      </c>
      <c r="BH157" t="n">
        <v>0</v>
      </c>
      <c r="BI157" t="n">
        <v>0</v>
      </c>
      <c r="BJ157" t="n">
        <v>1</v>
      </c>
      <c r="BK157" s="18" t="n">
        <v>0</v>
      </c>
      <c r="BL157" t="n">
        <v>0</v>
      </c>
      <c r="BM157" t="n">
        <v>1</v>
      </c>
      <c r="BN157" s="18" t="n">
        <v>0</v>
      </c>
      <c r="BO157" t="n">
        <v>38.75</v>
      </c>
      <c r="BP157" t="n">
        <v>28</v>
      </c>
      <c r="BQ157" s="25" t="n">
        <v>34.277</v>
      </c>
      <c r="BR157" t="n">
        <v>1</v>
      </c>
      <c r="BS157" t="n">
        <v>0</v>
      </c>
      <c r="BT157" t="n">
        <v>0</v>
      </c>
      <c r="BU157" t="n">
        <v>0</v>
      </c>
      <c r="BV157" t="n">
        <v>0</v>
      </c>
      <c r="BW157" t="n">
        <v>0</v>
      </c>
      <c r="BX157" t="n">
        <v>0</v>
      </c>
      <c r="BY157" s="18" t="n">
        <v>0</v>
      </c>
      <c r="BZ157" t="n">
        <v>0</v>
      </c>
      <c r="CA157" t="n">
        <v>0</v>
      </c>
      <c r="CB157" t="n">
        <v>1</v>
      </c>
      <c r="CC157" s="18" t="n">
        <v>0</v>
      </c>
      <c r="CD157" t="n">
        <v>0</v>
      </c>
      <c r="CE157" t="n">
        <v>0</v>
      </c>
      <c r="CF157" t="n">
        <v>0</v>
      </c>
      <c r="CG157" t="n">
        <v>0</v>
      </c>
      <c r="CH157" s="18" t="n">
        <v>0</v>
      </c>
      <c r="CI157" t="n">
        <v>0</v>
      </c>
      <c r="CJ157" t="n">
        <v>0</v>
      </c>
      <c r="CK157" t="n">
        <v>1</v>
      </c>
      <c r="CL157" t="n">
        <v>1</v>
      </c>
      <c r="CM157" t="n">
        <v>0</v>
      </c>
      <c r="CN157" t="n">
        <v>0</v>
      </c>
      <c r="CO157" t="n">
        <v>0</v>
      </c>
      <c r="CP157" t="n">
        <v>0</v>
      </c>
      <c r="CQ157" t="n">
        <v>0</v>
      </c>
      <c r="CR157" t="n">
        <v>1</v>
      </c>
      <c r="CS157" s="18" t="n">
        <v>1</v>
      </c>
      <c r="DD157" s="34" t="inlineStr">
        <is>
          <t>X</t>
        </is>
      </c>
    </row>
    <row r="158">
      <c r="A158" t="n">
        <v>157</v>
      </c>
      <c r="B158" t="n">
        <v>15</v>
      </c>
      <c r="C158" s="25" t="inlineStr">
        <is>
          <t>Aslam (2009)</t>
        </is>
      </c>
      <c r="D158" s="12" t="n">
        <v>4.5</v>
      </c>
      <c r="E158" s="14">
        <f>D158/F158</f>
        <v/>
      </c>
      <c r="F158" s="7">
        <f>SQRT((0.271/0.02)^2 + (0.136/0.02)^2)</f>
        <v/>
      </c>
      <c r="G158" s="7">
        <f>D158-E158</f>
        <v/>
      </c>
      <c r="H158" s="16">
        <f>D158+E158</f>
        <v/>
      </c>
      <c r="I158" s="11">
        <f>IFERROR(F158/SQRT(F158^2+W158), "X")</f>
        <v/>
      </c>
      <c r="J158" s="33">
        <f>IFERROR(SQRT((1-I158^2)/W158), "X")</f>
        <v/>
      </c>
      <c r="K158" s="33">
        <f>IFERROR(1/J158, "X")</f>
        <v/>
      </c>
      <c r="L158" s="33">
        <f>IFERROR(I158-J158, "X")</f>
        <v/>
      </c>
      <c r="M158" s="33">
        <f>IFERROR(I158+J158, "X")</f>
        <v/>
      </c>
      <c r="N158" s="8" t="n">
        <v>1</v>
      </c>
      <c r="O158" s="9" t="n">
        <v>0</v>
      </c>
      <c r="P158" s="8" t="n">
        <v>0</v>
      </c>
      <c r="Q158" s="9" t="n">
        <v>0</v>
      </c>
      <c r="R158" s="9" t="n">
        <v>1</v>
      </c>
      <c r="S158" s="9" t="n">
        <v>0</v>
      </c>
      <c r="T158" s="9" t="n">
        <v>0</v>
      </c>
      <c r="U158" s="8" t="n">
        <v>11501</v>
      </c>
      <c r="V158" s="9" t="n">
        <v>17</v>
      </c>
      <c r="W158" s="9">
        <f>U158-V158-1</f>
        <v/>
      </c>
      <c r="X158" s="9">
        <f>COUNTIF(B:B,B158)</f>
        <v/>
      </c>
      <c r="Y158" s="7" t="n">
        <v>7</v>
      </c>
      <c r="Z158" s="7" t="n">
        <v>20.492</v>
      </c>
      <c r="AA158" s="9" t="n">
        <v>1</v>
      </c>
      <c r="AB158" s="9" t="n">
        <v>0</v>
      </c>
      <c r="AC158" s="9" t="n">
        <v>0</v>
      </c>
      <c r="AD158" s="9" t="n">
        <v>0</v>
      </c>
      <c r="AE158" s="9" t="n">
        <v>0</v>
      </c>
      <c r="AF158" s="9" t="n">
        <v>1</v>
      </c>
      <c r="AG158" s="8" t="n">
        <v>0</v>
      </c>
      <c r="AH158" s="9" t="n">
        <v>1</v>
      </c>
      <c r="AI158" s="30" t="n">
        <v>0</v>
      </c>
      <c r="AJ158" s="9" t="n">
        <v>1</v>
      </c>
      <c r="AK158" s="30" t="n">
        <v>0</v>
      </c>
      <c r="AL158" s="21" t="n">
        <v>2002</v>
      </c>
      <c r="AM158" s="23">
        <f>LN(AL158)</f>
        <v/>
      </c>
      <c r="AN158" s="33" t="n">
        <v>0</v>
      </c>
      <c r="AO158" s="33" t="n">
        <v>0</v>
      </c>
      <c r="AP158" s="33" t="n">
        <v>1</v>
      </c>
      <c r="AQ158" s="43" t="n">
        <v>0</v>
      </c>
      <c r="AR158" s="33" t="inlineStr">
        <is>
          <t>.</t>
        </is>
      </c>
      <c r="AS158" s="43" t="inlineStr">
        <is>
          <t>.</t>
        </is>
      </c>
      <c r="AT158" s="42">
        <f>1-AU158</f>
        <v/>
      </c>
      <c r="AU158" s="18" t="n">
        <v>0.4819</v>
      </c>
      <c r="AV158" t="n">
        <v>1</v>
      </c>
      <c r="AW158" s="40" t="n">
        <v>0</v>
      </c>
      <c r="AX158" t="inlineStr">
        <is>
          <t>.</t>
        </is>
      </c>
      <c r="AY158" s="40" t="inlineStr">
        <is>
          <t>.</t>
        </is>
      </c>
      <c r="BA158" s="18" t="n"/>
      <c r="BB158">
        <f>1-BC158</f>
        <v/>
      </c>
      <c r="BC158" s="18" t="n">
        <v>0.386</v>
      </c>
      <c r="BD158" s="18" t="inlineStr">
        <is>
          <t>Pakistan</t>
        </is>
      </c>
      <c r="BE158" t="n">
        <v>0</v>
      </c>
      <c r="BF158" t="n">
        <v>0</v>
      </c>
      <c r="BG158" t="n">
        <v>0</v>
      </c>
      <c r="BH158" t="n">
        <v>0</v>
      </c>
      <c r="BI158" t="n">
        <v>0</v>
      </c>
      <c r="BJ158" t="n">
        <v>1</v>
      </c>
      <c r="BK158" s="18" t="n">
        <v>0</v>
      </c>
      <c r="BL158" t="n">
        <v>0</v>
      </c>
      <c r="BM158" t="n">
        <v>1</v>
      </c>
      <c r="BN158" s="18" t="n">
        <v>0</v>
      </c>
      <c r="BO158" t="n">
        <v>38.75</v>
      </c>
      <c r="BP158" t="n">
        <v>28</v>
      </c>
      <c r="BQ158" s="25" t="n">
        <v>34.277</v>
      </c>
      <c r="BR158" t="n">
        <v>1</v>
      </c>
      <c r="BS158" t="n">
        <v>0</v>
      </c>
      <c r="BT158" t="n">
        <v>0</v>
      </c>
      <c r="BU158" t="n">
        <v>0</v>
      </c>
      <c r="BV158" t="n">
        <v>0</v>
      </c>
      <c r="BW158" t="n">
        <v>0</v>
      </c>
      <c r="BX158" t="n">
        <v>0</v>
      </c>
      <c r="BY158" s="18" t="n">
        <v>0</v>
      </c>
      <c r="BZ158" t="n">
        <v>0</v>
      </c>
      <c r="CA158" t="n">
        <v>0</v>
      </c>
      <c r="CB158" t="n">
        <v>1</v>
      </c>
      <c r="CC158" s="18" t="n">
        <v>0</v>
      </c>
      <c r="CD158" t="n">
        <v>0</v>
      </c>
      <c r="CE158" t="n">
        <v>0</v>
      </c>
      <c r="CF158" t="n">
        <v>0</v>
      </c>
      <c r="CG158" t="n">
        <v>0</v>
      </c>
      <c r="CH158" s="18" t="n">
        <v>0</v>
      </c>
      <c r="CI158" t="n">
        <v>0</v>
      </c>
      <c r="CJ158" t="n">
        <v>0</v>
      </c>
      <c r="CK158" t="n">
        <v>1</v>
      </c>
      <c r="CL158" t="n">
        <v>1</v>
      </c>
      <c r="CM158" t="n">
        <v>0</v>
      </c>
      <c r="CN158" t="n">
        <v>0</v>
      </c>
      <c r="CO158" t="n">
        <v>0</v>
      </c>
      <c r="CP158" t="n">
        <v>0</v>
      </c>
      <c r="CQ158" t="n">
        <v>0</v>
      </c>
      <c r="CR158" t="n">
        <v>1</v>
      </c>
      <c r="CS158" s="18" t="n">
        <v>1</v>
      </c>
      <c r="DD158" s="34" t="inlineStr">
        <is>
          <t>X</t>
        </is>
      </c>
    </row>
    <row r="159">
      <c r="A159" t="n">
        <v>158</v>
      </c>
      <c r="B159" t="n">
        <v>15</v>
      </c>
      <c r="C159" s="25" t="inlineStr">
        <is>
          <t>Aslam (2009)</t>
        </is>
      </c>
      <c r="D159" s="12" t="n">
        <v>13.2</v>
      </c>
      <c r="E159" s="14">
        <f>D159/F159</f>
        <v/>
      </c>
      <c r="F159" s="7">
        <f>SQRT((0.271/0.02)^2 + (0.534/0.02)^2)</f>
        <v/>
      </c>
      <c r="G159" s="7">
        <f>D159-E159</f>
        <v/>
      </c>
      <c r="H159" s="16">
        <f>D159+E159</f>
        <v/>
      </c>
      <c r="I159" s="11">
        <f>IFERROR(F159/SQRT(F159^2+W159), "X")</f>
        <v/>
      </c>
      <c r="J159" s="33">
        <f>IFERROR(SQRT((1-I159^2)/W159), "X")</f>
        <v/>
      </c>
      <c r="K159" s="33">
        <f>IFERROR(1/J159, "X")</f>
        <v/>
      </c>
      <c r="L159" s="33">
        <f>IFERROR(I159-J159, "X")</f>
        <v/>
      </c>
      <c r="M159" s="33">
        <f>IFERROR(I159+J159, "X")</f>
        <v/>
      </c>
      <c r="N159" s="8" t="n">
        <v>1</v>
      </c>
      <c r="O159" s="9" t="n">
        <v>0</v>
      </c>
      <c r="P159" s="8" t="n">
        <v>0</v>
      </c>
      <c r="Q159" s="9" t="n">
        <v>0</v>
      </c>
      <c r="R159" s="9" t="n">
        <v>1</v>
      </c>
      <c r="S159" s="9" t="n">
        <v>0</v>
      </c>
      <c r="T159" s="9" t="n">
        <v>0</v>
      </c>
      <c r="U159" s="8" t="n">
        <v>11501</v>
      </c>
      <c r="V159" s="9" t="n">
        <v>17</v>
      </c>
      <c r="W159" s="9">
        <f>U159-V159-1</f>
        <v/>
      </c>
      <c r="X159" s="9">
        <f>COUNTIF(B:B,B159)</f>
        <v/>
      </c>
      <c r="Y159" s="7" t="n">
        <v>9.5</v>
      </c>
      <c r="Z159" s="7" t="n">
        <v>20.492</v>
      </c>
      <c r="AA159" s="9" t="n">
        <v>1</v>
      </c>
      <c r="AB159" s="9" t="n">
        <v>0</v>
      </c>
      <c r="AC159" s="9" t="n">
        <v>0</v>
      </c>
      <c r="AD159" s="9" t="n">
        <v>0</v>
      </c>
      <c r="AE159" s="9" t="n">
        <v>0</v>
      </c>
      <c r="AF159" s="9" t="n">
        <v>1</v>
      </c>
      <c r="AG159" s="8" t="n">
        <v>0</v>
      </c>
      <c r="AH159" s="9" t="n">
        <v>1</v>
      </c>
      <c r="AI159" s="30" t="n">
        <v>0</v>
      </c>
      <c r="AJ159" s="9" t="n">
        <v>1</v>
      </c>
      <c r="AK159" s="30" t="n">
        <v>0</v>
      </c>
      <c r="AL159" s="21" t="n">
        <v>2002</v>
      </c>
      <c r="AM159" s="23">
        <f>LN(AL159)</f>
        <v/>
      </c>
      <c r="AN159" s="33" t="n">
        <v>0</v>
      </c>
      <c r="AO159" s="33" t="n">
        <v>0</v>
      </c>
      <c r="AP159" s="33" t="n">
        <v>1</v>
      </c>
      <c r="AQ159" s="43" t="n">
        <v>0</v>
      </c>
      <c r="AR159" s="33" t="inlineStr">
        <is>
          <t>.</t>
        </is>
      </c>
      <c r="AS159" s="43" t="inlineStr">
        <is>
          <t>.</t>
        </is>
      </c>
      <c r="AT159" s="42">
        <f>1-AU159</f>
        <v/>
      </c>
      <c r="AU159" s="18" t="n">
        <v>0.4819</v>
      </c>
      <c r="AV159" t="n">
        <v>1</v>
      </c>
      <c r="AW159" s="40" t="n">
        <v>0</v>
      </c>
      <c r="AX159" t="inlineStr">
        <is>
          <t>.</t>
        </is>
      </c>
      <c r="AY159" s="40" t="inlineStr">
        <is>
          <t>.</t>
        </is>
      </c>
      <c r="BA159" s="18" t="n"/>
      <c r="BB159">
        <f>1-BC159</f>
        <v/>
      </c>
      <c r="BC159" s="18" t="n">
        <v>0.386</v>
      </c>
      <c r="BD159" s="18" t="inlineStr">
        <is>
          <t>Pakistan</t>
        </is>
      </c>
      <c r="BE159" t="n">
        <v>0</v>
      </c>
      <c r="BF159" t="n">
        <v>0</v>
      </c>
      <c r="BG159" t="n">
        <v>0</v>
      </c>
      <c r="BH159" t="n">
        <v>0</v>
      </c>
      <c r="BI159" t="n">
        <v>0</v>
      </c>
      <c r="BJ159" t="n">
        <v>1</v>
      </c>
      <c r="BK159" s="18" t="n">
        <v>0</v>
      </c>
      <c r="BL159" t="n">
        <v>0</v>
      </c>
      <c r="BM159" t="n">
        <v>1</v>
      </c>
      <c r="BN159" s="18" t="n">
        <v>0</v>
      </c>
      <c r="BO159" t="n">
        <v>38.75</v>
      </c>
      <c r="BP159" t="n">
        <v>28</v>
      </c>
      <c r="BQ159" s="25" t="n">
        <v>34.277</v>
      </c>
      <c r="BR159" t="n">
        <v>1</v>
      </c>
      <c r="BS159" t="n">
        <v>0</v>
      </c>
      <c r="BT159" t="n">
        <v>0</v>
      </c>
      <c r="BU159" t="n">
        <v>0</v>
      </c>
      <c r="BV159" t="n">
        <v>0</v>
      </c>
      <c r="BW159" t="n">
        <v>0</v>
      </c>
      <c r="BX159" t="n">
        <v>0</v>
      </c>
      <c r="BY159" s="18" t="n">
        <v>0</v>
      </c>
      <c r="BZ159" t="n">
        <v>0</v>
      </c>
      <c r="CA159" t="n">
        <v>0</v>
      </c>
      <c r="CB159" t="n">
        <v>1</v>
      </c>
      <c r="CC159" s="18" t="n">
        <v>0</v>
      </c>
      <c r="CD159" t="n">
        <v>0</v>
      </c>
      <c r="CE159" t="n">
        <v>0</v>
      </c>
      <c r="CF159" t="n">
        <v>0</v>
      </c>
      <c r="CG159" t="n">
        <v>0</v>
      </c>
      <c r="CH159" s="18" t="n">
        <v>0</v>
      </c>
      <c r="CI159" t="n">
        <v>0</v>
      </c>
      <c r="CJ159" t="n">
        <v>0</v>
      </c>
      <c r="CK159" t="n">
        <v>1</v>
      </c>
      <c r="CL159" t="n">
        <v>1</v>
      </c>
      <c r="CM159" t="n">
        <v>0</v>
      </c>
      <c r="CN159" t="n">
        <v>0</v>
      </c>
      <c r="CO159" t="n">
        <v>0</v>
      </c>
      <c r="CP159" t="n">
        <v>0</v>
      </c>
      <c r="CQ159" t="n">
        <v>0</v>
      </c>
      <c r="CR159" t="n">
        <v>1</v>
      </c>
      <c r="CS159" s="18" t="n">
        <v>1</v>
      </c>
      <c r="DD159" s="34" t="inlineStr">
        <is>
          <t>X</t>
        </is>
      </c>
    </row>
    <row r="160">
      <c r="A160" t="n">
        <v>159</v>
      </c>
      <c r="B160" t="n">
        <v>15</v>
      </c>
      <c r="C160" s="25" t="inlineStr">
        <is>
          <t>Aslam (2009)</t>
        </is>
      </c>
      <c r="D160" s="12" t="n">
        <v>11.4</v>
      </c>
      <c r="E160" s="14">
        <f>D160/F160</f>
        <v/>
      </c>
      <c r="F160" s="7">
        <f>SQRT((0.762/0.03)^2 + (0.534/0.02)^2)</f>
        <v/>
      </c>
      <c r="G160" s="7">
        <f>D160-E160</f>
        <v/>
      </c>
      <c r="H160" s="16">
        <f>D160+E160</f>
        <v/>
      </c>
      <c r="I160" s="11">
        <f>IFERROR(F160/SQRT(F160^2+W160), "X")</f>
        <v/>
      </c>
      <c r="J160" s="33">
        <f>IFERROR(SQRT((1-I160^2)/W160), "X")</f>
        <v/>
      </c>
      <c r="K160" s="33">
        <f>IFERROR(1/J160, "X")</f>
        <v/>
      </c>
      <c r="L160" s="33">
        <f>IFERROR(I160-J160, "X")</f>
        <v/>
      </c>
      <c r="M160" s="33">
        <f>IFERROR(I160+J160, "X")</f>
        <v/>
      </c>
      <c r="N160" s="8" t="n">
        <v>1</v>
      </c>
      <c r="O160" s="9" t="n">
        <v>0</v>
      </c>
      <c r="P160" s="8" t="n">
        <v>0</v>
      </c>
      <c r="Q160" s="9" t="n">
        <v>0</v>
      </c>
      <c r="R160" s="9" t="n">
        <v>1</v>
      </c>
      <c r="S160" s="9" t="n">
        <v>0</v>
      </c>
      <c r="T160" s="9" t="n">
        <v>0</v>
      </c>
      <c r="U160" s="8" t="n">
        <v>11501</v>
      </c>
      <c r="V160" s="9" t="n">
        <v>17</v>
      </c>
      <c r="W160" s="9">
        <f>U160-V160-1</f>
        <v/>
      </c>
      <c r="X160" s="9">
        <f>COUNTIF(B:B,B160)</f>
        <v/>
      </c>
      <c r="Y160" s="7" t="n">
        <v>11.5</v>
      </c>
      <c r="Z160" s="7" t="n">
        <v>20.492</v>
      </c>
      <c r="AA160" s="9" t="n">
        <v>1</v>
      </c>
      <c r="AB160" s="9" t="n">
        <v>0</v>
      </c>
      <c r="AC160" s="9" t="n">
        <v>0</v>
      </c>
      <c r="AD160" s="9" t="n">
        <v>0</v>
      </c>
      <c r="AE160" s="9" t="n">
        <v>0</v>
      </c>
      <c r="AF160" s="9" t="n">
        <v>1</v>
      </c>
      <c r="AG160" s="8" t="n">
        <v>0</v>
      </c>
      <c r="AH160" s="9" t="n">
        <v>1</v>
      </c>
      <c r="AI160" s="30" t="n">
        <v>0</v>
      </c>
      <c r="AJ160" s="9" t="n">
        <v>1</v>
      </c>
      <c r="AK160" s="30" t="n">
        <v>0</v>
      </c>
      <c r="AL160" s="21" t="n">
        <v>2002</v>
      </c>
      <c r="AM160" s="23">
        <f>LN(AL160)</f>
        <v/>
      </c>
      <c r="AN160" s="33" t="n">
        <v>0</v>
      </c>
      <c r="AO160" s="33" t="n">
        <v>0</v>
      </c>
      <c r="AP160" s="33" t="n">
        <v>0</v>
      </c>
      <c r="AQ160" s="43" t="n">
        <v>1</v>
      </c>
      <c r="AR160" s="33" t="inlineStr">
        <is>
          <t>.</t>
        </is>
      </c>
      <c r="AS160" s="43" t="inlineStr">
        <is>
          <t>.</t>
        </is>
      </c>
      <c r="AT160" s="42">
        <f>1-AU160</f>
        <v/>
      </c>
      <c r="AU160" s="18" t="n">
        <v>0.4819</v>
      </c>
      <c r="AV160" t="n">
        <v>1</v>
      </c>
      <c r="AW160" s="40" t="n">
        <v>0</v>
      </c>
      <c r="AX160" t="inlineStr">
        <is>
          <t>.</t>
        </is>
      </c>
      <c r="AY160" s="40" t="inlineStr">
        <is>
          <t>.</t>
        </is>
      </c>
      <c r="BA160" s="18" t="n"/>
      <c r="BB160">
        <f>1-BC160</f>
        <v/>
      </c>
      <c r="BC160" s="18" t="n">
        <v>0.386</v>
      </c>
      <c r="BD160" s="18" t="inlineStr">
        <is>
          <t>Pakistan</t>
        </is>
      </c>
      <c r="BE160" t="n">
        <v>0</v>
      </c>
      <c r="BF160" t="n">
        <v>0</v>
      </c>
      <c r="BG160" t="n">
        <v>0</v>
      </c>
      <c r="BH160" t="n">
        <v>0</v>
      </c>
      <c r="BI160" t="n">
        <v>0</v>
      </c>
      <c r="BJ160" t="n">
        <v>1</v>
      </c>
      <c r="BK160" s="18" t="n">
        <v>0</v>
      </c>
      <c r="BL160" t="n">
        <v>0</v>
      </c>
      <c r="BM160" t="n">
        <v>1</v>
      </c>
      <c r="BN160" s="18" t="n">
        <v>0</v>
      </c>
      <c r="BO160" t="n">
        <v>38.75</v>
      </c>
      <c r="BP160" t="n">
        <v>28</v>
      </c>
      <c r="BQ160" s="25" t="n">
        <v>34.277</v>
      </c>
      <c r="BR160" t="n">
        <v>1</v>
      </c>
      <c r="BS160" t="n">
        <v>0</v>
      </c>
      <c r="BT160" t="n">
        <v>0</v>
      </c>
      <c r="BU160" t="n">
        <v>0</v>
      </c>
      <c r="BV160" t="n">
        <v>0</v>
      </c>
      <c r="BW160" t="n">
        <v>0</v>
      </c>
      <c r="BX160" t="n">
        <v>0</v>
      </c>
      <c r="BY160" s="18" t="n">
        <v>0</v>
      </c>
      <c r="BZ160" t="n">
        <v>0</v>
      </c>
      <c r="CA160" t="n">
        <v>0</v>
      </c>
      <c r="CB160" t="n">
        <v>1</v>
      </c>
      <c r="CC160" s="18" t="n">
        <v>0</v>
      </c>
      <c r="CD160" t="n">
        <v>0</v>
      </c>
      <c r="CE160" t="n">
        <v>0</v>
      </c>
      <c r="CF160" t="n">
        <v>0</v>
      </c>
      <c r="CG160" t="n">
        <v>0</v>
      </c>
      <c r="CH160" s="18" t="n">
        <v>0</v>
      </c>
      <c r="CI160" t="n">
        <v>0</v>
      </c>
      <c r="CJ160" t="n">
        <v>0</v>
      </c>
      <c r="CK160" t="n">
        <v>1</v>
      </c>
      <c r="CL160" t="n">
        <v>1</v>
      </c>
      <c r="CM160" t="n">
        <v>0</v>
      </c>
      <c r="CN160" t="n">
        <v>0</v>
      </c>
      <c r="CO160" t="n">
        <v>0</v>
      </c>
      <c r="CP160" t="n">
        <v>0</v>
      </c>
      <c r="CQ160" t="n">
        <v>0</v>
      </c>
      <c r="CR160" t="n">
        <v>1</v>
      </c>
      <c r="CS160" s="18" t="n">
        <v>1</v>
      </c>
      <c r="DD160" s="34" t="inlineStr">
        <is>
          <t>X</t>
        </is>
      </c>
    </row>
    <row r="161">
      <c r="A161" t="n">
        <v>160</v>
      </c>
      <c r="B161" t="n">
        <v>15</v>
      </c>
      <c r="C161" s="25" t="inlineStr">
        <is>
          <t>Aslam (2009)</t>
        </is>
      </c>
      <c r="D161" s="12" t="n">
        <v>15.4</v>
      </c>
      <c r="E161" s="14">
        <f>D161/F161</f>
        <v/>
      </c>
      <c r="F161" s="7">
        <f>SQRT((0.762/0.03)^2 + (1.07/0.03)^2)</f>
        <v/>
      </c>
      <c r="G161" s="7">
        <f>D161-E161</f>
        <v/>
      </c>
      <c r="H161" s="16">
        <f>D161+E161</f>
        <v/>
      </c>
      <c r="I161" s="11">
        <f>IFERROR(F161/SQRT(F161^2+W161), "X")</f>
        <v/>
      </c>
      <c r="J161" s="33">
        <f>IFERROR(SQRT((1-I161^2)/W161), "X")</f>
        <v/>
      </c>
      <c r="K161" s="33">
        <f>IFERROR(1/J161, "X")</f>
        <v/>
      </c>
      <c r="L161" s="33">
        <f>IFERROR(I161-J161, "X")</f>
        <v/>
      </c>
      <c r="M161" s="33">
        <f>IFERROR(I161+J161, "X")</f>
        <v/>
      </c>
      <c r="N161" s="8" t="n">
        <v>1</v>
      </c>
      <c r="O161" s="9" t="n">
        <v>0</v>
      </c>
      <c r="P161" s="8" t="n">
        <v>0</v>
      </c>
      <c r="Q161" s="9" t="n">
        <v>0</v>
      </c>
      <c r="R161" s="9" t="n">
        <v>1</v>
      </c>
      <c r="S161" s="9" t="n">
        <v>0</v>
      </c>
      <c r="T161" s="9" t="n">
        <v>0</v>
      </c>
      <c r="U161" s="8" t="n">
        <v>11501</v>
      </c>
      <c r="V161" s="9" t="n">
        <v>17</v>
      </c>
      <c r="W161" s="9">
        <f>U161-V161-1</f>
        <v/>
      </c>
      <c r="X161" s="9">
        <f>COUNTIF(B:B,B161)</f>
        <v/>
      </c>
      <c r="Y161" s="7" t="n">
        <v>13.5</v>
      </c>
      <c r="Z161" s="7" t="n">
        <v>20.492</v>
      </c>
      <c r="AA161" s="9" t="n">
        <v>1</v>
      </c>
      <c r="AB161" s="9" t="n">
        <v>0</v>
      </c>
      <c r="AC161" s="9" t="n">
        <v>0</v>
      </c>
      <c r="AD161" s="9" t="n">
        <v>0</v>
      </c>
      <c r="AE161" s="9" t="n">
        <v>0</v>
      </c>
      <c r="AF161" s="9" t="n">
        <v>1</v>
      </c>
      <c r="AG161" s="8" t="n">
        <v>0</v>
      </c>
      <c r="AH161" s="9" t="n">
        <v>1</v>
      </c>
      <c r="AI161" s="30" t="n">
        <v>0</v>
      </c>
      <c r="AJ161" s="9" t="n">
        <v>1</v>
      </c>
      <c r="AK161" s="30" t="n">
        <v>0</v>
      </c>
      <c r="AL161" s="21" t="n">
        <v>2002</v>
      </c>
      <c r="AM161" s="23">
        <f>LN(AL161)</f>
        <v/>
      </c>
      <c r="AN161" s="33" t="n">
        <v>0</v>
      </c>
      <c r="AO161" s="33" t="n">
        <v>0</v>
      </c>
      <c r="AP161" s="33" t="n">
        <v>0</v>
      </c>
      <c r="AQ161" s="43" t="n">
        <v>1</v>
      </c>
      <c r="AR161" s="33" t="inlineStr">
        <is>
          <t>.</t>
        </is>
      </c>
      <c r="AS161" s="43" t="inlineStr">
        <is>
          <t>.</t>
        </is>
      </c>
      <c r="AT161" s="42">
        <f>1-AU161</f>
        <v/>
      </c>
      <c r="AU161" s="18" t="n">
        <v>0.4819</v>
      </c>
      <c r="AV161" t="n">
        <v>1</v>
      </c>
      <c r="AW161" s="40" t="n">
        <v>0</v>
      </c>
      <c r="AX161" t="inlineStr">
        <is>
          <t>.</t>
        </is>
      </c>
      <c r="AY161" s="40" t="inlineStr">
        <is>
          <t>.</t>
        </is>
      </c>
      <c r="BA161" s="18" t="n"/>
      <c r="BB161">
        <f>1-BC161</f>
        <v/>
      </c>
      <c r="BC161" s="18" t="n">
        <v>0.386</v>
      </c>
      <c r="BD161" s="18" t="inlineStr">
        <is>
          <t>Pakistan</t>
        </is>
      </c>
      <c r="BE161" t="n">
        <v>0</v>
      </c>
      <c r="BF161" t="n">
        <v>0</v>
      </c>
      <c r="BG161" t="n">
        <v>0</v>
      </c>
      <c r="BH161" t="n">
        <v>0</v>
      </c>
      <c r="BI161" t="n">
        <v>0</v>
      </c>
      <c r="BJ161" t="n">
        <v>1</v>
      </c>
      <c r="BK161" s="18" t="n">
        <v>0</v>
      </c>
      <c r="BL161" t="n">
        <v>0</v>
      </c>
      <c r="BM161" t="n">
        <v>1</v>
      </c>
      <c r="BN161" s="18" t="n">
        <v>0</v>
      </c>
      <c r="BO161" t="n">
        <v>38.75</v>
      </c>
      <c r="BP161" t="n">
        <v>28</v>
      </c>
      <c r="BQ161" s="25" t="n">
        <v>34.277</v>
      </c>
      <c r="BR161" t="n">
        <v>1</v>
      </c>
      <c r="BS161" t="n">
        <v>0</v>
      </c>
      <c r="BT161" t="n">
        <v>0</v>
      </c>
      <c r="BU161" t="n">
        <v>0</v>
      </c>
      <c r="BV161" t="n">
        <v>0</v>
      </c>
      <c r="BW161" t="n">
        <v>0</v>
      </c>
      <c r="BX161" t="n">
        <v>0</v>
      </c>
      <c r="BY161" s="18" t="n">
        <v>0</v>
      </c>
      <c r="BZ161" t="n">
        <v>0</v>
      </c>
      <c r="CA161" t="n">
        <v>0</v>
      </c>
      <c r="CB161" t="n">
        <v>1</v>
      </c>
      <c r="CC161" s="18" t="n">
        <v>0</v>
      </c>
      <c r="CD161" t="n">
        <v>0</v>
      </c>
      <c r="CE161" t="n">
        <v>0</v>
      </c>
      <c r="CF161" t="n">
        <v>0</v>
      </c>
      <c r="CG161" t="n">
        <v>0</v>
      </c>
      <c r="CH161" s="18" t="n">
        <v>0</v>
      </c>
      <c r="CI161" t="n">
        <v>0</v>
      </c>
      <c r="CJ161" t="n">
        <v>0</v>
      </c>
      <c r="CK161" t="n">
        <v>1</v>
      </c>
      <c r="CL161" t="n">
        <v>1</v>
      </c>
      <c r="CM161" t="n">
        <v>0</v>
      </c>
      <c r="CN161" t="n">
        <v>0</v>
      </c>
      <c r="CO161" t="n">
        <v>0</v>
      </c>
      <c r="CP161" t="n">
        <v>0</v>
      </c>
      <c r="CQ161" t="n">
        <v>0</v>
      </c>
      <c r="CR161" t="n">
        <v>1</v>
      </c>
      <c r="CS161" s="18" t="n">
        <v>1</v>
      </c>
      <c r="DD161" s="34" t="inlineStr">
        <is>
          <t>X</t>
        </is>
      </c>
    </row>
    <row r="162">
      <c r="A162" t="n">
        <v>161</v>
      </c>
      <c r="B162" t="n">
        <v>15</v>
      </c>
      <c r="C162" s="25" t="inlineStr">
        <is>
          <t>Aslam (2009)</t>
        </is>
      </c>
      <c r="D162" s="12" t="n">
        <v>15.1</v>
      </c>
      <c r="E162" s="14">
        <f>D162/F162</f>
        <v/>
      </c>
      <c r="F162" s="7">
        <f>SQRT((1.371/0.03)^2 + (1.07/0.03)^2)</f>
        <v/>
      </c>
      <c r="G162" s="7">
        <f>D162-E162</f>
        <v/>
      </c>
      <c r="H162" s="16">
        <f>D162+E162</f>
        <v/>
      </c>
      <c r="I162" s="11">
        <f>IFERROR(F162/SQRT(F162^2+W162), "X")</f>
        <v/>
      </c>
      <c r="J162" s="33">
        <f>IFERROR(SQRT((1-I162^2)/W162), "X")</f>
        <v/>
      </c>
      <c r="K162" s="33">
        <f>IFERROR(1/J162, "X")</f>
        <v/>
      </c>
      <c r="L162" s="33">
        <f>IFERROR(I162-J162, "X")</f>
        <v/>
      </c>
      <c r="M162" s="33">
        <f>IFERROR(I162+J162, "X")</f>
        <v/>
      </c>
      <c r="N162" s="8" t="n">
        <v>1</v>
      </c>
      <c r="O162" s="9" t="n">
        <v>0</v>
      </c>
      <c r="P162" s="8" t="n">
        <v>0</v>
      </c>
      <c r="Q162" s="9" t="n">
        <v>0</v>
      </c>
      <c r="R162" s="9" t="n">
        <v>1</v>
      </c>
      <c r="S162" s="9" t="n">
        <v>0</v>
      </c>
      <c r="T162" s="9" t="n">
        <v>0</v>
      </c>
      <c r="U162" s="8" t="n">
        <v>11501</v>
      </c>
      <c r="V162" s="9" t="n">
        <v>17</v>
      </c>
      <c r="W162" s="9">
        <f>U162-V162-1</f>
        <v/>
      </c>
      <c r="X162" s="9">
        <f>COUNTIF(B:B,B162)</f>
        <v/>
      </c>
      <c r="Y162" s="7" t="n">
        <v>15</v>
      </c>
      <c r="Z162" s="7" t="n">
        <v>20.492</v>
      </c>
      <c r="AA162" s="9" t="n">
        <v>1</v>
      </c>
      <c r="AB162" s="9" t="n">
        <v>0</v>
      </c>
      <c r="AC162" s="9" t="n">
        <v>0</v>
      </c>
      <c r="AD162" s="9" t="n">
        <v>0</v>
      </c>
      <c r="AE162" s="9" t="n">
        <v>0</v>
      </c>
      <c r="AF162" s="9" t="n">
        <v>1</v>
      </c>
      <c r="AG162" s="8" t="n">
        <v>0</v>
      </c>
      <c r="AH162" s="9" t="n">
        <v>1</v>
      </c>
      <c r="AI162" s="30" t="n">
        <v>0</v>
      </c>
      <c r="AJ162" s="9" t="n">
        <v>1</v>
      </c>
      <c r="AK162" s="30" t="n">
        <v>0</v>
      </c>
      <c r="AL162" s="21" t="n">
        <v>2002</v>
      </c>
      <c r="AM162" s="23">
        <f>LN(AL162)</f>
        <v/>
      </c>
      <c r="AN162" s="33" t="n">
        <v>0</v>
      </c>
      <c r="AO162" s="33" t="n">
        <v>0</v>
      </c>
      <c r="AP162" s="33" t="n">
        <v>0</v>
      </c>
      <c r="AQ162" s="43" t="n">
        <v>1</v>
      </c>
      <c r="AR162" s="33" t="inlineStr">
        <is>
          <t>.</t>
        </is>
      </c>
      <c r="AS162" s="43" t="inlineStr">
        <is>
          <t>.</t>
        </is>
      </c>
      <c r="AT162" s="42">
        <f>1-AU162</f>
        <v/>
      </c>
      <c r="AU162" s="18" t="n">
        <v>0.4819</v>
      </c>
      <c r="AV162" t="n">
        <v>1</v>
      </c>
      <c r="AW162" s="40" t="n">
        <v>0</v>
      </c>
      <c r="AX162" t="inlineStr">
        <is>
          <t>.</t>
        </is>
      </c>
      <c r="AY162" s="40" t="inlineStr">
        <is>
          <t>.</t>
        </is>
      </c>
      <c r="BA162" s="18" t="n"/>
      <c r="BB162">
        <f>1-BC162</f>
        <v/>
      </c>
      <c r="BC162" s="18" t="n">
        <v>0.386</v>
      </c>
      <c r="BD162" s="18" t="inlineStr">
        <is>
          <t>Pakistan</t>
        </is>
      </c>
      <c r="BE162" t="n">
        <v>0</v>
      </c>
      <c r="BF162" t="n">
        <v>0</v>
      </c>
      <c r="BG162" t="n">
        <v>0</v>
      </c>
      <c r="BH162" t="n">
        <v>0</v>
      </c>
      <c r="BI162" t="n">
        <v>0</v>
      </c>
      <c r="BJ162" t="n">
        <v>1</v>
      </c>
      <c r="BK162" s="18" t="n">
        <v>0</v>
      </c>
      <c r="BL162" t="n">
        <v>0</v>
      </c>
      <c r="BM162" t="n">
        <v>1</v>
      </c>
      <c r="BN162" s="18" t="n">
        <v>0</v>
      </c>
      <c r="BO162" t="n">
        <v>38.75</v>
      </c>
      <c r="BP162" t="n">
        <v>28</v>
      </c>
      <c r="BQ162" s="25" t="n">
        <v>34.277</v>
      </c>
      <c r="BR162" t="n">
        <v>1</v>
      </c>
      <c r="BS162" t="n">
        <v>0</v>
      </c>
      <c r="BT162" t="n">
        <v>0</v>
      </c>
      <c r="BU162" t="n">
        <v>0</v>
      </c>
      <c r="BV162" t="n">
        <v>0</v>
      </c>
      <c r="BW162" t="n">
        <v>0</v>
      </c>
      <c r="BX162" t="n">
        <v>0</v>
      </c>
      <c r="BY162" s="18" t="n">
        <v>0</v>
      </c>
      <c r="BZ162" t="n">
        <v>0</v>
      </c>
      <c r="CA162" t="n">
        <v>0</v>
      </c>
      <c r="CB162" t="n">
        <v>1</v>
      </c>
      <c r="CC162" s="18" t="n">
        <v>0</v>
      </c>
      <c r="CD162" t="n">
        <v>0</v>
      </c>
      <c r="CE162" t="n">
        <v>0</v>
      </c>
      <c r="CF162" t="n">
        <v>0</v>
      </c>
      <c r="CG162" t="n">
        <v>0</v>
      </c>
      <c r="CH162" s="18" t="n">
        <v>0</v>
      </c>
      <c r="CI162" t="n">
        <v>0</v>
      </c>
      <c r="CJ162" t="n">
        <v>0</v>
      </c>
      <c r="CK162" t="n">
        <v>1</v>
      </c>
      <c r="CL162" t="n">
        <v>1</v>
      </c>
      <c r="CM162" t="n">
        <v>0</v>
      </c>
      <c r="CN162" t="n">
        <v>0</v>
      </c>
      <c r="CO162" t="n">
        <v>0</v>
      </c>
      <c r="CP162" t="n">
        <v>0</v>
      </c>
      <c r="CQ162" t="n">
        <v>0</v>
      </c>
      <c r="CR162" t="n">
        <v>1</v>
      </c>
      <c r="CS162" s="18" t="n">
        <v>1</v>
      </c>
      <c r="DD162" s="34" t="inlineStr">
        <is>
          <t>X</t>
        </is>
      </c>
    </row>
    <row r="163">
      <c r="A163" t="n">
        <v>162</v>
      </c>
      <c r="B163" t="n">
        <v>15</v>
      </c>
      <c r="C163" s="25" t="inlineStr">
        <is>
          <t>Aslam (2009)</t>
        </is>
      </c>
      <c r="D163" s="12" t="n">
        <v>6.8</v>
      </c>
      <c r="E163" s="14">
        <f>D163/F163</f>
        <v/>
      </c>
      <c r="F163" s="7">
        <f>SQRT((0.334/0.14)^2 + (0.342/0.14)^2)</f>
        <v/>
      </c>
      <c r="G163" s="7">
        <f>D163-E163</f>
        <v/>
      </c>
      <c r="H163" s="16">
        <f>D163+E163</f>
        <v/>
      </c>
      <c r="I163" s="11">
        <f>IFERROR(F163/SQRT(F163^2+W163), "X")</f>
        <v/>
      </c>
      <c r="J163" s="33">
        <f>IFERROR(SQRT((1-I163^2)/W163), "X")</f>
        <v/>
      </c>
      <c r="K163" s="33">
        <f>IFERROR(1/J163, "X")</f>
        <v/>
      </c>
      <c r="L163" s="33">
        <f>IFERROR(I163-J163, "X")</f>
        <v/>
      </c>
      <c r="M163" s="33">
        <f>IFERROR(I163+J163, "X")</f>
        <v/>
      </c>
      <c r="N163" s="8" t="n">
        <v>1</v>
      </c>
      <c r="O163" s="9" t="n">
        <v>0</v>
      </c>
      <c r="P163" s="8" t="n">
        <v>0</v>
      </c>
      <c r="Q163" s="9" t="n">
        <v>0</v>
      </c>
      <c r="R163" s="9" t="n">
        <v>1</v>
      </c>
      <c r="S163" s="9" t="n">
        <v>0</v>
      </c>
      <c r="T163" s="9" t="n">
        <v>0</v>
      </c>
      <c r="U163" s="8" t="n">
        <v>2018</v>
      </c>
      <c r="V163" s="9" t="n">
        <v>17</v>
      </c>
      <c r="W163" s="9">
        <f>U163-V163-1</f>
        <v/>
      </c>
      <c r="X163" s="9">
        <f>COUNTIF(B:B,B163)</f>
        <v/>
      </c>
      <c r="Y163" s="7" t="n">
        <v>5</v>
      </c>
      <c r="Z163" s="7" t="n">
        <v>20.097</v>
      </c>
      <c r="AA163" s="9" t="n">
        <v>1</v>
      </c>
      <c r="AB163" s="9" t="n">
        <v>0</v>
      </c>
      <c r="AC163" s="9" t="n">
        <v>0</v>
      </c>
      <c r="AD163" s="9" t="n">
        <v>0</v>
      </c>
      <c r="AE163" s="9" t="n">
        <v>0</v>
      </c>
      <c r="AF163" s="9" t="n">
        <v>1</v>
      </c>
      <c r="AG163" s="8" t="n">
        <v>0</v>
      </c>
      <c r="AH163" s="9" t="n">
        <v>1</v>
      </c>
      <c r="AI163" s="30" t="n">
        <v>0</v>
      </c>
      <c r="AJ163" s="9" t="n">
        <v>1</v>
      </c>
      <c r="AK163" s="30" t="n">
        <v>0</v>
      </c>
      <c r="AL163" s="21" t="n">
        <v>2002</v>
      </c>
      <c r="AM163" s="23">
        <f>LN(AL163)</f>
        <v/>
      </c>
      <c r="AN163" s="33" t="n">
        <v>0</v>
      </c>
      <c r="AO163" s="33" t="n">
        <v>1</v>
      </c>
      <c r="AP163" s="33" t="n">
        <v>0</v>
      </c>
      <c r="AQ163" s="43" t="n">
        <v>0</v>
      </c>
      <c r="AR163" s="33" t="inlineStr">
        <is>
          <t>.</t>
        </is>
      </c>
      <c r="AS163" s="43" t="inlineStr">
        <is>
          <t>.</t>
        </is>
      </c>
      <c r="AT163" s="42">
        <f>1-AU163</f>
        <v/>
      </c>
      <c r="AU163" s="18" t="n">
        <v>0.6169</v>
      </c>
      <c r="AV163" t="n">
        <v>0</v>
      </c>
      <c r="AW163" s="40" t="n">
        <v>1</v>
      </c>
      <c r="AX163" t="inlineStr">
        <is>
          <t>.</t>
        </is>
      </c>
      <c r="AY163" s="40" t="inlineStr">
        <is>
          <t>.</t>
        </is>
      </c>
      <c r="BA163" s="18" t="n"/>
      <c r="BB163">
        <f>1-BC163</f>
        <v/>
      </c>
      <c r="BC163" s="18" t="n">
        <v>0.366</v>
      </c>
      <c r="BD163" s="18" t="inlineStr">
        <is>
          <t>Pakistan</t>
        </is>
      </c>
      <c r="BE163" t="n">
        <v>0</v>
      </c>
      <c r="BF163" t="n">
        <v>0</v>
      </c>
      <c r="BG163" t="n">
        <v>0</v>
      </c>
      <c r="BH163" t="n">
        <v>0</v>
      </c>
      <c r="BI163" t="n">
        <v>0</v>
      </c>
      <c r="BJ163" t="n">
        <v>1</v>
      </c>
      <c r="BK163" s="18" t="n">
        <v>0</v>
      </c>
      <c r="BL163" t="n">
        <v>0</v>
      </c>
      <c r="BM163" t="n">
        <v>1</v>
      </c>
      <c r="BN163" s="18" t="n">
        <v>0</v>
      </c>
      <c r="BO163" t="n">
        <v>38.75</v>
      </c>
      <c r="BP163" t="n">
        <v>28</v>
      </c>
      <c r="BQ163" s="25" t="n">
        <v>33.124</v>
      </c>
      <c r="BR163" t="n">
        <v>1</v>
      </c>
      <c r="BS163" t="n">
        <v>0</v>
      </c>
      <c r="BT163" t="n">
        <v>0</v>
      </c>
      <c r="BU163" t="n">
        <v>0</v>
      </c>
      <c r="BV163" t="n">
        <v>0</v>
      </c>
      <c r="BW163" t="n">
        <v>0</v>
      </c>
      <c r="BX163" t="n">
        <v>0</v>
      </c>
      <c r="BY163" s="18" t="n">
        <v>0</v>
      </c>
      <c r="BZ163" t="n">
        <v>0</v>
      </c>
      <c r="CA163" t="n">
        <v>0</v>
      </c>
      <c r="CB163" t="n">
        <v>1</v>
      </c>
      <c r="CC163" s="18" t="n">
        <v>0</v>
      </c>
      <c r="CD163" t="n">
        <v>0</v>
      </c>
      <c r="CE163" t="n">
        <v>0</v>
      </c>
      <c r="CF163" t="n">
        <v>0</v>
      </c>
      <c r="CG163" t="n">
        <v>0</v>
      </c>
      <c r="CH163" s="18" t="n">
        <v>0</v>
      </c>
      <c r="CI163" t="n">
        <v>0</v>
      </c>
      <c r="CJ163" t="n">
        <v>0</v>
      </c>
      <c r="CK163" t="n">
        <v>1</v>
      </c>
      <c r="CL163" t="n">
        <v>1</v>
      </c>
      <c r="CM163" t="n">
        <v>0</v>
      </c>
      <c r="CN163" t="n">
        <v>0</v>
      </c>
      <c r="CO163" t="n">
        <v>0</v>
      </c>
      <c r="CP163" t="n">
        <v>0</v>
      </c>
      <c r="CQ163" t="n">
        <v>0</v>
      </c>
      <c r="CR163" t="n">
        <v>1</v>
      </c>
      <c r="CS163" s="18" t="n">
        <v>1</v>
      </c>
      <c r="DD163" s="34" t="inlineStr">
        <is>
          <t>X</t>
        </is>
      </c>
    </row>
    <row r="164">
      <c r="A164" t="n">
        <v>163</v>
      </c>
      <c r="B164" t="n">
        <v>15</v>
      </c>
      <c r="C164" s="25" t="inlineStr">
        <is>
          <t>Aslam (2009)</t>
        </is>
      </c>
      <c r="D164" s="12" t="n">
        <v>20.5</v>
      </c>
      <c r="E164" s="14">
        <f>D164/F164</f>
        <v/>
      </c>
      <c r="F164" s="7">
        <f>SQRT((0.958/0.14)^2 + (0.342/0.14)^2)</f>
        <v/>
      </c>
      <c r="G164" s="7">
        <f>D164-E164</f>
        <v/>
      </c>
      <c r="H164" s="16">
        <f>D164+E164</f>
        <v/>
      </c>
      <c r="I164" s="11">
        <f>IFERROR(F164/SQRT(F164^2+W164), "X")</f>
        <v/>
      </c>
      <c r="J164" s="33">
        <f>IFERROR(SQRT((1-I164^2)/W164), "X")</f>
        <v/>
      </c>
      <c r="K164" s="33">
        <f>IFERROR(1/J164, "X")</f>
        <v/>
      </c>
      <c r="L164" s="33">
        <f>IFERROR(I164-J164, "X")</f>
        <v/>
      </c>
      <c r="M164" s="33">
        <f>IFERROR(I164+J164, "X")</f>
        <v/>
      </c>
      <c r="N164" s="8" t="n">
        <v>1</v>
      </c>
      <c r="O164" s="9" t="n">
        <v>0</v>
      </c>
      <c r="P164" s="8" t="n">
        <v>0</v>
      </c>
      <c r="Q164" s="9" t="n">
        <v>0</v>
      </c>
      <c r="R164" s="9" t="n">
        <v>1</v>
      </c>
      <c r="S164" s="9" t="n">
        <v>0</v>
      </c>
      <c r="T164" s="9" t="n">
        <v>0</v>
      </c>
      <c r="U164" s="8" t="n">
        <v>2018</v>
      </c>
      <c r="V164" s="9" t="n">
        <v>17</v>
      </c>
      <c r="W164" s="9">
        <f>U164-V164-1</f>
        <v/>
      </c>
      <c r="X164" s="9">
        <f>COUNTIF(B:B,B164)</f>
        <v/>
      </c>
      <c r="Y164" s="7" t="n">
        <v>7</v>
      </c>
      <c r="Z164" s="7" t="n">
        <v>20.097</v>
      </c>
      <c r="AA164" s="9" t="n">
        <v>1</v>
      </c>
      <c r="AB164" s="9" t="n">
        <v>0</v>
      </c>
      <c r="AC164" s="9" t="n">
        <v>0</v>
      </c>
      <c r="AD164" s="9" t="n">
        <v>0</v>
      </c>
      <c r="AE164" s="9" t="n">
        <v>0</v>
      </c>
      <c r="AF164" s="9" t="n">
        <v>1</v>
      </c>
      <c r="AG164" s="8" t="n">
        <v>0</v>
      </c>
      <c r="AH164" s="9" t="n">
        <v>1</v>
      </c>
      <c r="AI164" s="30" t="n">
        <v>0</v>
      </c>
      <c r="AJ164" s="9" t="n">
        <v>1</v>
      </c>
      <c r="AK164" s="30" t="n">
        <v>0</v>
      </c>
      <c r="AL164" s="21" t="n">
        <v>2002</v>
      </c>
      <c r="AM164" s="23">
        <f>LN(AL164)</f>
        <v/>
      </c>
      <c r="AN164" s="33" t="n">
        <v>0</v>
      </c>
      <c r="AO164" s="33" t="n">
        <v>0</v>
      </c>
      <c r="AP164" s="33" t="n">
        <v>1</v>
      </c>
      <c r="AQ164" s="43" t="n">
        <v>0</v>
      </c>
      <c r="AR164" s="33" t="inlineStr">
        <is>
          <t>.</t>
        </is>
      </c>
      <c r="AS164" s="43" t="inlineStr">
        <is>
          <t>.</t>
        </is>
      </c>
      <c r="AT164" s="42">
        <f>1-AU164</f>
        <v/>
      </c>
      <c r="AU164" s="18" t="n">
        <v>0.6169</v>
      </c>
      <c r="AV164" t="n">
        <v>0</v>
      </c>
      <c r="AW164" s="40" t="n">
        <v>1</v>
      </c>
      <c r="AX164" t="inlineStr">
        <is>
          <t>.</t>
        </is>
      </c>
      <c r="AY164" s="40" t="inlineStr">
        <is>
          <t>.</t>
        </is>
      </c>
      <c r="BA164" s="18" t="n"/>
      <c r="BB164">
        <f>1-BC164</f>
        <v/>
      </c>
      <c r="BC164" s="18" t="n">
        <v>0.366</v>
      </c>
      <c r="BD164" s="18" t="inlineStr">
        <is>
          <t>Pakistan</t>
        </is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1</v>
      </c>
      <c r="BK164" s="18" t="n">
        <v>0</v>
      </c>
      <c r="BL164" t="n">
        <v>0</v>
      </c>
      <c r="BM164" t="n">
        <v>1</v>
      </c>
      <c r="BN164" s="18" t="n">
        <v>0</v>
      </c>
      <c r="BO164" t="n">
        <v>38.75</v>
      </c>
      <c r="BP164" t="n">
        <v>28</v>
      </c>
      <c r="BQ164" s="25" t="n">
        <v>33.124</v>
      </c>
      <c r="BR164" t="n">
        <v>1</v>
      </c>
      <c r="BS164" t="n">
        <v>0</v>
      </c>
      <c r="BT164" t="n">
        <v>0</v>
      </c>
      <c r="BU164" t="n">
        <v>0</v>
      </c>
      <c r="BV164" t="n">
        <v>0</v>
      </c>
      <c r="BW164" t="n">
        <v>0</v>
      </c>
      <c r="BX164" t="n">
        <v>0</v>
      </c>
      <c r="BY164" s="18" t="n">
        <v>0</v>
      </c>
      <c r="BZ164" t="n">
        <v>0</v>
      </c>
      <c r="CA164" t="n">
        <v>0</v>
      </c>
      <c r="CB164" t="n">
        <v>1</v>
      </c>
      <c r="CC164" s="18" t="n">
        <v>0</v>
      </c>
      <c r="CD164" t="n">
        <v>0</v>
      </c>
      <c r="CE164" t="n">
        <v>0</v>
      </c>
      <c r="CF164" t="n">
        <v>0</v>
      </c>
      <c r="CG164" t="n">
        <v>0</v>
      </c>
      <c r="CH164" s="18" t="n">
        <v>0</v>
      </c>
      <c r="CI164" t="n">
        <v>0</v>
      </c>
      <c r="CJ164" t="n">
        <v>0</v>
      </c>
      <c r="CK164" t="n">
        <v>1</v>
      </c>
      <c r="CL164" t="n">
        <v>1</v>
      </c>
      <c r="CM164" t="n">
        <v>0</v>
      </c>
      <c r="CN164" t="n">
        <v>0</v>
      </c>
      <c r="CO164" t="n">
        <v>0</v>
      </c>
      <c r="CP164" t="n">
        <v>0</v>
      </c>
      <c r="CQ164" t="n">
        <v>0</v>
      </c>
      <c r="CR164" t="n">
        <v>1</v>
      </c>
      <c r="CS164" s="18" t="n">
        <v>1</v>
      </c>
      <c r="DD164" s="34" t="inlineStr">
        <is>
          <t>X</t>
        </is>
      </c>
    </row>
    <row r="165">
      <c r="A165" t="n">
        <v>164</v>
      </c>
      <c r="B165" t="n">
        <v>15</v>
      </c>
      <c r="C165" s="25" t="inlineStr">
        <is>
          <t>Aslam (2009)</t>
        </is>
      </c>
      <c r="D165" s="12" t="n">
        <v>27.4</v>
      </c>
      <c r="E165" s="14">
        <f>D165/F165</f>
        <v/>
      </c>
      <c r="F165" s="7">
        <f>SQRT((0.958/0.14)^2 + (1.505/0.12)^2)</f>
        <v/>
      </c>
      <c r="G165" s="7">
        <f>D165-E165</f>
        <v/>
      </c>
      <c r="H165" s="16">
        <f>D165+E165</f>
        <v/>
      </c>
      <c r="I165" s="11">
        <f>IFERROR(F165/SQRT(F165^2+W165), "X")</f>
        <v/>
      </c>
      <c r="J165" s="33">
        <f>IFERROR(SQRT((1-I165^2)/W165), "X")</f>
        <v/>
      </c>
      <c r="K165" s="33">
        <f>IFERROR(1/J165, "X")</f>
        <v/>
      </c>
      <c r="L165" s="33">
        <f>IFERROR(I165-J165, "X")</f>
        <v/>
      </c>
      <c r="M165" s="33">
        <f>IFERROR(I165+J165, "X")</f>
        <v/>
      </c>
      <c r="N165" s="8" t="n">
        <v>1</v>
      </c>
      <c r="O165" s="9" t="n">
        <v>0</v>
      </c>
      <c r="P165" s="8" t="n">
        <v>0</v>
      </c>
      <c r="Q165" s="9" t="n">
        <v>0</v>
      </c>
      <c r="R165" s="9" t="n">
        <v>1</v>
      </c>
      <c r="S165" s="9" t="n">
        <v>0</v>
      </c>
      <c r="T165" s="9" t="n">
        <v>0</v>
      </c>
      <c r="U165" s="8" t="n">
        <v>2018</v>
      </c>
      <c r="V165" s="9" t="n">
        <v>17</v>
      </c>
      <c r="W165" s="9">
        <f>U165-V165-1</f>
        <v/>
      </c>
      <c r="X165" s="9">
        <f>COUNTIF(B:B,B165)</f>
        <v/>
      </c>
      <c r="Y165" s="7" t="n">
        <v>9.5</v>
      </c>
      <c r="Z165" s="7" t="n">
        <v>20.097</v>
      </c>
      <c r="AA165" s="9" t="n">
        <v>1</v>
      </c>
      <c r="AB165" s="9" t="n">
        <v>0</v>
      </c>
      <c r="AC165" s="9" t="n">
        <v>0</v>
      </c>
      <c r="AD165" s="9" t="n">
        <v>0</v>
      </c>
      <c r="AE165" s="9" t="n">
        <v>0</v>
      </c>
      <c r="AF165" s="9" t="n">
        <v>1</v>
      </c>
      <c r="AG165" s="8" t="n">
        <v>0</v>
      </c>
      <c r="AH165" s="9" t="n">
        <v>1</v>
      </c>
      <c r="AI165" s="30" t="n">
        <v>0</v>
      </c>
      <c r="AJ165" s="9" t="n">
        <v>1</v>
      </c>
      <c r="AK165" s="30" t="n">
        <v>0</v>
      </c>
      <c r="AL165" s="21" t="n">
        <v>2002</v>
      </c>
      <c r="AM165" s="23">
        <f>LN(AL165)</f>
        <v/>
      </c>
      <c r="AN165" s="33" t="n">
        <v>0</v>
      </c>
      <c r="AO165" s="33" t="n">
        <v>0</v>
      </c>
      <c r="AP165" s="33" t="n">
        <v>1</v>
      </c>
      <c r="AQ165" s="43" t="n">
        <v>0</v>
      </c>
      <c r="AR165" s="33" t="inlineStr">
        <is>
          <t>.</t>
        </is>
      </c>
      <c r="AS165" s="43" t="inlineStr">
        <is>
          <t>.</t>
        </is>
      </c>
      <c r="AT165" s="42">
        <f>1-AU165</f>
        <v/>
      </c>
      <c r="AU165" s="18" t="n">
        <v>0.6169</v>
      </c>
      <c r="AV165" t="n">
        <v>0</v>
      </c>
      <c r="AW165" s="40" t="n">
        <v>1</v>
      </c>
      <c r="AX165" t="inlineStr">
        <is>
          <t>.</t>
        </is>
      </c>
      <c r="AY165" s="40" t="inlineStr">
        <is>
          <t>.</t>
        </is>
      </c>
      <c r="BA165" s="18" t="n"/>
      <c r="BB165">
        <f>1-BC165</f>
        <v/>
      </c>
      <c r="BC165" s="18" t="n">
        <v>0.366</v>
      </c>
      <c r="BD165" s="18" t="inlineStr">
        <is>
          <t>Pakistan</t>
        </is>
      </c>
      <c r="BE165" t="n">
        <v>0</v>
      </c>
      <c r="BF165" t="n">
        <v>0</v>
      </c>
      <c r="BG165" t="n">
        <v>0</v>
      </c>
      <c r="BH165" t="n">
        <v>0</v>
      </c>
      <c r="BI165" t="n">
        <v>0</v>
      </c>
      <c r="BJ165" t="n">
        <v>1</v>
      </c>
      <c r="BK165" s="18" t="n">
        <v>0</v>
      </c>
      <c r="BL165" t="n">
        <v>0</v>
      </c>
      <c r="BM165" t="n">
        <v>1</v>
      </c>
      <c r="BN165" s="18" t="n">
        <v>0</v>
      </c>
      <c r="BO165" t="n">
        <v>38.75</v>
      </c>
      <c r="BP165" t="n">
        <v>28</v>
      </c>
      <c r="BQ165" s="25" t="n">
        <v>33.124</v>
      </c>
      <c r="BR165" t="n">
        <v>1</v>
      </c>
      <c r="BS165" t="n">
        <v>0</v>
      </c>
      <c r="BT165" t="n">
        <v>0</v>
      </c>
      <c r="BU165" t="n">
        <v>0</v>
      </c>
      <c r="BV165" t="n">
        <v>0</v>
      </c>
      <c r="BW165" t="n">
        <v>0</v>
      </c>
      <c r="BX165" t="n">
        <v>0</v>
      </c>
      <c r="BY165" s="18" t="n">
        <v>0</v>
      </c>
      <c r="BZ165" t="n">
        <v>0</v>
      </c>
      <c r="CA165" t="n">
        <v>0</v>
      </c>
      <c r="CB165" t="n">
        <v>1</v>
      </c>
      <c r="CC165" s="18" t="n">
        <v>0</v>
      </c>
      <c r="CD165" t="n">
        <v>0</v>
      </c>
      <c r="CE165" t="n">
        <v>0</v>
      </c>
      <c r="CF165" t="n">
        <v>0</v>
      </c>
      <c r="CG165" t="n">
        <v>0</v>
      </c>
      <c r="CH165" s="18" t="n">
        <v>0</v>
      </c>
      <c r="CI165" t="n">
        <v>0</v>
      </c>
      <c r="CJ165" t="n">
        <v>0</v>
      </c>
      <c r="CK165" t="n">
        <v>1</v>
      </c>
      <c r="CL165" t="n">
        <v>1</v>
      </c>
      <c r="CM165" t="n">
        <v>0</v>
      </c>
      <c r="CN165" t="n">
        <v>0</v>
      </c>
      <c r="CO165" t="n">
        <v>0</v>
      </c>
      <c r="CP165" t="n">
        <v>0</v>
      </c>
      <c r="CQ165" t="n">
        <v>0</v>
      </c>
      <c r="CR165" t="n">
        <v>1</v>
      </c>
      <c r="CS165" s="18" t="n">
        <v>1</v>
      </c>
      <c r="DD165" s="34" t="inlineStr">
        <is>
          <t>X</t>
        </is>
      </c>
    </row>
    <row r="166">
      <c r="A166" t="n">
        <v>165</v>
      </c>
      <c r="B166" t="n">
        <v>15</v>
      </c>
      <c r="C166" s="25" t="inlineStr">
        <is>
          <t>Aslam (2009)</t>
        </is>
      </c>
      <c r="D166" s="12" t="n">
        <v>16.9</v>
      </c>
      <c r="E166" s="14">
        <f>D166/F166</f>
        <v/>
      </c>
      <c r="F166" s="7">
        <f>SQRT((1.843/0.12)^2 + (1.505/0.12)^2)</f>
        <v/>
      </c>
      <c r="G166" s="7">
        <f>D166-E166</f>
        <v/>
      </c>
      <c r="H166" s="16">
        <f>D166+E166</f>
        <v/>
      </c>
      <c r="I166" s="11">
        <f>IFERROR(F166/SQRT(F166^2+W166), "X")</f>
        <v/>
      </c>
      <c r="J166" s="33">
        <f>IFERROR(SQRT((1-I166^2)/W166), "X")</f>
        <v/>
      </c>
      <c r="K166" s="33">
        <f>IFERROR(1/J166, "X")</f>
        <v/>
      </c>
      <c r="L166" s="33">
        <f>IFERROR(I166-J166, "X")</f>
        <v/>
      </c>
      <c r="M166" s="33">
        <f>IFERROR(I166+J166, "X")</f>
        <v/>
      </c>
      <c r="N166" s="8" t="n">
        <v>1</v>
      </c>
      <c r="O166" s="9" t="n">
        <v>0</v>
      </c>
      <c r="P166" s="8" t="n">
        <v>0</v>
      </c>
      <c r="Q166" s="9" t="n">
        <v>0</v>
      </c>
      <c r="R166" s="9" t="n">
        <v>1</v>
      </c>
      <c r="S166" s="9" t="n">
        <v>0</v>
      </c>
      <c r="T166" s="9" t="n">
        <v>0</v>
      </c>
      <c r="U166" s="8" t="n">
        <v>2018</v>
      </c>
      <c r="V166" s="9" t="n">
        <v>17</v>
      </c>
      <c r="W166" s="9">
        <f>U166-V166-1</f>
        <v/>
      </c>
      <c r="X166" s="9">
        <f>COUNTIF(B:B,B166)</f>
        <v/>
      </c>
      <c r="Y166" s="7" t="n">
        <v>11.5</v>
      </c>
      <c r="Z166" s="7" t="n">
        <v>20.097</v>
      </c>
      <c r="AA166" s="9" t="n">
        <v>1</v>
      </c>
      <c r="AB166" s="9" t="n">
        <v>0</v>
      </c>
      <c r="AC166" s="9" t="n">
        <v>0</v>
      </c>
      <c r="AD166" s="9" t="n">
        <v>0</v>
      </c>
      <c r="AE166" s="9" t="n">
        <v>0</v>
      </c>
      <c r="AF166" s="9" t="n">
        <v>1</v>
      </c>
      <c r="AG166" s="8" t="n">
        <v>0</v>
      </c>
      <c r="AH166" s="9" t="n">
        <v>1</v>
      </c>
      <c r="AI166" s="30" t="n">
        <v>0</v>
      </c>
      <c r="AJ166" s="9" t="n">
        <v>1</v>
      </c>
      <c r="AK166" s="30" t="n">
        <v>0</v>
      </c>
      <c r="AL166" s="21" t="n">
        <v>2002</v>
      </c>
      <c r="AM166" s="23">
        <f>LN(AL166)</f>
        <v/>
      </c>
      <c r="AN166" s="33" t="n">
        <v>0</v>
      </c>
      <c r="AO166" s="33" t="n">
        <v>0</v>
      </c>
      <c r="AP166" s="33" t="n">
        <v>0</v>
      </c>
      <c r="AQ166" s="43" t="n">
        <v>1</v>
      </c>
      <c r="AR166" s="33" t="inlineStr">
        <is>
          <t>.</t>
        </is>
      </c>
      <c r="AS166" s="43" t="inlineStr">
        <is>
          <t>.</t>
        </is>
      </c>
      <c r="AT166" s="42">
        <f>1-AU166</f>
        <v/>
      </c>
      <c r="AU166" s="18" t="n">
        <v>0.6169</v>
      </c>
      <c r="AV166" t="n">
        <v>0</v>
      </c>
      <c r="AW166" s="40" t="n">
        <v>1</v>
      </c>
      <c r="AX166" t="inlineStr">
        <is>
          <t>.</t>
        </is>
      </c>
      <c r="AY166" s="40" t="inlineStr">
        <is>
          <t>.</t>
        </is>
      </c>
      <c r="BA166" s="18" t="n"/>
      <c r="BB166">
        <f>1-BC166</f>
        <v/>
      </c>
      <c r="BC166" s="18" t="n">
        <v>0.366</v>
      </c>
      <c r="BD166" s="18" t="inlineStr">
        <is>
          <t>Pakistan</t>
        </is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1</v>
      </c>
      <c r="BK166" s="18" t="n">
        <v>0</v>
      </c>
      <c r="BL166" t="n">
        <v>0</v>
      </c>
      <c r="BM166" t="n">
        <v>1</v>
      </c>
      <c r="BN166" s="18" t="n">
        <v>0</v>
      </c>
      <c r="BO166" t="n">
        <v>38.75</v>
      </c>
      <c r="BP166" t="n">
        <v>28</v>
      </c>
      <c r="BQ166" s="25" t="n">
        <v>33.124</v>
      </c>
      <c r="BR166" t="n">
        <v>1</v>
      </c>
      <c r="BS166" t="n">
        <v>0</v>
      </c>
      <c r="BT166" t="n">
        <v>0</v>
      </c>
      <c r="BU166" t="n">
        <v>0</v>
      </c>
      <c r="BV166" t="n">
        <v>0</v>
      </c>
      <c r="BW166" t="n">
        <v>0</v>
      </c>
      <c r="BX166" t="n">
        <v>0</v>
      </c>
      <c r="BY166" s="18" t="n">
        <v>0</v>
      </c>
      <c r="BZ166" t="n">
        <v>0</v>
      </c>
      <c r="CA166" t="n">
        <v>0</v>
      </c>
      <c r="CB166" t="n">
        <v>1</v>
      </c>
      <c r="CC166" s="18" t="n">
        <v>0</v>
      </c>
      <c r="CD166" t="n">
        <v>0</v>
      </c>
      <c r="CE166" t="n">
        <v>0</v>
      </c>
      <c r="CF166" t="n">
        <v>0</v>
      </c>
      <c r="CG166" t="n">
        <v>0</v>
      </c>
      <c r="CH166" s="18" t="n">
        <v>0</v>
      </c>
      <c r="CI166" t="n">
        <v>0</v>
      </c>
      <c r="CJ166" t="n">
        <v>0</v>
      </c>
      <c r="CK166" t="n">
        <v>1</v>
      </c>
      <c r="CL166" t="n">
        <v>1</v>
      </c>
      <c r="CM166" t="n">
        <v>0</v>
      </c>
      <c r="CN166" t="n">
        <v>0</v>
      </c>
      <c r="CO166" t="n">
        <v>0</v>
      </c>
      <c r="CP166" t="n">
        <v>0</v>
      </c>
      <c r="CQ166" t="n">
        <v>0</v>
      </c>
      <c r="CR166" t="n">
        <v>1</v>
      </c>
      <c r="CS166" s="18" t="n">
        <v>1</v>
      </c>
      <c r="DD166" s="34" t="inlineStr">
        <is>
          <t>X</t>
        </is>
      </c>
    </row>
    <row r="167">
      <c r="A167" t="n">
        <v>166</v>
      </c>
      <c r="B167" t="n">
        <v>15</v>
      </c>
      <c r="C167" s="25" t="inlineStr">
        <is>
          <t>Aslam (2009)</t>
        </is>
      </c>
      <c r="D167" s="12" t="n">
        <v>22.6</v>
      </c>
      <c r="E167" s="14">
        <f>D167/F167</f>
        <v/>
      </c>
      <c r="F167" s="7">
        <f>SQRT((1.843/0.12)^2 + (2.294/0.11)^2)</f>
        <v/>
      </c>
      <c r="G167" s="7">
        <f>D167-E167</f>
        <v/>
      </c>
      <c r="H167" s="16">
        <f>D167+E167</f>
        <v/>
      </c>
      <c r="I167" s="11">
        <f>IFERROR(F167/SQRT(F167^2+W167), "X")</f>
        <v/>
      </c>
      <c r="J167" s="33">
        <f>IFERROR(SQRT((1-I167^2)/W167), "X")</f>
        <v/>
      </c>
      <c r="K167" s="33">
        <f>IFERROR(1/J167, "X")</f>
        <v/>
      </c>
      <c r="L167" s="33">
        <f>IFERROR(I167-J167, "X")</f>
        <v/>
      </c>
      <c r="M167" s="33">
        <f>IFERROR(I167+J167, "X")</f>
        <v/>
      </c>
      <c r="N167" s="8" t="n">
        <v>1</v>
      </c>
      <c r="O167" s="9" t="n">
        <v>0</v>
      </c>
      <c r="P167" s="8" t="n">
        <v>0</v>
      </c>
      <c r="Q167" s="9" t="n">
        <v>0</v>
      </c>
      <c r="R167" s="9" t="n">
        <v>1</v>
      </c>
      <c r="S167" s="9" t="n">
        <v>0</v>
      </c>
      <c r="T167" s="9" t="n">
        <v>0</v>
      </c>
      <c r="U167" s="8" t="n">
        <v>2018</v>
      </c>
      <c r="V167" s="9" t="n">
        <v>17</v>
      </c>
      <c r="W167" s="9">
        <f>U167-V167-1</f>
        <v/>
      </c>
      <c r="X167" s="9">
        <f>COUNTIF(B:B,B167)</f>
        <v/>
      </c>
      <c r="Y167" s="7" t="n">
        <v>13.5</v>
      </c>
      <c r="Z167" s="7" t="n">
        <v>20.097</v>
      </c>
      <c r="AA167" s="9" t="n">
        <v>1</v>
      </c>
      <c r="AB167" s="9" t="n">
        <v>0</v>
      </c>
      <c r="AC167" s="9" t="n">
        <v>0</v>
      </c>
      <c r="AD167" s="9" t="n">
        <v>0</v>
      </c>
      <c r="AE167" s="9" t="n">
        <v>0</v>
      </c>
      <c r="AF167" s="9" t="n">
        <v>1</v>
      </c>
      <c r="AG167" s="8" t="n">
        <v>0</v>
      </c>
      <c r="AH167" s="9" t="n">
        <v>1</v>
      </c>
      <c r="AI167" s="30" t="n">
        <v>0</v>
      </c>
      <c r="AJ167" s="9" t="n">
        <v>1</v>
      </c>
      <c r="AK167" s="30" t="n">
        <v>0</v>
      </c>
      <c r="AL167" s="21" t="n">
        <v>2002</v>
      </c>
      <c r="AM167" s="23">
        <f>LN(AL167)</f>
        <v/>
      </c>
      <c r="AN167" s="33" t="n">
        <v>0</v>
      </c>
      <c r="AO167" s="33" t="n">
        <v>0</v>
      </c>
      <c r="AP167" s="33" t="n">
        <v>0</v>
      </c>
      <c r="AQ167" s="43" t="n">
        <v>1</v>
      </c>
      <c r="AR167" s="33" t="inlineStr">
        <is>
          <t>.</t>
        </is>
      </c>
      <c r="AS167" s="43" t="inlineStr">
        <is>
          <t>.</t>
        </is>
      </c>
      <c r="AT167" s="42">
        <f>1-AU167</f>
        <v/>
      </c>
      <c r="AU167" s="18" t="n">
        <v>0.6169</v>
      </c>
      <c r="AV167" t="n">
        <v>0</v>
      </c>
      <c r="AW167" s="40" t="n">
        <v>1</v>
      </c>
      <c r="AX167" t="inlineStr">
        <is>
          <t>.</t>
        </is>
      </c>
      <c r="AY167" s="40" t="inlineStr">
        <is>
          <t>.</t>
        </is>
      </c>
      <c r="BA167" s="18" t="n"/>
      <c r="BB167">
        <f>1-BC167</f>
        <v/>
      </c>
      <c r="BC167" s="18" t="n">
        <v>0.366</v>
      </c>
      <c r="BD167" s="18" t="inlineStr">
        <is>
          <t>Pakistan</t>
        </is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1</v>
      </c>
      <c r="BK167" s="18" t="n">
        <v>0</v>
      </c>
      <c r="BL167" t="n">
        <v>0</v>
      </c>
      <c r="BM167" t="n">
        <v>1</v>
      </c>
      <c r="BN167" s="18" t="n">
        <v>0</v>
      </c>
      <c r="BO167" t="n">
        <v>38.75</v>
      </c>
      <c r="BP167" t="n">
        <v>28</v>
      </c>
      <c r="BQ167" s="25" t="n">
        <v>33.124</v>
      </c>
      <c r="BR167" t="n">
        <v>1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s="18" t="n">
        <v>0</v>
      </c>
      <c r="BZ167" t="n">
        <v>0</v>
      </c>
      <c r="CA167" t="n">
        <v>0</v>
      </c>
      <c r="CB167" t="n">
        <v>1</v>
      </c>
      <c r="CC167" s="18" t="n">
        <v>0</v>
      </c>
      <c r="CD167" t="n">
        <v>0</v>
      </c>
      <c r="CE167" t="n">
        <v>0</v>
      </c>
      <c r="CF167" t="n">
        <v>0</v>
      </c>
      <c r="CG167" t="n">
        <v>0</v>
      </c>
      <c r="CH167" s="18" t="n">
        <v>0</v>
      </c>
      <c r="CI167" t="n">
        <v>0</v>
      </c>
      <c r="CJ167" t="n">
        <v>0</v>
      </c>
      <c r="CK167" t="n">
        <v>1</v>
      </c>
      <c r="CL167" t="n">
        <v>1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1</v>
      </c>
      <c r="CS167" s="18" t="n">
        <v>1</v>
      </c>
      <c r="DD167" s="34" t="inlineStr">
        <is>
          <t>X</t>
        </is>
      </c>
    </row>
    <row r="168">
      <c r="A168" t="n">
        <v>167</v>
      </c>
      <c r="B168" t="n">
        <v>15</v>
      </c>
      <c r="C168" s="25" t="inlineStr">
        <is>
          <t>Aslam (2009)</t>
        </is>
      </c>
      <c r="D168" s="12" t="n">
        <v>30.7</v>
      </c>
      <c r="E168" s="14">
        <f>D168/F168</f>
        <v/>
      </c>
      <c r="F168" s="7">
        <f>SQRT((2.909/0.11)^2 + (2.294/0.11)^2)</f>
        <v/>
      </c>
      <c r="G168" s="7">
        <f>D168-E168</f>
        <v/>
      </c>
      <c r="H168" s="16">
        <f>D168+E168</f>
        <v/>
      </c>
      <c r="I168" s="11">
        <f>IFERROR(F168/SQRT(F168^2+W168), "X")</f>
        <v/>
      </c>
      <c r="J168" s="33">
        <f>IFERROR(SQRT((1-I168^2)/W168), "X")</f>
        <v/>
      </c>
      <c r="K168" s="33">
        <f>IFERROR(1/J168, "X")</f>
        <v/>
      </c>
      <c r="L168" s="33">
        <f>IFERROR(I168-J168, "X")</f>
        <v/>
      </c>
      <c r="M168" s="33">
        <f>IFERROR(I168+J168, "X")</f>
        <v/>
      </c>
      <c r="N168" s="8" t="n">
        <v>1</v>
      </c>
      <c r="O168" s="9" t="n">
        <v>0</v>
      </c>
      <c r="P168" s="8" t="n">
        <v>0</v>
      </c>
      <c r="Q168" s="9" t="n">
        <v>0</v>
      </c>
      <c r="R168" s="9" t="n">
        <v>1</v>
      </c>
      <c r="S168" s="9" t="n">
        <v>0</v>
      </c>
      <c r="T168" s="9" t="n">
        <v>0</v>
      </c>
      <c r="U168" s="8" t="n">
        <v>2018</v>
      </c>
      <c r="V168" s="9" t="n">
        <v>17</v>
      </c>
      <c r="W168" s="9">
        <f>U168-V168-1</f>
        <v/>
      </c>
      <c r="X168" s="9">
        <f>COUNTIF(B:B,B168)</f>
        <v/>
      </c>
      <c r="Y168" s="7" t="n">
        <v>15</v>
      </c>
      <c r="Z168" s="7" t="n">
        <v>20.097</v>
      </c>
      <c r="AA168" s="9" t="n">
        <v>1</v>
      </c>
      <c r="AB168" s="9" t="n">
        <v>0</v>
      </c>
      <c r="AC168" s="9" t="n">
        <v>0</v>
      </c>
      <c r="AD168" s="9" t="n">
        <v>0</v>
      </c>
      <c r="AE168" s="9" t="n">
        <v>0</v>
      </c>
      <c r="AF168" s="9" t="n">
        <v>1</v>
      </c>
      <c r="AG168" s="8" t="n">
        <v>0</v>
      </c>
      <c r="AH168" s="9" t="n">
        <v>1</v>
      </c>
      <c r="AI168" s="30" t="n">
        <v>0</v>
      </c>
      <c r="AJ168" s="9" t="n">
        <v>1</v>
      </c>
      <c r="AK168" s="30" t="n">
        <v>0</v>
      </c>
      <c r="AL168" s="21" t="n">
        <v>2002</v>
      </c>
      <c r="AM168" s="23">
        <f>LN(AL168)</f>
        <v/>
      </c>
      <c r="AN168" s="33" t="n">
        <v>0</v>
      </c>
      <c r="AO168" s="33" t="n">
        <v>0</v>
      </c>
      <c r="AP168" s="33" t="n">
        <v>0</v>
      </c>
      <c r="AQ168" s="43" t="n">
        <v>1</v>
      </c>
      <c r="AR168" s="33" t="inlineStr">
        <is>
          <t>.</t>
        </is>
      </c>
      <c r="AS168" s="43" t="inlineStr">
        <is>
          <t>.</t>
        </is>
      </c>
      <c r="AT168" s="42">
        <f>1-AU168</f>
        <v/>
      </c>
      <c r="AU168" s="18" t="n">
        <v>0.6169</v>
      </c>
      <c r="AV168" t="n">
        <v>0</v>
      </c>
      <c r="AW168" s="40" t="n">
        <v>1</v>
      </c>
      <c r="AX168" t="inlineStr">
        <is>
          <t>.</t>
        </is>
      </c>
      <c r="AY168" s="40" t="inlineStr">
        <is>
          <t>.</t>
        </is>
      </c>
      <c r="BA168" s="18" t="n"/>
      <c r="BB168">
        <f>1-BC168</f>
        <v/>
      </c>
      <c r="BC168" s="18" t="n">
        <v>0.366</v>
      </c>
      <c r="BD168" s="18" t="inlineStr">
        <is>
          <t>Pakistan</t>
        </is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1</v>
      </c>
      <c r="BK168" s="18" t="n">
        <v>0</v>
      </c>
      <c r="BL168" t="n">
        <v>0</v>
      </c>
      <c r="BM168" t="n">
        <v>1</v>
      </c>
      <c r="BN168" s="18" t="n">
        <v>0</v>
      </c>
      <c r="BO168" t="n">
        <v>38.75</v>
      </c>
      <c r="BP168" t="n">
        <v>28</v>
      </c>
      <c r="BQ168" s="25" t="n">
        <v>33.124</v>
      </c>
      <c r="BR168" t="n">
        <v>1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s="18" t="n">
        <v>0</v>
      </c>
      <c r="BZ168" t="n">
        <v>0</v>
      </c>
      <c r="CA168" t="n">
        <v>0</v>
      </c>
      <c r="CB168" t="n">
        <v>1</v>
      </c>
      <c r="CC168" s="18" t="n">
        <v>0</v>
      </c>
      <c r="CD168" t="n">
        <v>0</v>
      </c>
      <c r="CE168" t="n">
        <v>0</v>
      </c>
      <c r="CF168" t="n">
        <v>0</v>
      </c>
      <c r="CG168" t="n">
        <v>0</v>
      </c>
      <c r="CH168" s="18" t="n">
        <v>0</v>
      </c>
      <c r="CI168" t="n">
        <v>0</v>
      </c>
      <c r="CJ168" t="n">
        <v>0</v>
      </c>
      <c r="CK168" t="n">
        <v>1</v>
      </c>
      <c r="CL168" t="n">
        <v>1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1</v>
      </c>
      <c r="CS168" s="18" t="n">
        <v>1</v>
      </c>
      <c r="DD168" s="34" t="inlineStr">
        <is>
          <t>X</t>
        </is>
      </c>
    </row>
    <row r="169">
      <c r="A169" t="n">
        <v>168</v>
      </c>
      <c r="B169" t="n">
        <v>15</v>
      </c>
      <c r="C169" s="25" t="inlineStr">
        <is>
          <t>Aslam (2009)</t>
        </is>
      </c>
      <c r="D169" s="12" t="n">
        <v>6.4</v>
      </c>
      <c r="E169" s="14" t="n">
        <v>0.5</v>
      </c>
      <c r="F169" s="7">
        <f>D169/E169</f>
        <v/>
      </c>
      <c r="G169" s="7">
        <f>D169-E169</f>
        <v/>
      </c>
      <c r="H169" s="16">
        <f>D169+E169</f>
        <v/>
      </c>
      <c r="I169" s="11">
        <f>IFERROR(F169/SQRT(F169^2+W169), "X")</f>
        <v/>
      </c>
      <c r="J169" s="33">
        <f>IFERROR(SQRT((1-I169^2)/W169), "X")</f>
        <v/>
      </c>
      <c r="K169" s="33">
        <f>IFERROR(1/J169, "X")</f>
        <v/>
      </c>
      <c r="L169" s="33">
        <f>IFERROR(I169-J169, "X")</f>
        <v/>
      </c>
      <c r="M169" s="33">
        <f>IFERROR(I169+J169, "X")</f>
        <v/>
      </c>
      <c r="N169" s="8" t="n">
        <v>1</v>
      </c>
      <c r="O169" s="9" t="n">
        <v>0</v>
      </c>
      <c r="P169" s="8" t="n">
        <v>0</v>
      </c>
      <c r="Q169" s="9" t="n">
        <v>0</v>
      </c>
      <c r="R169" s="9" t="n">
        <v>1</v>
      </c>
      <c r="S169" s="9" t="n">
        <v>0</v>
      </c>
      <c r="T169" s="9" t="n">
        <v>0</v>
      </c>
      <c r="U169" s="8" t="n">
        <v>11501</v>
      </c>
      <c r="V169" s="9" t="n">
        <v>10</v>
      </c>
      <c r="W169" s="9" t="n">
        <v>11490</v>
      </c>
      <c r="X169" s="9">
        <f>COUNTIF(B:B,B169)</f>
        <v/>
      </c>
      <c r="Y169" s="7" t="n">
        <v>5.666</v>
      </c>
      <c r="Z169" s="7" t="n">
        <v>20.492</v>
      </c>
      <c r="AA169" s="9" t="n">
        <v>1</v>
      </c>
      <c r="AB169" s="9" t="n">
        <v>0</v>
      </c>
      <c r="AC169" s="9" t="n">
        <v>0</v>
      </c>
      <c r="AD169" s="9" t="n">
        <v>0</v>
      </c>
      <c r="AE169" s="9" t="n">
        <v>0</v>
      </c>
      <c r="AF169" s="9" t="n">
        <v>1</v>
      </c>
      <c r="AG169" s="8" t="n">
        <v>0</v>
      </c>
      <c r="AH169" s="9" t="n">
        <v>1</v>
      </c>
      <c r="AI169" s="30" t="n">
        <v>0</v>
      </c>
      <c r="AJ169" s="9" t="n">
        <v>1</v>
      </c>
      <c r="AK169" s="30" t="n">
        <v>0</v>
      </c>
      <c r="AL169" s="21" t="n">
        <v>2002</v>
      </c>
      <c r="AM169" s="23">
        <f>LN(AL169)</f>
        <v/>
      </c>
      <c r="AN169" s="33" t="n">
        <v>0.361</v>
      </c>
      <c r="AO169" s="33" t="n">
        <v>0.176</v>
      </c>
      <c r="AP169" s="33" t="n">
        <v>0.122</v>
      </c>
      <c r="AQ169" s="43" t="n">
        <v>0.3410000000000001</v>
      </c>
      <c r="AR169" s="33" t="inlineStr">
        <is>
          <t>.</t>
        </is>
      </c>
      <c r="AS169" s="43" t="inlineStr">
        <is>
          <t>.</t>
        </is>
      </c>
      <c r="AT169" s="42">
        <f>1-AU169</f>
        <v/>
      </c>
      <c r="AU169" s="18" t="n">
        <v>0.4819</v>
      </c>
      <c r="AV169" t="n">
        <v>1</v>
      </c>
      <c r="AW169" s="40" t="n">
        <v>0</v>
      </c>
      <c r="AX169" t="inlineStr">
        <is>
          <t>.</t>
        </is>
      </c>
      <c r="AY169" s="40" t="inlineStr">
        <is>
          <t>.</t>
        </is>
      </c>
      <c r="BA169" s="18" t="n"/>
      <c r="BB169">
        <f>1-BC169</f>
        <v/>
      </c>
      <c r="BC169" s="18" t="n">
        <v>0.386</v>
      </c>
      <c r="BD169" s="18" t="inlineStr">
        <is>
          <t>Pakistan</t>
        </is>
      </c>
      <c r="BE169" t="n">
        <v>0</v>
      </c>
      <c r="BF169" t="n">
        <v>0</v>
      </c>
      <c r="BG169" t="n">
        <v>0</v>
      </c>
      <c r="BH169" t="n">
        <v>0</v>
      </c>
      <c r="BI169" t="n">
        <v>0</v>
      </c>
      <c r="BJ169" t="n">
        <v>1</v>
      </c>
      <c r="BK169" s="18" t="n">
        <v>0</v>
      </c>
      <c r="BL169" t="n">
        <v>0</v>
      </c>
      <c r="BM169" t="n">
        <v>1</v>
      </c>
      <c r="BN169" s="18" t="n">
        <v>0</v>
      </c>
      <c r="BO169" t="n">
        <v>38.75</v>
      </c>
      <c r="BP169" t="n">
        <v>28</v>
      </c>
      <c r="BQ169" s="25" t="n">
        <v>34.277</v>
      </c>
      <c r="BR169" t="n">
        <v>0</v>
      </c>
      <c r="BS169" t="n">
        <v>0</v>
      </c>
      <c r="BT169" t="n">
        <v>0</v>
      </c>
      <c r="BU169" t="n">
        <v>0</v>
      </c>
      <c r="BV169" t="n">
        <v>0</v>
      </c>
      <c r="BW169" t="n">
        <v>1</v>
      </c>
      <c r="BX169" t="n">
        <v>0</v>
      </c>
      <c r="BY169" s="18" t="n">
        <v>0</v>
      </c>
      <c r="BZ169" t="n">
        <v>0</v>
      </c>
      <c r="CA169" t="n">
        <v>0</v>
      </c>
      <c r="CB169" t="n">
        <v>1</v>
      </c>
      <c r="CC169" s="18" t="n">
        <v>0</v>
      </c>
      <c r="CD169" t="n">
        <v>0</v>
      </c>
      <c r="CE169" t="n">
        <v>0</v>
      </c>
      <c r="CF169" t="n">
        <v>0</v>
      </c>
      <c r="CG169" t="n">
        <v>0</v>
      </c>
      <c r="CH169" s="18" t="n">
        <v>0</v>
      </c>
      <c r="CI169" t="n">
        <v>0</v>
      </c>
      <c r="CJ169" t="n">
        <v>0</v>
      </c>
      <c r="CK169" t="n">
        <v>1</v>
      </c>
      <c r="CL169" t="n">
        <v>1</v>
      </c>
      <c r="CM169" t="n">
        <v>0</v>
      </c>
      <c r="CN169" t="n">
        <v>0</v>
      </c>
      <c r="CO169" t="n">
        <v>0</v>
      </c>
      <c r="CP169" t="n">
        <v>0</v>
      </c>
      <c r="CQ169" t="n">
        <v>0</v>
      </c>
      <c r="CR169" t="n">
        <v>1</v>
      </c>
      <c r="CS169" s="18" t="n">
        <v>1</v>
      </c>
      <c r="DD169" s="34" t="inlineStr">
        <is>
          <t>X</t>
        </is>
      </c>
    </row>
    <row r="170">
      <c r="A170" t="n">
        <v>169</v>
      </c>
      <c r="B170" t="n">
        <v>15</v>
      </c>
      <c r="C170" s="25" t="inlineStr">
        <is>
          <t>Aslam (2009)</t>
        </is>
      </c>
      <c r="D170" s="12" t="n">
        <v>14.2</v>
      </c>
      <c r="E170" s="14" t="n">
        <v>1</v>
      </c>
      <c r="F170" s="7">
        <f>D170/E170</f>
        <v/>
      </c>
      <c r="G170" s="7">
        <f>D170-E170</f>
        <v/>
      </c>
      <c r="H170" s="16">
        <f>D170+E170</f>
        <v/>
      </c>
      <c r="I170" s="11">
        <f>IFERROR(F170/SQRT(F170^2+W170), "X")</f>
        <v/>
      </c>
      <c r="J170" s="33">
        <f>IFERROR(SQRT((1-I170^2)/W170), "X")</f>
        <v/>
      </c>
      <c r="K170" s="33">
        <f>IFERROR(1/J170, "X")</f>
        <v/>
      </c>
      <c r="L170" s="33">
        <f>IFERROR(I170-J170, "X")</f>
        <v/>
      </c>
      <c r="M170" s="33">
        <f>IFERROR(I170+J170, "X")</f>
        <v/>
      </c>
      <c r="N170" s="8" t="n">
        <v>1</v>
      </c>
      <c r="O170" s="9" t="n">
        <v>0</v>
      </c>
      <c r="P170" s="8" t="n">
        <v>0</v>
      </c>
      <c r="Q170" s="9" t="n">
        <v>0</v>
      </c>
      <c r="R170" s="9" t="n">
        <v>1</v>
      </c>
      <c r="S170" s="9" t="n">
        <v>0</v>
      </c>
      <c r="T170" s="9" t="n">
        <v>0</v>
      </c>
      <c r="U170" s="8" t="n">
        <v>2018</v>
      </c>
      <c r="V170" s="9" t="n">
        <v>10</v>
      </c>
      <c r="W170" s="9" t="n">
        <v>2007</v>
      </c>
      <c r="X170" s="9">
        <f>COUNTIF(B:B,B170)</f>
        <v/>
      </c>
      <c r="Y170" s="7" t="n">
        <v>4.326</v>
      </c>
      <c r="Z170" s="7" t="n">
        <v>20.097</v>
      </c>
      <c r="AA170" s="9" t="n">
        <v>1</v>
      </c>
      <c r="AB170" s="9" t="n">
        <v>0</v>
      </c>
      <c r="AC170" s="9" t="n">
        <v>0</v>
      </c>
      <c r="AD170" s="9" t="n">
        <v>0</v>
      </c>
      <c r="AE170" s="9" t="n">
        <v>0</v>
      </c>
      <c r="AF170" s="9" t="n">
        <v>1</v>
      </c>
      <c r="AG170" s="8" t="n">
        <v>0</v>
      </c>
      <c r="AH170" s="9" t="n">
        <v>1</v>
      </c>
      <c r="AI170" s="30" t="n">
        <v>0</v>
      </c>
      <c r="AJ170" s="9" t="n">
        <v>1</v>
      </c>
      <c r="AK170" s="30" t="n">
        <v>0</v>
      </c>
      <c r="AL170" s="21" t="n">
        <v>2002</v>
      </c>
      <c r="AM170" s="23">
        <f>LN(AL170)</f>
        <v/>
      </c>
      <c r="AN170" s="33" t="n">
        <v>0.581</v>
      </c>
      <c r="AO170" s="33" t="n">
        <v>0.091</v>
      </c>
      <c r="AP170" s="33" t="n">
        <v>0.039</v>
      </c>
      <c r="AQ170" s="43" t="n">
        <v>0.289</v>
      </c>
      <c r="AR170" s="33" t="inlineStr">
        <is>
          <t>.</t>
        </is>
      </c>
      <c r="AS170" s="43" t="inlineStr">
        <is>
          <t>.</t>
        </is>
      </c>
      <c r="AT170" s="42">
        <f>1-AU170</f>
        <v/>
      </c>
      <c r="AU170" s="18" t="n">
        <v>0.6169</v>
      </c>
      <c r="AV170" t="n">
        <v>0</v>
      </c>
      <c r="AW170" s="40" t="n">
        <v>1</v>
      </c>
      <c r="AX170" t="inlineStr">
        <is>
          <t>.</t>
        </is>
      </c>
      <c r="AY170" s="40" t="inlineStr">
        <is>
          <t>.</t>
        </is>
      </c>
      <c r="BA170" s="18" t="n"/>
      <c r="BB170">
        <f>1-BC170</f>
        <v/>
      </c>
      <c r="BC170" s="18" t="n">
        <v>0.366</v>
      </c>
      <c r="BD170" s="18" t="inlineStr">
        <is>
          <t>Pakistan</t>
        </is>
      </c>
      <c r="BE170" t="n">
        <v>0</v>
      </c>
      <c r="BF170" t="n">
        <v>0</v>
      </c>
      <c r="BG170" t="n">
        <v>0</v>
      </c>
      <c r="BH170" t="n">
        <v>0</v>
      </c>
      <c r="BI170" t="n">
        <v>0</v>
      </c>
      <c r="BJ170" t="n">
        <v>1</v>
      </c>
      <c r="BK170" s="18" t="n">
        <v>0</v>
      </c>
      <c r="BL170" t="n">
        <v>0</v>
      </c>
      <c r="BM170" t="n">
        <v>1</v>
      </c>
      <c r="BN170" s="18" t="n">
        <v>0</v>
      </c>
      <c r="BO170" t="n">
        <v>38.75</v>
      </c>
      <c r="BP170" t="n">
        <v>28</v>
      </c>
      <c r="BQ170" s="25" t="n">
        <v>33.124</v>
      </c>
      <c r="BR170" t="n">
        <v>0</v>
      </c>
      <c r="BS170" t="n">
        <v>0</v>
      </c>
      <c r="BT170" t="n">
        <v>0</v>
      </c>
      <c r="BU170" t="n">
        <v>0</v>
      </c>
      <c r="BV170" t="n">
        <v>0</v>
      </c>
      <c r="BW170" t="n">
        <v>1</v>
      </c>
      <c r="BX170" t="n">
        <v>0</v>
      </c>
      <c r="BY170" s="18" t="n">
        <v>0</v>
      </c>
      <c r="BZ170" t="n">
        <v>0</v>
      </c>
      <c r="CA170" t="n">
        <v>0</v>
      </c>
      <c r="CB170" t="n">
        <v>1</v>
      </c>
      <c r="CC170" s="18" t="n">
        <v>0</v>
      </c>
      <c r="CD170" t="n">
        <v>0</v>
      </c>
      <c r="CE170" t="n">
        <v>0</v>
      </c>
      <c r="CF170" t="n">
        <v>0</v>
      </c>
      <c r="CG170" t="n">
        <v>0</v>
      </c>
      <c r="CH170" s="18" t="n">
        <v>0</v>
      </c>
      <c r="CI170" t="n">
        <v>0</v>
      </c>
      <c r="CJ170" t="n">
        <v>0</v>
      </c>
      <c r="CK170" t="n">
        <v>1</v>
      </c>
      <c r="CL170" t="n">
        <v>1</v>
      </c>
      <c r="CM170" t="n">
        <v>0</v>
      </c>
      <c r="CN170" t="n">
        <v>0</v>
      </c>
      <c r="CO170" t="n">
        <v>0</v>
      </c>
      <c r="CP170" t="n">
        <v>0</v>
      </c>
      <c r="CQ170" t="n">
        <v>0</v>
      </c>
      <c r="CR170" t="n">
        <v>1</v>
      </c>
      <c r="CS170" s="18" t="n">
        <v>1</v>
      </c>
      <c r="DD170" s="34" t="inlineStr">
        <is>
          <t>X</t>
        </is>
      </c>
    </row>
    <row r="171">
      <c r="A171" t="n">
        <v>170</v>
      </c>
      <c r="B171" t="n">
        <v>15</v>
      </c>
      <c r="C171" s="25" t="inlineStr">
        <is>
          <t>Aslam (2009)</t>
        </is>
      </c>
      <c r="D171" s="12" t="n">
        <v>2.809432983646594</v>
      </c>
      <c r="E171" s="14" t="n">
        <v>0.3737531356268365</v>
      </c>
      <c r="F171" s="7" t="n">
        <v>7.51681448487323</v>
      </c>
      <c r="G171" s="7">
        <f>D171-E171</f>
        <v/>
      </c>
      <c r="H171" s="16">
        <f>D171+E171</f>
        <v/>
      </c>
      <c r="I171" s="11">
        <f>IFERROR(F171/SQRT(F171^2+W171), "X")</f>
        <v/>
      </c>
      <c r="J171" s="33">
        <f>IFERROR(SQRT((1-I171^2)/W171), "X")</f>
        <v/>
      </c>
      <c r="K171" s="33">
        <f>IFERROR(1/J171, "X")</f>
        <v/>
      </c>
      <c r="L171" s="33">
        <f>IFERROR(I171-J171, "X")</f>
        <v/>
      </c>
      <c r="M171" s="33">
        <f>IFERROR(I171+J171, "X")</f>
        <v/>
      </c>
      <c r="N171" s="8" t="n">
        <v>1</v>
      </c>
      <c r="O171" s="9" t="n">
        <v>0</v>
      </c>
      <c r="P171" s="8" t="n">
        <v>0</v>
      </c>
      <c r="Q171" s="9" t="n">
        <v>0</v>
      </c>
      <c r="R171" s="9" t="n">
        <v>1</v>
      </c>
      <c r="S171" s="9" t="n">
        <v>0</v>
      </c>
      <c r="T171" s="9" t="n">
        <v>0</v>
      </c>
      <c r="U171" s="8" t="n">
        <v>11501</v>
      </c>
      <c r="V171" s="9" t="n">
        <v>17</v>
      </c>
      <c r="W171" s="9" t="n">
        <v>11483</v>
      </c>
      <c r="X171" s="9">
        <f>COUNTIF(B:B,B171)</f>
        <v/>
      </c>
      <c r="Y171" s="7" t="n">
        <v>5</v>
      </c>
      <c r="Z171" s="7" t="n">
        <v>20.492</v>
      </c>
      <c r="AA171" s="9" t="n">
        <v>1</v>
      </c>
      <c r="AB171" s="9" t="n">
        <v>0</v>
      </c>
      <c r="AC171" s="9" t="n">
        <v>0</v>
      </c>
      <c r="AD171" s="9" t="n">
        <v>0</v>
      </c>
      <c r="AE171" s="9" t="n">
        <v>0</v>
      </c>
      <c r="AF171" s="9" t="n">
        <v>1</v>
      </c>
      <c r="AG171" s="8" t="n">
        <v>0</v>
      </c>
      <c r="AH171" s="9" t="n">
        <v>1</v>
      </c>
      <c r="AI171" s="30" t="n">
        <v>0</v>
      </c>
      <c r="AJ171" s="9" t="n">
        <v>1</v>
      </c>
      <c r="AK171" s="30" t="n">
        <v>0</v>
      </c>
      <c r="AL171" s="21" t="n">
        <v>2002</v>
      </c>
      <c r="AM171" s="23">
        <f>LN(AL171)</f>
        <v/>
      </c>
      <c r="AN171" s="33" t="n">
        <v>0</v>
      </c>
      <c r="AO171" s="33" t="n">
        <v>1</v>
      </c>
      <c r="AP171" s="33" t="n">
        <v>0</v>
      </c>
      <c r="AQ171" s="43" t="n">
        <v>0</v>
      </c>
      <c r="AR171" s="33" t="inlineStr">
        <is>
          <t>.</t>
        </is>
      </c>
      <c r="AS171" s="43" t="inlineStr">
        <is>
          <t>.</t>
        </is>
      </c>
      <c r="AT171" s="42">
        <f>1-AU171</f>
        <v/>
      </c>
      <c r="AU171" s="18" t="n">
        <v>0.4819</v>
      </c>
      <c r="AV171" t="n">
        <v>1</v>
      </c>
      <c r="AW171" s="40" t="n">
        <v>0</v>
      </c>
      <c r="AX171" t="inlineStr">
        <is>
          <t>.</t>
        </is>
      </c>
      <c r="AY171" s="40" t="inlineStr">
        <is>
          <t>.</t>
        </is>
      </c>
      <c r="BA171" s="18" t="n"/>
      <c r="BB171">
        <f>1-BC171</f>
        <v/>
      </c>
      <c r="BC171" s="18" t="n">
        <v>0.386</v>
      </c>
      <c r="BD171" s="18" t="inlineStr">
        <is>
          <t>Pakistan</t>
        </is>
      </c>
      <c r="BE171" t="n">
        <v>0</v>
      </c>
      <c r="BF171" t="n">
        <v>0</v>
      </c>
      <c r="BG171" t="n">
        <v>0</v>
      </c>
      <c r="BH171" t="n">
        <v>0</v>
      </c>
      <c r="BI171" t="n">
        <v>0</v>
      </c>
      <c r="BJ171" t="n">
        <v>1</v>
      </c>
      <c r="BK171" s="18" t="n">
        <v>0</v>
      </c>
      <c r="BL171" t="n">
        <v>0</v>
      </c>
      <c r="BM171" t="n">
        <v>1</v>
      </c>
      <c r="BN171" s="18" t="n">
        <v>0</v>
      </c>
      <c r="BO171" t="n">
        <v>38.75</v>
      </c>
      <c r="BP171" t="n">
        <v>28</v>
      </c>
      <c r="BQ171" s="25" t="n">
        <v>34.277</v>
      </c>
      <c r="BR171" t="n">
        <v>0</v>
      </c>
      <c r="BS171" t="n">
        <v>0</v>
      </c>
      <c r="BT171" t="n">
        <v>0</v>
      </c>
      <c r="BU171" t="n">
        <v>0</v>
      </c>
      <c r="BV171" t="n">
        <v>0</v>
      </c>
      <c r="BW171" t="n">
        <v>1</v>
      </c>
      <c r="BX171" t="n">
        <v>0</v>
      </c>
      <c r="BY171" s="18" t="n">
        <v>0</v>
      </c>
      <c r="BZ171" t="n">
        <v>0</v>
      </c>
      <c r="CA171" t="n">
        <v>0</v>
      </c>
      <c r="CB171" t="n">
        <v>1</v>
      </c>
      <c r="CC171" s="18" t="n">
        <v>0</v>
      </c>
      <c r="CD171" t="n">
        <v>0</v>
      </c>
      <c r="CE171" t="n">
        <v>0</v>
      </c>
      <c r="CF171" t="n">
        <v>0</v>
      </c>
      <c r="CG171" t="n">
        <v>0</v>
      </c>
      <c r="CH171" s="18" t="n">
        <v>0</v>
      </c>
      <c r="CI171" t="n">
        <v>0</v>
      </c>
      <c r="CJ171" t="n">
        <v>0</v>
      </c>
      <c r="CK171" t="n">
        <v>1</v>
      </c>
      <c r="CL171" t="n">
        <v>1</v>
      </c>
      <c r="CM171" t="n">
        <v>0</v>
      </c>
      <c r="CN171" t="n">
        <v>0</v>
      </c>
      <c r="CO171" t="n">
        <v>0</v>
      </c>
      <c r="CP171" t="n">
        <v>0</v>
      </c>
      <c r="CQ171" t="n">
        <v>0</v>
      </c>
      <c r="CR171" t="n">
        <v>1</v>
      </c>
      <c r="CS171" s="18" t="n">
        <v>1</v>
      </c>
      <c r="DD171" s="34" t="inlineStr">
        <is>
          <t>X</t>
        </is>
      </c>
    </row>
    <row r="172">
      <c r="A172" t="n">
        <v>171</v>
      </c>
      <c r="B172" t="n">
        <v>15</v>
      </c>
      <c r="C172" s="25" t="inlineStr">
        <is>
          <t>Aslam (2009)</t>
        </is>
      </c>
      <c r="D172" s="12" t="n">
        <v>4.160804315201794</v>
      </c>
      <c r="E172" s="14" t="n">
        <v>0.260190057770251</v>
      </c>
      <c r="F172" s="7" t="n">
        <v>15.99140394086773</v>
      </c>
      <c r="G172" s="7">
        <f>D172-E172</f>
        <v/>
      </c>
      <c r="H172" s="16">
        <f>D172+E172</f>
        <v/>
      </c>
      <c r="I172" s="11">
        <f>IFERROR(F172/SQRT(F172^2+W172), "X")</f>
        <v/>
      </c>
      <c r="J172" s="33">
        <f>IFERROR(SQRT((1-I172^2)/W172), "X")</f>
        <v/>
      </c>
      <c r="K172" s="33">
        <f>IFERROR(1/J172, "X")</f>
        <v/>
      </c>
      <c r="L172" s="33">
        <f>IFERROR(I172-J172, "X")</f>
        <v/>
      </c>
      <c r="M172" s="33">
        <f>IFERROR(I172+J172, "X")</f>
        <v/>
      </c>
      <c r="N172" s="8" t="n">
        <v>1</v>
      </c>
      <c r="O172" s="9" t="n">
        <v>0</v>
      </c>
      <c r="P172" s="8" t="n">
        <v>0</v>
      </c>
      <c r="Q172" s="9" t="n">
        <v>0</v>
      </c>
      <c r="R172" s="9" t="n">
        <v>1</v>
      </c>
      <c r="S172" s="9" t="n">
        <v>0</v>
      </c>
      <c r="T172" s="9" t="n">
        <v>0</v>
      </c>
      <c r="U172" s="8" t="n">
        <v>11501</v>
      </c>
      <c r="V172" s="9" t="n">
        <v>17</v>
      </c>
      <c r="W172" s="9" t="n">
        <v>11483</v>
      </c>
      <c r="X172" s="9">
        <f>COUNTIF(B:B,B172)</f>
        <v/>
      </c>
      <c r="Y172" s="7" t="n">
        <v>7</v>
      </c>
      <c r="Z172" s="7" t="n">
        <v>20.492</v>
      </c>
      <c r="AA172" s="9" t="n">
        <v>1</v>
      </c>
      <c r="AB172" s="9" t="n">
        <v>0</v>
      </c>
      <c r="AC172" s="9" t="n">
        <v>0</v>
      </c>
      <c r="AD172" s="9" t="n">
        <v>0</v>
      </c>
      <c r="AE172" s="9" t="n">
        <v>0</v>
      </c>
      <c r="AF172" s="9" t="n">
        <v>1</v>
      </c>
      <c r="AG172" s="8" t="n">
        <v>0</v>
      </c>
      <c r="AH172" s="9" t="n">
        <v>1</v>
      </c>
      <c r="AI172" s="30" t="n">
        <v>0</v>
      </c>
      <c r="AJ172" s="9" t="n">
        <v>1</v>
      </c>
      <c r="AK172" s="30" t="n">
        <v>0</v>
      </c>
      <c r="AL172" s="21" t="n">
        <v>2002</v>
      </c>
      <c r="AM172" s="23">
        <f>LN(AL172)</f>
        <v/>
      </c>
      <c r="AN172" s="33" t="n">
        <v>0</v>
      </c>
      <c r="AO172" s="33" t="n">
        <v>0</v>
      </c>
      <c r="AP172" s="33" t="n">
        <v>1</v>
      </c>
      <c r="AQ172" s="43" t="n">
        <v>0</v>
      </c>
      <c r="AR172" s="33" t="inlineStr">
        <is>
          <t>.</t>
        </is>
      </c>
      <c r="AS172" s="43" t="inlineStr">
        <is>
          <t>.</t>
        </is>
      </c>
      <c r="AT172" s="42">
        <f>1-AU172</f>
        <v/>
      </c>
      <c r="AU172" s="18" t="n">
        <v>0.4819</v>
      </c>
      <c r="AV172" t="n">
        <v>1</v>
      </c>
      <c r="AW172" s="40" t="n">
        <v>0</v>
      </c>
      <c r="AX172" t="inlineStr">
        <is>
          <t>.</t>
        </is>
      </c>
      <c r="AY172" s="40" t="inlineStr">
        <is>
          <t>.</t>
        </is>
      </c>
      <c r="BA172" s="18" t="n"/>
      <c r="BB172">
        <f>1-BC172</f>
        <v/>
      </c>
      <c r="BC172" s="18" t="n">
        <v>0.386</v>
      </c>
      <c r="BD172" s="18" t="inlineStr">
        <is>
          <t>Pakistan</t>
        </is>
      </c>
      <c r="BE172" t="n">
        <v>0</v>
      </c>
      <c r="BF172" t="n">
        <v>0</v>
      </c>
      <c r="BG172" t="n">
        <v>0</v>
      </c>
      <c r="BH172" t="n">
        <v>0</v>
      </c>
      <c r="BI172" t="n">
        <v>0</v>
      </c>
      <c r="BJ172" t="n">
        <v>1</v>
      </c>
      <c r="BK172" s="18" t="n">
        <v>0</v>
      </c>
      <c r="BL172" t="n">
        <v>0</v>
      </c>
      <c r="BM172" t="n">
        <v>1</v>
      </c>
      <c r="BN172" s="18" t="n">
        <v>0</v>
      </c>
      <c r="BO172" t="n">
        <v>38.75</v>
      </c>
      <c r="BP172" t="n">
        <v>28</v>
      </c>
      <c r="BQ172" s="25" t="n">
        <v>34.277</v>
      </c>
      <c r="BR172" t="n">
        <v>0</v>
      </c>
      <c r="BS172" t="n">
        <v>0</v>
      </c>
      <c r="BT172" t="n">
        <v>0</v>
      </c>
      <c r="BU172" t="n">
        <v>0</v>
      </c>
      <c r="BV172" t="n">
        <v>0</v>
      </c>
      <c r="BW172" t="n">
        <v>1</v>
      </c>
      <c r="BX172" t="n">
        <v>0</v>
      </c>
      <c r="BY172" s="18" t="n">
        <v>0</v>
      </c>
      <c r="BZ172" t="n">
        <v>0</v>
      </c>
      <c r="CA172" t="n">
        <v>0</v>
      </c>
      <c r="CB172" t="n">
        <v>1</v>
      </c>
      <c r="CC172" s="18" t="n">
        <v>0</v>
      </c>
      <c r="CD172" t="n">
        <v>0</v>
      </c>
      <c r="CE172" t="n">
        <v>0</v>
      </c>
      <c r="CF172" t="n">
        <v>0</v>
      </c>
      <c r="CG172" t="n">
        <v>0</v>
      </c>
      <c r="CH172" s="18" t="n">
        <v>0</v>
      </c>
      <c r="CI172" t="n">
        <v>0</v>
      </c>
      <c r="CJ172" t="n">
        <v>0</v>
      </c>
      <c r="CK172" t="n">
        <v>1</v>
      </c>
      <c r="CL172" t="n">
        <v>1</v>
      </c>
      <c r="CM172" t="n">
        <v>0</v>
      </c>
      <c r="CN172" t="n">
        <v>0</v>
      </c>
      <c r="CO172" t="n">
        <v>0</v>
      </c>
      <c r="CP172" t="n">
        <v>0</v>
      </c>
      <c r="CQ172" t="n">
        <v>0</v>
      </c>
      <c r="CR172" t="n">
        <v>1</v>
      </c>
      <c r="CS172" s="18" t="n">
        <v>1</v>
      </c>
      <c r="DD172" s="34" t="inlineStr">
        <is>
          <t>X</t>
        </is>
      </c>
    </row>
    <row r="173">
      <c r="A173" t="n">
        <v>172</v>
      </c>
      <c r="B173" t="n">
        <v>15</v>
      </c>
      <c r="C173" s="25" t="inlineStr">
        <is>
          <t>Aslam (2009)</t>
        </is>
      </c>
      <c r="D173" s="12" t="n">
        <v>12.56438655245235</v>
      </c>
      <c r="E173" s="14" t="n">
        <v>0.4164035579986222</v>
      </c>
      <c r="F173" s="7" t="n">
        <v>30.17358115968338</v>
      </c>
      <c r="G173" s="7">
        <f>D173-E173</f>
        <v/>
      </c>
      <c r="H173" s="16">
        <f>D173+E173</f>
        <v/>
      </c>
      <c r="I173" s="11">
        <f>IFERROR(F173/SQRT(F173^2+W173), "X")</f>
        <v/>
      </c>
      <c r="J173" s="33">
        <f>IFERROR(SQRT((1-I173^2)/W173), "X")</f>
        <v/>
      </c>
      <c r="K173" s="33">
        <f>IFERROR(1/J173, "X")</f>
        <v/>
      </c>
      <c r="L173" s="33">
        <f>IFERROR(I173-J173, "X")</f>
        <v/>
      </c>
      <c r="M173" s="33">
        <f>IFERROR(I173+J173, "X")</f>
        <v/>
      </c>
      <c r="N173" s="8" t="n">
        <v>1</v>
      </c>
      <c r="O173" s="9" t="n">
        <v>0</v>
      </c>
      <c r="P173" s="8" t="n">
        <v>0</v>
      </c>
      <c r="Q173" s="9" t="n">
        <v>0</v>
      </c>
      <c r="R173" s="9" t="n">
        <v>1</v>
      </c>
      <c r="S173" s="9" t="n">
        <v>0</v>
      </c>
      <c r="T173" s="9" t="n">
        <v>0</v>
      </c>
      <c r="U173" s="8" t="n">
        <v>11501</v>
      </c>
      <c r="V173" s="9" t="n">
        <v>17</v>
      </c>
      <c r="W173" s="9" t="n">
        <v>11483</v>
      </c>
      <c r="X173" s="9">
        <f>COUNTIF(B:B,B173)</f>
        <v/>
      </c>
      <c r="Y173" s="7" t="n">
        <v>9.5</v>
      </c>
      <c r="Z173" s="7" t="n">
        <v>20.492</v>
      </c>
      <c r="AA173" s="9" t="n">
        <v>1</v>
      </c>
      <c r="AB173" s="9" t="n">
        <v>0</v>
      </c>
      <c r="AC173" s="9" t="n">
        <v>0</v>
      </c>
      <c r="AD173" s="9" t="n">
        <v>0</v>
      </c>
      <c r="AE173" s="9" t="n">
        <v>0</v>
      </c>
      <c r="AF173" s="9" t="n">
        <v>1</v>
      </c>
      <c r="AG173" s="8" t="n">
        <v>0</v>
      </c>
      <c r="AH173" s="9" t="n">
        <v>1</v>
      </c>
      <c r="AI173" s="30" t="n">
        <v>0</v>
      </c>
      <c r="AJ173" s="9" t="n">
        <v>1</v>
      </c>
      <c r="AK173" s="30" t="n">
        <v>0</v>
      </c>
      <c r="AL173" s="21" t="n">
        <v>2002</v>
      </c>
      <c r="AM173" s="23">
        <f>LN(AL173)</f>
        <v/>
      </c>
      <c r="AN173" s="33" t="n">
        <v>0</v>
      </c>
      <c r="AO173" s="33" t="n">
        <v>0</v>
      </c>
      <c r="AP173" s="33" t="n">
        <v>1</v>
      </c>
      <c r="AQ173" s="43" t="n">
        <v>0</v>
      </c>
      <c r="AR173" s="33" t="inlineStr">
        <is>
          <t>.</t>
        </is>
      </c>
      <c r="AS173" s="43" t="inlineStr">
        <is>
          <t>.</t>
        </is>
      </c>
      <c r="AT173" s="42">
        <f>1-AU173</f>
        <v/>
      </c>
      <c r="AU173" s="18" t="n">
        <v>0.4819</v>
      </c>
      <c r="AV173" t="n">
        <v>1</v>
      </c>
      <c r="AW173" s="40" t="n">
        <v>0</v>
      </c>
      <c r="AX173" t="inlineStr">
        <is>
          <t>.</t>
        </is>
      </c>
      <c r="AY173" s="40" t="inlineStr">
        <is>
          <t>.</t>
        </is>
      </c>
      <c r="BA173" s="18" t="n"/>
      <c r="BB173">
        <f>1-BC173</f>
        <v/>
      </c>
      <c r="BC173" s="18" t="n">
        <v>0.386</v>
      </c>
      <c r="BD173" s="18" t="inlineStr">
        <is>
          <t>Pakistan</t>
        </is>
      </c>
      <c r="BE173" t="n">
        <v>0</v>
      </c>
      <c r="BF173" t="n">
        <v>0</v>
      </c>
      <c r="BG173" t="n">
        <v>0</v>
      </c>
      <c r="BH173" t="n">
        <v>0</v>
      </c>
      <c r="BI173" t="n">
        <v>0</v>
      </c>
      <c r="BJ173" t="n">
        <v>1</v>
      </c>
      <c r="BK173" s="18" t="n">
        <v>0</v>
      </c>
      <c r="BL173" t="n">
        <v>0</v>
      </c>
      <c r="BM173" t="n">
        <v>1</v>
      </c>
      <c r="BN173" s="18" t="n">
        <v>0</v>
      </c>
      <c r="BO173" t="n">
        <v>38.75</v>
      </c>
      <c r="BP173" t="n">
        <v>28</v>
      </c>
      <c r="BQ173" s="25" t="n">
        <v>34.277</v>
      </c>
      <c r="BR173" t="n">
        <v>0</v>
      </c>
      <c r="BS173" t="n">
        <v>0</v>
      </c>
      <c r="BT173" t="n">
        <v>0</v>
      </c>
      <c r="BU173" t="n">
        <v>0</v>
      </c>
      <c r="BV173" t="n">
        <v>0</v>
      </c>
      <c r="BW173" t="n">
        <v>1</v>
      </c>
      <c r="BX173" t="n">
        <v>0</v>
      </c>
      <c r="BY173" s="18" t="n">
        <v>0</v>
      </c>
      <c r="BZ173" t="n">
        <v>0</v>
      </c>
      <c r="CA173" t="n">
        <v>0</v>
      </c>
      <c r="CB173" t="n">
        <v>1</v>
      </c>
      <c r="CC173" s="18" t="n">
        <v>0</v>
      </c>
      <c r="CD173" t="n">
        <v>0</v>
      </c>
      <c r="CE173" t="n">
        <v>0</v>
      </c>
      <c r="CF173" t="n">
        <v>0</v>
      </c>
      <c r="CG173" t="n">
        <v>0</v>
      </c>
      <c r="CH173" s="18" t="n">
        <v>0</v>
      </c>
      <c r="CI173" t="n">
        <v>0</v>
      </c>
      <c r="CJ173" t="n">
        <v>0</v>
      </c>
      <c r="CK173" t="n">
        <v>1</v>
      </c>
      <c r="CL173" t="n">
        <v>1</v>
      </c>
      <c r="CM173" t="n">
        <v>0</v>
      </c>
      <c r="CN173" t="n">
        <v>0</v>
      </c>
      <c r="CO173" t="n">
        <v>0</v>
      </c>
      <c r="CP173" t="n">
        <v>0</v>
      </c>
      <c r="CQ173" t="n">
        <v>0</v>
      </c>
      <c r="CR173" t="n">
        <v>1</v>
      </c>
      <c r="CS173" s="18" t="n">
        <v>1</v>
      </c>
      <c r="DD173" s="34" t="inlineStr">
        <is>
          <t>X</t>
        </is>
      </c>
    </row>
    <row r="174">
      <c r="A174" t="n">
        <v>173</v>
      </c>
      <c r="B174" t="n">
        <v>15</v>
      </c>
      <c r="C174" s="25" t="inlineStr">
        <is>
          <t>Aslam (2009)</t>
        </is>
      </c>
      <c r="D174" s="12" t="n">
        <v>9.379954085702913</v>
      </c>
      <c r="E174" s="14" t="n">
        <v>0.2595963324187734</v>
      </c>
      <c r="F174" s="7" t="n">
        <v>36.13284516890415</v>
      </c>
      <c r="G174" s="7">
        <f>D174-E174</f>
        <v/>
      </c>
      <c r="H174" s="16">
        <f>D174+E174</f>
        <v/>
      </c>
      <c r="I174" s="11">
        <f>IFERROR(F174/SQRT(F174^2+W174), "X")</f>
        <v/>
      </c>
      <c r="J174" s="33">
        <f>IFERROR(SQRT((1-I174^2)/W174), "X")</f>
        <v/>
      </c>
      <c r="K174" s="33">
        <f>IFERROR(1/J174, "X")</f>
        <v/>
      </c>
      <c r="L174" s="33">
        <f>IFERROR(I174-J174, "X")</f>
        <v/>
      </c>
      <c r="M174" s="33">
        <f>IFERROR(I174+J174, "X")</f>
        <v/>
      </c>
      <c r="N174" s="8" t="n">
        <v>1</v>
      </c>
      <c r="O174" s="9" t="n">
        <v>0</v>
      </c>
      <c r="P174" s="8" t="n">
        <v>0</v>
      </c>
      <c r="Q174" s="9" t="n">
        <v>0</v>
      </c>
      <c r="R174" s="9" t="n">
        <v>1</v>
      </c>
      <c r="S174" s="9" t="n">
        <v>0</v>
      </c>
      <c r="T174" s="9" t="n">
        <v>0</v>
      </c>
      <c r="U174" s="8" t="n">
        <v>11501</v>
      </c>
      <c r="V174" s="9" t="n">
        <v>17</v>
      </c>
      <c r="W174" s="9" t="n">
        <v>11483</v>
      </c>
      <c r="X174" s="9">
        <f>COUNTIF(B:B,B174)</f>
        <v/>
      </c>
      <c r="Y174" s="7" t="n">
        <v>11.5</v>
      </c>
      <c r="Z174" s="7" t="n">
        <v>20.492</v>
      </c>
      <c r="AA174" s="9" t="n">
        <v>1</v>
      </c>
      <c r="AB174" s="9" t="n">
        <v>0</v>
      </c>
      <c r="AC174" s="9" t="n">
        <v>0</v>
      </c>
      <c r="AD174" s="9" t="n">
        <v>0</v>
      </c>
      <c r="AE174" s="9" t="n">
        <v>0</v>
      </c>
      <c r="AF174" s="9" t="n">
        <v>1</v>
      </c>
      <c r="AG174" s="8" t="n">
        <v>0</v>
      </c>
      <c r="AH174" s="9" t="n">
        <v>1</v>
      </c>
      <c r="AI174" s="30" t="n">
        <v>0</v>
      </c>
      <c r="AJ174" s="9" t="n">
        <v>1</v>
      </c>
      <c r="AK174" s="30" t="n">
        <v>0</v>
      </c>
      <c r="AL174" s="21" t="n">
        <v>2002</v>
      </c>
      <c r="AM174" s="23">
        <f>LN(AL174)</f>
        <v/>
      </c>
      <c r="AN174" s="33" t="n">
        <v>0</v>
      </c>
      <c r="AO174" s="33" t="n">
        <v>0</v>
      </c>
      <c r="AP174" s="33" t="n">
        <v>0</v>
      </c>
      <c r="AQ174" s="43" t="n">
        <v>1</v>
      </c>
      <c r="AR174" s="33" t="inlineStr">
        <is>
          <t>.</t>
        </is>
      </c>
      <c r="AS174" s="43" t="inlineStr">
        <is>
          <t>.</t>
        </is>
      </c>
      <c r="AT174" s="42">
        <f>1-AU174</f>
        <v/>
      </c>
      <c r="AU174" s="18" t="n">
        <v>0.4819</v>
      </c>
      <c r="AV174" t="n">
        <v>1</v>
      </c>
      <c r="AW174" s="40" t="n">
        <v>0</v>
      </c>
      <c r="AX174" t="inlineStr">
        <is>
          <t>.</t>
        </is>
      </c>
      <c r="AY174" s="40" t="inlineStr">
        <is>
          <t>.</t>
        </is>
      </c>
      <c r="BA174" s="18" t="n"/>
      <c r="BB174">
        <f>1-BC174</f>
        <v/>
      </c>
      <c r="BC174" s="18" t="n">
        <v>0.386</v>
      </c>
      <c r="BD174" s="18" t="inlineStr">
        <is>
          <t>Pakistan</t>
        </is>
      </c>
      <c r="BE174" t="n">
        <v>0</v>
      </c>
      <c r="BF174" t="n">
        <v>0</v>
      </c>
      <c r="BG174" t="n">
        <v>0</v>
      </c>
      <c r="BH174" t="n">
        <v>0</v>
      </c>
      <c r="BI174" t="n">
        <v>0</v>
      </c>
      <c r="BJ174" t="n">
        <v>1</v>
      </c>
      <c r="BK174" s="18" t="n">
        <v>0</v>
      </c>
      <c r="BL174" t="n">
        <v>0</v>
      </c>
      <c r="BM174" t="n">
        <v>1</v>
      </c>
      <c r="BN174" s="18" t="n">
        <v>0</v>
      </c>
      <c r="BO174" t="n">
        <v>38.75</v>
      </c>
      <c r="BP174" t="n">
        <v>28</v>
      </c>
      <c r="BQ174" s="25" t="n">
        <v>34.277</v>
      </c>
      <c r="BR174" t="n">
        <v>0</v>
      </c>
      <c r="BS174" t="n">
        <v>0</v>
      </c>
      <c r="BT174" t="n">
        <v>0</v>
      </c>
      <c r="BU174" t="n">
        <v>0</v>
      </c>
      <c r="BV174" t="n">
        <v>0</v>
      </c>
      <c r="BW174" t="n">
        <v>1</v>
      </c>
      <c r="BX174" t="n">
        <v>0</v>
      </c>
      <c r="BY174" s="18" t="n">
        <v>0</v>
      </c>
      <c r="BZ174" t="n">
        <v>0</v>
      </c>
      <c r="CA174" t="n">
        <v>0</v>
      </c>
      <c r="CB174" t="n">
        <v>1</v>
      </c>
      <c r="CC174" s="18" t="n">
        <v>0</v>
      </c>
      <c r="CD174" t="n">
        <v>0</v>
      </c>
      <c r="CE174" t="n">
        <v>0</v>
      </c>
      <c r="CF174" t="n">
        <v>0</v>
      </c>
      <c r="CG174" t="n">
        <v>0</v>
      </c>
      <c r="CH174" s="18" t="n">
        <v>0</v>
      </c>
      <c r="CI174" t="n">
        <v>0</v>
      </c>
      <c r="CJ174" t="n">
        <v>0</v>
      </c>
      <c r="CK174" t="n">
        <v>1</v>
      </c>
      <c r="CL174" t="n">
        <v>1</v>
      </c>
      <c r="CM174" t="n">
        <v>0</v>
      </c>
      <c r="CN174" t="n">
        <v>0</v>
      </c>
      <c r="CO174" t="n">
        <v>0</v>
      </c>
      <c r="CP174" t="n">
        <v>0</v>
      </c>
      <c r="CQ174" t="n">
        <v>0</v>
      </c>
      <c r="CR174" t="n">
        <v>1</v>
      </c>
      <c r="CS174" s="18" t="n">
        <v>1</v>
      </c>
      <c r="DD174" s="34" t="inlineStr">
        <is>
          <t>X</t>
        </is>
      </c>
    </row>
    <row r="175">
      <c r="A175" t="n">
        <v>174</v>
      </c>
      <c r="B175" t="n">
        <v>15</v>
      </c>
      <c r="C175" s="25" t="inlineStr">
        <is>
          <t>Aslam (2009)</t>
        </is>
      </c>
      <c r="D175" s="12" t="n">
        <v>12.29384262137309</v>
      </c>
      <c r="E175" s="14" t="n">
        <v>0.299355063279822</v>
      </c>
      <c r="F175" s="7" t="n">
        <v>41.06776243126853</v>
      </c>
      <c r="G175" s="7">
        <f>D175-E175</f>
        <v/>
      </c>
      <c r="H175" s="16">
        <f>D175+E175</f>
        <v/>
      </c>
      <c r="I175" s="11">
        <f>IFERROR(F175/SQRT(F175^2+W175), "X")</f>
        <v/>
      </c>
      <c r="J175" s="33">
        <f>IFERROR(SQRT((1-I175^2)/W175), "X")</f>
        <v/>
      </c>
      <c r="K175" s="33">
        <f>IFERROR(1/J175, "X")</f>
        <v/>
      </c>
      <c r="L175" s="33">
        <f>IFERROR(I175-J175, "X")</f>
        <v/>
      </c>
      <c r="M175" s="33">
        <f>IFERROR(I175+J175, "X")</f>
        <v/>
      </c>
      <c r="N175" s="8" t="n">
        <v>1</v>
      </c>
      <c r="O175" s="9" t="n">
        <v>0</v>
      </c>
      <c r="P175" s="8" t="n">
        <v>0</v>
      </c>
      <c r="Q175" s="9" t="n">
        <v>0</v>
      </c>
      <c r="R175" s="9" t="n">
        <v>1</v>
      </c>
      <c r="S175" s="9" t="n">
        <v>0</v>
      </c>
      <c r="T175" s="9" t="n">
        <v>0</v>
      </c>
      <c r="U175" s="8" t="n">
        <v>11501</v>
      </c>
      <c r="V175" s="9" t="n">
        <v>17</v>
      </c>
      <c r="W175" s="9" t="n">
        <v>11483</v>
      </c>
      <c r="X175" s="9">
        <f>COUNTIF(B:B,B175)</f>
        <v/>
      </c>
      <c r="Y175" s="7" t="n">
        <v>13.5</v>
      </c>
      <c r="Z175" s="7" t="n">
        <v>20.492</v>
      </c>
      <c r="AA175" s="9" t="n">
        <v>1</v>
      </c>
      <c r="AB175" s="9" t="n">
        <v>0</v>
      </c>
      <c r="AC175" s="9" t="n">
        <v>0</v>
      </c>
      <c r="AD175" s="9" t="n">
        <v>0</v>
      </c>
      <c r="AE175" s="9" t="n">
        <v>0</v>
      </c>
      <c r="AF175" s="9" t="n">
        <v>1</v>
      </c>
      <c r="AG175" s="8" t="n">
        <v>0</v>
      </c>
      <c r="AH175" s="9" t="n">
        <v>1</v>
      </c>
      <c r="AI175" s="30" t="n">
        <v>0</v>
      </c>
      <c r="AJ175" s="9" t="n">
        <v>1</v>
      </c>
      <c r="AK175" s="30" t="n">
        <v>0</v>
      </c>
      <c r="AL175" s="21" t="n">
        <v>2002</v>
      </c>
      <c r="AM175" s="23">
        <f>LN(AL175)</f>
        <v/>
      </c>
      <c r="AN175" s="33" t="n">
        <v>0</v>
      </c>
      <c r="AO175" s="33" t="n">
        <v>0</v>
      </c>
      <c r="AP175" s="33" t="n">
        <v>0</v>
      </c>
      <c r="AQ175" s="43" t="n">
        <v>1</v>
      </c>
      <c r="AR175" s="33" t="inlineStr">
        <is>
          <t>.</t>
        </is>
      </c>
      <c r="AS175" s="43" t="inlineStr">
        <is>
          <t>.</t>
        </is>
      </c>
      <c r="AT175" s="42">
        <f>1-AU175</f>
        <v/>
      </c>
      <c r="AU175" s="18" t="n">
        <v>0.4819</v>
      </c>
      <c r="AV175" t="n">
        <v>1</v>
      </c>
      <c r="AW175" s="40" t="n">
        <v>0</v>
      </c>
      <c r="AX175" t="inlineStr">
        <is>
          <t>.</t>
        </is>
      </c>
      <c r="AY175" s="40" t="inlineStr">
        <is>
          <t>.</t>
        </is>
      </c>
      <c r="BA175" s="18" t="n"/>
      <c r="BB175">
        <f>1-BC175</f>
        <v/>
      </c>
      <c r="BC175" s="18" t="n">
        <v>0.386</v>
      </c>
      <c r="BD175" s="18" t="inlineStr">
        <is>
          <t>Pakistan</t>
        </is>
      </c>
      <c r="BE175" t="n">
        <v>0</v>
      </c>
      <c r="BF175" t="n">
        <v>0</v>
      </c>
      <c r="BG175" t="n">
        <v>0</v>
      </c>
      <c r="BH175" t="n">
        <v>0</v>
      </c>
      <c r="BI175" t="n">
        <v>0</v>
      </c>
      <c r="BJ175" t="n">
        <v>1</v>
      </c>
      <c r="BK175" s="18" t="n">
        <v>0</v>
      </c>
      <c r="BL175" t="n">
        <v>0</v>
      </c>
      <c r="BM175" t="n">
        <v>1</v>
      </c>
      <c r="BN175" s="18" t="n">
        <v>0</v>
      </c>
      <c r="BO175" t="n">
        <v>38.75</v>
      </c>
      <c r="BP175" t="n">
        <v>28</v>
      </c>
      <c r="BQ175" s="25" t="n">
        <v>34.277</v>
      </c>
      <c r="BR175" t="n">
        <v>0</v>
      </c>
      <c r="BS175" t="n">
        <v>0</v>
      </c>
      <c r="BT175" t="n">
        <v>0</v>
      </c>
      <c r="BU175" t="n">
        <v>0</v>
      </c>
      <c r="BV175" t="n">
        <v>0</v>
      </c>
      <c r="BW175" t="n">
        <v>1</v>
      </c>
      <c r="BX175" t="n">
        <v>0</v>
      </c>
      <c r="BY175" s="18" t="n">
        <v>0</v>
      </c>
      <c r="BZ175" t="n">
        <v>0</v>
      </c>
      <c r="CA175" t="n">
        <v>0</v>
      </c>
      <c r="CB175" t="n">
        <v>1</v>
      </c>
      <c r="CC175" s="18" t="n">
        <v>0</v>
      </c>
      <c r="CD175" t="n">
        <v>0</v>
      </c>
      <c r="CE175" t="n">
        <v>0</v>
      </c>
      <c r="CF175" t="n">
        <v>0</v>
      </c>
      <c r="CG175" t="n">
        <v>0</v>
      </c>
      <c r="CH175" s="18" t="n">
        <v>0</v>
      </c>
      <c r="CI175" t="n">
        <v>0</v>
      </c>
      <c r="CJ175" t="n">
        <v>0</v>
      </c>
      <c r="CK175" t="n">
        <v>1</v>
      </c>
      <c r="CL175" t="n">
        <v>1</v>
      </c>
      <c r="CM175" t="n">
        <v>0</v>
      </c>
      <c r="CN175" t="n">
        <v>0</v>
      </c>
      <c r="CO175" t="n">
        <v>0</v>
      </c>
      <c r="CP175" t="n">
        <v>0</v>
      </c>
      <c r="CQ175" t="n">
        <v>0</v>
      </c>
      <c r="CR175" t="n">
        <v>1</v>
      </c>
      <c r="CS175" s="18" t="n">
        <v>1</v>
      </c>
      <c r="DD175" s="34" t="inlineStr">
        <is>
          <t>X</t>
        </is>
      </c>
    </row>
    <row r="176">
      <c r="A176" t="n">
        <v>175</v>
      </c>
      <c r="B176" t="n">
        <v>15</v>
      </c>
      <c r="C176" s="25" t="inlineStr">
        <is>
          <t>Aslam (2009)</t>
        </is>
      </c>
      <c r="D176" s="12" t="n">
        <v>11.17832026135758</v>
      </c>
      <c r="E176" s="14" t="n">
        <v>0.2106412118008449</v>
      </c>
      <c r="F176" s="7" t="n">
        <v>53.06805902695979</v>
      </c>
      <c r="G176" s="7">
        <f>D176-E176</f>
        <v/>
      </c>
      <c r="H176" s="16">
        <f>D176+E176</f>
        <v/>
      </c>
      <c r="I176" s="11">
        <f>IFERROR(F176/SQRT(F176^2+W176), "X")</f>
        <v/>
      </c>
      <c r="J176" s="33">
        <f>IFERROR(SQRT((1-I176^2)/W176), "X")</f>
        <v/>
      </c>
      <c r="K176" s="33">
        <f>IFERROR(1/J176, "X")</f>
        <v/>
      </c>
      <c r="L176" s="33">
        <f>IFERROR(I176-J176, "X")</f>
        <v/>
      </c>
      <c r="M176" s="33">
        <f>IFERROR(I176+J176, "X")</f>
        <v/>
      </c>
      <c r="N176" s="8" t="n">
        <v>1</v>
      </c>
      <c r="O176" s="9" t="n">
        <v>0</v>
      </c>
      <c r="P176" s="8" t="n">
        <v>0</v>
      </c>
      <c r="Q176" s="9" t="n">
        <v>0</v>
      </c>
      <c r="R176" s="9" t="n">
        <v>1</v>
      </c>
      <c r="S176" s="9" t="n">
        <v>0</v>
      </c>
      <c r="T176" s="9" t="n">
        <v>0</v>
      </c>
      <c r="U176" s="8" t="n">
        <v>11501</v>
      </c>
      <c r="V176" s="9" t="n">
        <v>17</v>
      </c>
      <c r="W176" s="9" t="n">
        <v>11483</v>
      </c>
      <c r="X176" s="9">
        <f>COUNTIF(B:B,B176)</f>
        <v/>
      </c>
      <c r="Y176" s="7" t="n">
        <v>15</v>
      </c>
      <c r="Z176" s="7" t="n">
        <v>20.492</v>
      </c>
      <c r="AA176" s="9" t="n">
        <v>1</v>
      </c>
      <c r="AB176" s="9" t="n">
        <v>0</v>
      </c>
      <c r="AC176" s="9" t="n">
        <v>0</v>
      </c>
      <c r="AD176" s="9" t="n">
        <v>0</v>
      </c>
      <c r="AE176" s="9" t="n">
        <v>0</v>
      </c>
      <c r="AF176" s="9" t="n">
        <v>1</v>
      </c>
      <c r="AG176" s="8" t="n">
        <v>0</v>
      </c>
      <c r="AH176" s="9" t="n">
        <v>1</v>
      </c>
      <c r="AI176" s="30" t="n">
        <v>0</v>
      </c>
      <c r="AJ176" s="9" t="n">
        <v>1</v>
      </c>
      <c r="AK176" s="30" t="n">
        <v>0</v>
      </c>
      <c r="AL176" s="21" t="n">
        <v>2002</v>
      </c>
      <c r="AM176" s="23">
        <f>LN(AL176)</f>
        <v/>
      </c>
      <c r="AN176" s="33" t="n">
        <v>0</v>
      </c>
      <c r="AO176" s="33" t="n">
        <v>0</v>
      </c>
      <c r="AP176" s="33" t="n">
        <v>0</v>
      </c>
      <c r="AQ176" s="43" t="n">
        <v>1</v>
      </c>
      <c r="AR176" s="33" t="inlineStr">
        <is>
          <t>.</t>
        </is>
      </c>
      <c r="AS176" s="43" t="inlineStr">
        <is>
          <t>.</t>
        </is>
      </c>
      <c r="AT176" s="42">
        <f>1-AU176</f>
        <v/>
      </c>
      <c r="AU176" s="18" t="n">
        <v>0.4819</v>
      </c>
      <c r="AV176" t="n">
        <v>1</v>
      </c>
      <c r="AW176" s="40" t="n">
        <v>0</v>
      </c>
      <c r="AX176" t="inlineStr">
        <is>
          <t>.</t>
        </is>
      </c>
      <c r="AY176" s="40" t="inlineStr">
        <is>
          <t>.</t>
        </is>
      </c>
      <c r="BA176" s="18" t="n"/>
      <c r="BB176">
        <f>1-BC176</f>
        <v/>
      </c>
      <c r="BC176" s="18" t="n">
        <v>0.386</v>
      </c>
      <c r="BD176" s="18" t="inlineStr">
        <is>
          <t>Pakistan</t>
        </is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1</v>
      </c>
      <c r="BK176" s="18" t="n">
        <v>0</v>
      </c>
      <c r="BL176" t="n">
        <v>0</v>
      </c>
      <c r="BM176" t="n">
        <v>1</v>
      </c>
      <c r="BN176" s="18" t="n">
        <v>0</v>
      </c>
      <c r="BO176" t="n">
        <v>38.75</v>
      </c>
      <c r="BP176" t="n">
        <v>28</v>
      </c>
      <c r="BQ176" s="25" t="n">
        <v>34.277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1</v>
      </c>
      <c r="BX176" t="n">
        <v>0</v>
      </c>
      <c r="BY176" s="18" t="n">
        <v>0</v>
      </c>
      <c r="BZ176" t="n">
        <v>0</v>
      </c>
      <c r="CA176" t="n">
        <v>0</v>
      </c>
      <c r="CB176" t="n">
        <v>1</v>
      </c>
      <c r="CC176" s="18" t="n">
        <v>0</v>
      </c>
      <c r="CD176" t="n">
        <v>0</v>
      </c>
      <c r="CE176" t="n">
        <v>0</v>
      </c>
      <c r="CF176" t="n">
        <v>0</v>
      </c>
      <c r="CG176" t="n">
        <v>0</v>
      </c>
      <c r="CH176" s="18" t="n">
        <v>0</v>
      </c>
      <c r="CI176" t="n">
        <v>0</v>
      </c>
      <c r="CJ176" t="n">
        <v>0</v>
      </c>
      <c r="CK176" t="n">
        <v>1</v>
      </c>
      <c r="CL176" t="n">
        <v>1</v>
      </c>
      <c r="CM176" t="n">
        <v>0</v>
      </c>
      <c r="CN176" t="n">
        <v>0</v>
      </c>
      <c r="CO176" t="n">
        <v>0</v>
      </c>
      <c r="CP176" t="n">
        <v>0</v>
      </c>
      <c r="CQ176" t="n">
        <v>0</v>
      </c>
      <c r="CR176" t="n">
        <v>1</v>
      </c>
      <c r="CS176" s="18" t="n">
        <v>1</v>
      </c>
      <c r="DD176" s="34" t="inlineStr">
        <is>
          <t>X</t>
        </is>
      </c>
    </row>
    <row r="177">
      <c r="A177" t="n">
        <v>176</v>
      </c>
      <c r="B177" t="n">
        <v>15</v>
      </c>
      <c r="C177" s="25" t="inlineStr">
        <is>
          <t>Aslam (2009)</t>
        </is>
      </c>
      <c r="D177" s="12" t="n">
        <v>0.2525123670389107</v>
      </c>
      <c r="E177" s="14" t="n">
        <v>0.06570182995673819</v>
      </c>
      <c r="F177" s="7" t="n">
        <v>3.84330797490997</v>
      </c>
      <c r="G177" s="7">
        <f>D177-E177</f>
        <v/>
      </c>
      <c r="H177" s="16">
        <f>D177+E177</f>
        <v/>
      </c>
      <c r="I177" s="11">
        <f>IFERROR(F177/SQRT(F177^2+W177), "X")</f>
        <v/>
      </c>
      <c r="J177" s="33">
        <f>IFERROR(SQRT((1-I177^2)/W177), "X")</f>
        <v/>
      </c>
      <c r="K177" s="33">
        <f>IFERROR(1/J177, "X")</f>
        <v/>
      </c>
      <c r="L177" s="33">
        <f>IFERROR(I177-J177, "X")</f>
        <v/>
      </c>
      <c r="M177" s="33">
        <f>IFERROR(I177+J177, "X")</f>
        <v/>
      </c>
      <c r="N177" s="8" t="n">
        <v>1</v>
      </c>
      <c r="O177" s="9" t="n">
        <v>0</v>
      </c>
      <c r="P177" s="8" t="n">
        <v>0</v>
      </c>
      <c r="Q177" s="9" t="n">
        <v>0</v>
      </c>
      <c r="R177" s="9" t="n">
        <v>1</v>
      </c>
      <c r="S177" s="9" t="n">
        <v>0</v>
      </c>
      <c r="T177" s="9" t="n">
        <v>0</v>
      </c>
      <c r="U177" s="8" t="n">
        <v>2018</v>
      </c>
      <c r="V177" s="9" t="n">
        <v>17</v>
      </c>
      <c r="W177" s="9" t="n">
        <v>2000</v>
      </c>
      <c r="X177" s="9">
        <f>COUNTIF(B:B,B177)</f>
        <v/>
      </c>
      <c r="Y177" s="7" t="n">
        <v>5</v>
      </c>
      <c r="Z177" s="7" t="n">
        <v>20.097</v>
      </c>
      <c r="AA177" s="9" t="n">
        <v>1</v>
      </c>
      <c r="AB177" s="9" t="n">
        <v>0</v>
      </c>
      <c r="AC177" s="9" t="n">
        <v>0</v>
      </c>
      <c r="AD177" s="9" t="n">
        <v>0</v>
      </c>
      <c r="AE177" s="9" t="n">
        <v>0</v>
      </c>
      <c r="AF177" s="9" t="n">
        <v>1</v>
      </c>
      <c r="AG177" s="8" t="n">
        <v>0</v>
      </c>
      <c r="AH177" s="9" t="n">
        <v>1</v>
      </c>
      <c r="AI177" s="30" t="n">
        <v>0</v>
      </c>
      <c r="AJ177" s="9" t="n">
        <v>1</v>
      </c>
      <c r="AK177" s="30" t="n">
        <v>0</v>
      </c>
      <c r="AL177" s="21" t="n">
        <v>2002</v>
      </c>
      <c r="AM177" s="23">
        <f>LN(AL177)</f>
        <v/>
      </c>
      <c r="AN177" s="33" t="n">
        <v>0</v>
      </c>
      <c r="AO177" s="33" t="n">
        <v>1</v>
      </c>
      <c r="AP177" s="33" t="n">
        <v>0</v>
      </c>
      <c r="AQ177" s="43" t="n">
        <v>0</v>
      </c>
      <c r="AR177" s="33" t="inlineStr">
        <is>
          <t>.</t>
        </is>
      </c>
      <c r="AS177" s="43" t="inlineStr">
        <is>
          <t>.</t>
        </is>
      </c>
      <c r="AT177" s="42">
        <f>1-AU177</f>
        <v/>
      </c>
      <c r="AU177" s="18" t="n">
        <v>0.6169</v>
      </c>
      <c r="AV177" t="n">
        <v>0</v>
      </c>
      <c r="AW177" s="40" t="n">
        <v>1</v>
      </c>
      <c r="AX177" t="inlineStr">
        <is>
          <t>.</t>
        </is>
      </c>
      <c r="AY177" s="40" t="inlineStr">
        <is>
          <t>.</t>
        </is>
      </c>
      <c r="BA177" s="18" t="n"/>
      <c r="BB177">
        <f>1-BC177</f>
        <v/>
      </c>
      <c r="BC177" s="18" t="n">
        <v>0.366</v>
      </c>
      <c r="BD177" s="18" t="inlineStr">
        <is>
          <t>Pakistan</t>
        </is>
      </c>
      <c r="BE177" t="n">
        <v>0</v>
      </c>
      <c r="BF177" t="n">
        <v>0</v>
      </c>
      <c r="BG177" t="n">
        <v>0</v>
      </c>
      <c r="BH177" t="n">
        <v>0</v>
      </c>
      <c r="BI177" t="n">
        <v>0</v>
      </c>
      <c r="BJ177" t="n">
        <v>1</v>
      </c>
      <c r="BK177" s="18" t="n">
        <v>0</v>
      </c>
      <c r="BL177" t="n">
        <v>0</v>
      </c>
      <c r="BM177" t="n">
        <v>1</v>
      </c>
      <c r="BN177" s="18" t="n">
        <v>0</v>
      </c>
      <c r="BO177" t="n">
        <v>38.75</v>
      </c>
      <c r="BP177" t="n">
        <v>28</v>
      </c>
      <c r="BQ177" s="25" t="n">
        <v>33.124</v>
      </c>
      <c r="BR177" t="n">
        <v>0</v>
      </c>
      <c r="BS177" t="n">
        <v>0</v>
      </c>
      <c r="BT177" t="n">
        <v>0</v>
      </c>
      <c r="BU177" t="n">
        <v>0</v>
      </c>
      <c r="BV177" t="n">
        <v>0</v>
      </c>
      <c r="BW177" t="n">
        <v>1</v>
      </c>
      <c r="BX177" t="n">
        <v>0</v>
      </c>
      <c r="BY177" s="18" t="n">
        <v>0</v>
      </c>
      <c r="BZ177" t="n">
        <v>0</v>
      </c>
      <c r="CA177" t="n">
        <v>0</v>
      </c>
      <c r="CB177" t="n">
        <v>1</v>
      </c>
      <c r="CC177" s="18" t="n">
        <v>0</v>
      </c>
      <c r="CD177" t="n">
        <v>0</v>
      </c>
      <c r="CE177" t="n">
        <v>0</v>
      </c>
      <c r="CF177" t="n">
        <v>0</v>
      </c>
      <c r="CG177" t="n">
        <v>0</v>
      </c>
      <c r="CH177" s="18" t="n">
        <v>0</v>
      </c>
      <c r="CI177" t="n">
        <v>0</v>
      </c>
      <c r="CJ177" t="n">
        <v>0</v>
      </c>
      <c r="CK177" t="n">
        <v>1</v>
      </c>
      <c r="CL177" t="n">
        <v>1</v>
      </c>
      <c r="CM177" t="n">
        <v>0</v>
      </c>
      <c r="CN177" t="n">
        <v>0</v>
      </c>
      <c r="CO177" t="n">
        <v>0</v>
      </c>
      <c r="CP177" t="n">
        <v>0</v>
      </c>
      <c r="CQ177" t="n">
        <v>0</v>
      </c>
      <c r="CR177" t="n">
        <v>1</v>
      </c>
      <c r="CS177" s="18" t="n">
        <v>1</v>
      </c>
      <c r="DD177" s="34" t="inlineStr">
        <is>
          <t>X</t>
        </is>
      </c>
    </row>
    <row r="178">
      <c r="A178" t="n">
        <v>177</v>
      </c>
      <c r="B178" t="n">
        <v>15</v>
      </c>
      <c r="C178" s="25" t="inlineStr">
        <is>
          <t>Aslam (2009)</t>
        </is>
      </c>
      <c r="D178" s="12" t="n">
        <v>29.93273846155614</v>
      </c>
      <c r="E178" s="14" t="n">
        <v>4.036321789155691</v>
      </c>
      <c r="F178" s="7" t="n">
        <v>7.415845421932381</v>
      </c>
      <c r="G178" s="7">
        <f>D178-E178</f>
        <v/>
      </c>
      <c r="H178" s="16">
        <f>D178+E178</f>
        <v/>
      </c>
      <c r="I178" s="11">
        <f>IFERROR(F178/SQRT(F178^2+W178), "X")</f>
        <v/>
      </c>
      <c r="J178" s="33">
        <f>IFERROR(SQRT((1-I178^2)/W178), "X")</f>
        <v/>
      </c>
      <c r="K178" s="33">
        <f>IFERROR(1/J178, "X")</f>
        <v/>
      </c>
      <c r="L178" s="33">
        <f>IFERROR(I178-J178, "X")</f>
        <v/>
      </c>
      <c r="M178" s="33">
        <f>IFERROR(I178+J178, "X")</f>
        <v/>
      </c>
      <c r="N178" s="8" t="n">
        <v>1</v>
      </c>
      <c r="O178" s="9" t="n">
        <v>0</v>
      </c>
      <c r="P178" s="8" t="n">
        <v>0</v>
      </c>
      <c r="Q178" s="9" t="n">
        <v>0</v>
      </c>
      <c r="R178" s="9" t="n">
        <v>1</v>
      </c>
      <c r="S178" s="9" t="n">
        <v>0</v>
      </c>
      <c r="T178" s="9" t="n">
        <v>0</v>
      </c>
      <c r="U178" s="8" t="n">
        <v>2018</v>
      </c>
      <c r="V178" s="9" t="n">
        <v>17</v>
      </c>
      <c r="W178" s="9" t="n">
        <v>2000</v>
      </c>
      <c r="X178" s="9">
        <f>COUNTIF(B:B,B178)</f>
        <v/>
      </c>
      <c r="Y178" s="7" t="n">
        <v>7</v>
      </c>
      <c r="Z178" s="7" t="n">
        <v>20.097</v>
      </c>
      <c r="AA178" s="9" t="n">
        <v>1</v>
      </c>
      <c r="AB178" s="9" t="n">
        <v>0</v>
      </c>
      <c r="AC178" s="9" t="n">
        <v>0</v>
      </c>
      <c r="AD178" s="9" t="n">
        <v>0</v>
      </c>
      <c r="AE178" s="9" t="n">
        <v>0</v>
      </c>
      <c r="AF178" s="9" t="n">
        <v>1</v>
      </c>
      <c r="AG178" s="8" t="n">
        <v>0</v>
      </c>
      <c r="AH178" s="9" t="n">
        <v>1</v>
      </c>
      <c r="AI178" s="30" t="n">
        <v>0</v>
      </c>
      <c r="AJ178" s="9" t="n">
        <v>1</v>
      </c>
      <c r="AK178" s="30" t="n">
        <v>0</v>
      </c>
      <c r="AL178" s="21" t="n">
        <v>2002</v>
      </c>
      <c r="AM178" s="23">
        <f>LN(AL178)</f>
        <v/>
      </c>
      <c r="AN178" s="33" t="n">
        <v>0</v>
      </c>
      <c r="AO178" s="33" t="n">
        <v>0</v>
      </c>
      <c r="AP178" s="33" t="n">
        <v>1</v>
      </c>
      <c r="AQ178" s="43" t="n">
        <v>0</v>
      </c>
      <c r="AR178" s="33" t="inlineStr">
        <is>
          <t>.</t>
        </is>
      </c>
      <c r="AS178" s="43" t="inlineStr">
        <is>
          <t>.</t>
        </is>
      </c>
      <c r="AT178" s="42">
        <f>1-AU178</f>
        <v/>
      </c>
      <c r="AU178" s="18" t="n">
        <v>0.6169</v>
      </c>
      <c r="AV178" t="n">
        <v>0</v>
      </c>
      <c r="AW178" s="40" t="n">
        <v>1</v>
      </c>
      <c r="AX178" t="inlineStr">
        <is>
          <t>.</t>
        </is>
      </c>
      <c r="AY178" s="40" t="inlineStr">
        <is>
          <t>.</t>
        </is>
      </c>
      <c r="BA178" s="18" t="n"/>
      <c r="BB178">
        <f>1-BC178</f>
        <v/>
      </c>
      <c r="BC178" s="18" t="n">
        <v>0.366</v>
      </c>
      <c r="BD178" s="18" t="inlineStr">
        <is>
          <t>Pakistan</t>
        </is>
      </c>
      <c r="BE178" t="n">
        <v>0</v>
      </c>
      <c r="BF178" t="n">
        <v>0</v>
      </c>
      <c r="BG178" t="n">
        <v>0</v>
      </c>
      <c r="BH178" t="n">
        <v>0</v>
      </c>
      <c r="BI178" t="n">
        <v>0</v>
      </c>
      <c r="BJ178" t="n">
        <v>1</v>
      </c>
      <c r="BK178" s="18" t="n">
        <v>0</v>
      </c>
      <c r="BL178" t="n">
        <v>0</v>
      </c>
      <c r="BM178" t="n">
        <v>1</v>
      </c>
      <c r="BN178" s="18" t="n">
        <v>0</v>
      </c>
      <c r="BO178" t="n">
        <v>38.75</v>
      </c>
      <c r="BP178" t="n">
        <v>28</v>
      </c>
      <c r="BQ178" s="25" t="n">
        <v>33.124</v>
      </c>
      <c r="BR178" t="n">
        <v>0</v>
      </c>
      <c r="BS178" t="n">
        <v>0</v>
      </c>
      <c r="BT178" t="n">
        <v>0</v>
      </c>
      <c r="BU178" t="n">
        <v>0</v>
      </c>
      <c r="BV178" t="n">
        <v>0</v>
      </c>
      <c r="BW178" t="n">
        <v>1</v>
      </c>
      <c r="BX178" t="n">
        <v>0</v>
      </c>
      <c r="BY178" s="18" t="n">
        <v>0</v>
      </c>
      <c r="BZ178" t="n">
        <v>0</v>
      </c>
      <c r="CA178" t="n">
        <v>0</v>
      </c>
      <c r="CB178" t="n">
        <v>1</v>
      </c>
      <c r="CC178" s="18" t="n">
        <v>0</v>
      </c>
      <c r="CD178" t="n">
        <v>0</v>
      </c>
      <c r="CE178" t="n">
        <v>0</v>
      </c>
      <c r="CF178" t="n">
        <v>0</v>
      </c>
      <c r="CG178" t="n">
        <v>0</v>
      </c>
      <c r="CH178" s="18" t="n">
        <v>0</v>
      </c>
      <c r="CI178" t="n">
        <v>0</v>
      </c>
      <c r="CJ178" t="n">
        <v>0</v>
      </c>
      <c r="CK178" t="n">
        <v>1</v>
      </c>
      <c r="CL178" t="n">
        <v>1</v>
      </c>
      <c r="CM178" t="n">
        <v>0</v>
      </c>
      <c r="CN178" t="n">
        <v>0</v>
      </c>
      <c r="CO178" t="n">
        <v>0</v>
      </c>
      <c r="CP178" t="n">
        <v>0</v>
      </c>
      <c r="CQ178" t="n">
        <v>0</v>
      </c>
      <c r="CR178" t="n">
        <v>1</v>
      </c>
      <c r="CS178" s="18" t="n">
        <v>1</v>
      </c>
      <c r="DD178" s="34" t="inlineStr">
        <is>
          <t>X</t>
        </is>
      </c>
    </row>
    <row r="179">
      <c r="A179" t="n">
        <v>178</v>
      </c>
      <c r="B179" t="n">
        <v>15</v>
      </c>
      <c r="C179" s="25" t="inlineStr">
        <is>
          <t>Aslam (2009)</t>
        </is>
      </c>
      <c r="D179" s="12" t="n">
        <v>63.10578091986033</v>
      </c>
      <c r="E179" s="14" t="n">
        <v>3.819151692778721</v>
      </c>
      <c r="F179" s="7" t="n">
        <v>16.52350731163184</v>
      </c>
      <c r="G179" s="7">
        <f>D179-E179</f>
        <v/>
      </c>
      <c r="H179" s="16">
        <f>D179+E179</f>
        <v/>
      </c>
      <c r="I179" s="11">
        <f>IFERROR(F179/SQRT(F179^2+W179), "X")</f>
        <v/>
      </c>
      <c r="J179" s="33">
        <f>IFERROR(SQRT((1-I179^2)/W179), "X")</f>
        <v/>
      </c>
      <c r="K179" s="33">
        <f>IFERROR(1/J179, "X")</f>
        <v/>
      </c>
      <c r="L179" s="33">
        <f>IFERROR(I179-J179, "X")</f>
        <v/>
      </c>
      <c r="M179" s="33">
        <f>IFERROR(I179+J179, "X")</f>
        <v/>
      </c>
      <c r="N179" s="8" t="n">
        <v>1</v>
      </c>
      <c r="O179" s="9" t="n">
        <v>0</v>
      </c>
      <c r="P179" s="8" t="n">
        <v>0</v>
      </c>
      <c r="Q179" s="9" t="n">
        <v>0</v>
      </c>
      <c r="R179" s="9" t="n">
        <v>1</v>
      </c>
      <c r="S179" s="9" t="n">
        <v>0</v>
      </c>
      <c r="T179" s="9" t="n">
        <v>0</v>
      </c>
      <c r="U179" s="8" t="n">
        <v>2018</v>
      </c>
      <c r="V179" s="9" t="n">
        <v>17</v>
      </c>
      <c r="W179" s="9" t="n">
        <v>2000</v>
      </c>
      <c r="X179" s="9">
        <f>COUNTIF(B:B,B179)</f>
        <v/>
      </c>
      <c r="Y179" s="7" t="n">
        <v>9.5</v>
      </c>
      <c r="Z179" s="7" t="n">
        <v>20.097</v>
      </c>
      <c r="AA179" s="9" t="n">
        <v>1</v>
      </c>
      <c r="AB179" s="9" t="n">
        <v>0</v>
      </c>
      <c r="AC179" s="9" t="n">
        <v>0</v>
      </c>
      <c r="AD179" s="9" t="n">
        <v>0</v>
      </c>
      <c r="AE179" s="9" t="n">
        <v>0</v>
      </c>
      <c r="AF179" s="9" t="n">
        <v>1</v>
      </c>
      <c r="AG179" s="8" t="n">
        <v>0</v>
      </c>
      <c r="AH179" s="9" t="n">
        <v>1</v>
      </c>
      <c r="AI179" s="30" t="n">
        <v>0</v>
      </c>
      <c r="AJ179" s="9" t="n">
        <v>1</v>
      </c>
      <c r="AK179" s="30" t="n">
        <v>0</v>
      </c>
      <c r="AL179" s="21" t="n">
        <v>2002</v>
      </c>
      <c r="AM179" s="23">
        <f>LN(AL179)</f>
        <v/>
      </c>
      <c r="AN179" s="33" t="n">
        <v>0</v>
      </c>
      <c r="AO179" s="33" t="n">
        <v>0</v>
      </c>
      <c r="AP179" s="33" t="n">
        <v>1</v>
      </c>
      <c r="AQ179" s="43" t="n">
        <v>0</v>
      </c>
      <c r="AR179" s="33" t="inlineStr">
        <is>
          <t>.</t>
        </is>
      </c>
      <c r="AS179" s="43" t="inlineStr">
        <is>
          <t>.</t>
        </is>
      </c>
      <c r="AT179" s="42">
        <f>1-AU179</f>
        <v/>
      </c>
      <c r="AU179" s="18" t="n">
        <v>0.6169</v>
      </c>
      <c r="AV179" t="n">
        <v>0</v>
      </c>
      <c r="AW179" s="40" t="n">
        <v>1</v>
      </c>
      <c r="AX179" t="inlineStr">
        <is>
          <t>.</t>
        </is>
      </c>
      <c r="AY179" s="40" t="inlineStr">
        <is>
          <t>.</t>
        </is>
      </c>
      <c r="BA179" s="18" t="n"/>
      <c r="BB179">
        <f>1-BC179</f>
        <v/>
      </c>
      <c r="BC179" s="18" t="n">
        <v>0.366</v>
      </c>
      <c r="BD179" s="18" t="inlineStr">
        <is>
          <t>Pakistan</t>
        </is>
      </c>
      <c r="BE179" t="n">
        <v>0</v>
      </c>
      <c r="BF179" t="n">
        <v>0</v>
      </c>
      <c r="BG179" t="n">
        <v>0</v>
      </c>
      <c r="BH179" t="n">
        <v>0</v>
      </c>
      <c r="BI179" t="n">
        <v>0</v>
      </c>
      <c r="BJ179" t="n">
        <v>1</v>
      </c>
      <c r="BK179" s="18" t="n">
        <v>0</v>
      </c>
      <c r="BL179" t="n">
        <v>0</v>
      </c>
      <c r="BM179" t="n">
        <v>1</v>
      </c>
      <c r="BN179" s="18" t="n">
        <v>0</v>
      </c>
      <c r="BO179" t="n">
        <v>38.75</v>
      </c>
      <c r="BP179" t="n">
        <v>28</v>
      </c>
      <c r="BQ179" s="25" t="n">
        <v>33.124</v>
      </c>
      <c r="BR179" t="n">
        <v>0</v>
      </c>
      <c r="BS179" t="n">
        <v>0</v>
      </c>
      <c r="BT179" t="n">
        <v>0</v>
      </c>
      <c r="BU179" t="n">
        <v>0</v>
      </c>
      <c r="BV179" t="n">
        <v>0</v>
      </c>
      <c r="BW179" t="n">
        <v>1</v>
      </c>
      <c r="BX179" t="n">
        <v>0</v>
      </c>
      <c r="BY179" s="18" t="n">
        <v>0</v>
      </c>
      <c r="BZ179" t="n">
        <v>0</v>
      </c>
      <c r="CA179" t="n">
        <v>0</v>
      </c>
      <c r="CB179" t="n">
        <v>1</v>
      </c>
      <c r="CC179" s="18" t="n">
        <v>0</v>
      </c>
      <c r="CD179" t="n">
        <v>0</v>
      </c>
      <c r="CE179" t="n">
        <v>0</v>
      </c>
      <c r="CF179" t="n">
        <v>0</v>
      </c>
      <c r="CG179" t="n">
        <v>0</v>
      </c>
      <c r="CH179" s="18" t="n">
        <v>0</v>
      </c>
      <c r="CI179" t="n">
        <v>0</v>
      </c>
      <c r="CJ179" t="n">
        <v>0</v>
      </c>
      <c r="CK179" t="n">
        <v>1</v>
      </c>
      <c r="CL179" t="n">
        <v>1</v>
      </c>
      <c r="CM179" t="n">
        <v>0</v>
      </c>
      <c r="CN179" t="n">
        <v>0</v>
      </c>
      <c r="CO179" t="n">
        <v>0</v>
      </c>
      <c r="CP179" t="n">
        <v>0</v>
      </c>
      <c r="CQ179" t="n">
        <v>0</v>
      </c>
      <c r="CR179" t="n">
        <v>1</v>
      </c>
      <c r="CS179" s="18" t="n">
        <v>1</v>
      </c>
      <c r="DD179" s="34" t="inlineStr">
        <is>
          <t>X</t>
        </is>
      </c>
    </row>
    <row r="180">
      <c r="A180" t="n">
        <v>179</v>
      </c>
      <c r="B180" t="n">
        <v>15</v>
      </c>
      <c r="C180" s="25" t="inlineStr">
        <is>
          <t>Aslam (2009)</t>
        </is>
      </c>
      <c r="D180" s="12" t="n">
        <v>45.23730527600775</v>
      </c>
      <c r="E180" s="14" t="n">
        <v>2.329839755327227</v>
      </c>
      <c r="F180" s="7" t="n">
        <v>19.4164878389476</v>
      </c>
      <c r="G180" s="7">
        <f>D180-E180</f>
        <v/>
      </c>
      <c r="H180" s="16">
        <f>D180+E180</f>
        <v/>
      </c>
      <c r="I180" s="11">
        <f>IFERROR(F180/SQRT(F180^2+W180), "X")</f>
        <v/>
      </c>
      <c r="J180" s="33">
        <f>IFERROR(SQRT((1-I180^2)/W180), "X")</f>
        <v/>
      </c>
      <c r="K180" s="33">
        <f>IFERROR(1/J180, "X")</f>
        <v/>
      </c>
      <c r="L180" s="33">
        <f>IFERROR(I180-J180, "X")</f>
        <v/>
      </c>
      <c r="M180" s="33">
        <f>IFERROR(I180+J180, "X")</f>
        <v/>
      </c>
      <c r="N180" s="8" t="n">
        <v>1</v>
      </c>
      <c r="O180" s="9" t="n">
        <v>0</v>
      </c>
      <c r="P180" s="8" t="n">
        <v>0</v>
      </c>
      <c r="Q180" s="9" t="n">
        <v>0</v>
      </c>
      <c r="R180" s="9" t="n">
        <v>1</v>
      </c>
      <c r="S180" s="9" t="n">
        <v>0</v>
      </c>
      <c r="T180" s="9" t="n">
        <v>0</v>
      </c>
      <c r="U180" s="8" t="n">
        <v>2018</v>
      </c>
      <c r="V180" s="9" t="n">
        <v>17</v>
      </c>
      <c r="W180" s="9" t="n">
        <v>2000</v>
      </c>
      <c r="X180" s="9">
        <f>COUNTIF(B:B,B180)</f>
        <v/>
      </c>
      <c r="Y180" s="7" t="n">
        <v>11.5</v>
      </c>
      <c r="Z180" s="7" t="n">
        <v>20.097</v>
      </c>
      <c r="AA180" s="9" t="n">
        <v>1</v>
      </c>
      <c r="AB180" s="9" t="n">
        <v>0</v>
      </c>
      <c r="AC180" s="9" t="n">
        <v>0</v>
      </c>
      <c r="AD180" s="9" t="n">
        <v>0</v>
      </c>
      <c r="AE180" s="9" t="n">
        <v>0</v>
      </c>
      <c r="AF180" s="9" t="n">
        <v>1</v>
      </c>
      <c r="AG180" s="8" t="n">
        <v>0</v>
      </c>
      <c r="AH180" s="9" t="n">
        <v>1</v>
      </c>
      <c r="AI180" s="30" t="n">
        <v>0</v>
      </c>
      <c r="AJ180" s="9" t="n">
        <v>1</v>
      </c>
      <c r="AK180" s="30" t="n">
        <v>0</v>
      </c>
      <c r="AL180" s="21" t="n">
        <v>2002</v>
      </c>
      <c r="AM180" s="23">
        <f>LN(AL180)</f>
        <v/>
      </c>
      <c r="AN180" s="33" t="n">
        <v>0</v>
      </c>
      <c r="AO180" s="33" t="n">
        <v>0</v>
      </c>
      <c r="AP180" s="33" t="n">
        <v>0</v>
      </c>
      <c r="AQ180" s="43" t="n">
        <v>1</v>
      </c>
      <c r="AR180" s="33" t="inlineStr">
        <is>
          <t>.</t>
        </is>
      </c>
      <c r="AS180" s="43" t="inlineStr">
        <is>
          <t>.</t>
        </is>
      </c>
      <c r="AT180" s="42">
        <f>1-AU180</f>
        <v/>
      </c>
      <c r="AU180" s="18" t="n">
        <v>0.6169</v>
      </c>
      <c r="AV180" t="n">
        <v>0</v>
      </c>
      <c r="AW180" s="40" t="n">
        <v>1</v>
      </c>
      <c r="AX180" t="inlineStr">
        <is>
          <t>.</t>
        </is>
      </c>
      <c r="AY180" s="40" t="inlineStr">
        <is>
          <t>.</t>
        </is>
      </c>
      <c r="BA180" s="18" t="n"/>
      <c r="BB180">
        <f>1-BC180</f>
        <v/>
      </c>
      <c r="BC180" s="18" t="n">
        <v>0.366</v>
      </c>
      <c r="BD180" s="18" t="inlineStr">
        <is>
          <t>Pakistan</t>
        </is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1</v>
      </c>
      <c r="BK180" s="18" t="n">
        <v>0</v>
      </c>
      <c r="BL180" t="n">
        <v>0</v>
      </c>
      <c r="BM180" t="n">
        <v>1</v>
      </c>
      <c r="BN180" s="18" t="n">
        <v>0</v>
      </c>
      <c r="BO180" t="n">
        <v>38.75</v>
      </c>
      <c r="BP180" t="n">
        <v>28</v>
      </c>
      <c r="BQ180" s="25" t="n">
        <v>33.124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1</v>
      </c>
      <c r="BX180" t="n">
        <v>0</v>
      </c>
      <c r="BY180" s="18" t="n">
        <v>0</v>
      </c>
      <c r="BZ180" t="n">
        <v>0</v>
      </c>
      <c r="CA180" t="n">
        <v>0</v>
      </c>
      <c r="CB180" t="n">
        <v>1</v>
      </c>
      <c r="CC180" s="18" t="n">
        <v>0</v>
      </c>
      <c r="CD180" t="n">
        <v>0</v>
      </c>
      <c r="CE180" t="n">
        <v>0</v>
      </c>
      <c r="CF180" t="n">
        <v>0</v>
      </c>
      <c r="CG180" t="n">
        <v>0</v>
      </c>
      <c r="CH180" s="18" t="n">
        <v>0</v>
      </c>
      <c r="CI180" t="n">
        <v>0</v>
      </c>
      <c r="CJ180" t="n">
        <v>0</v>
      </c>
      <c r="CK180" t="n">
        <v>1</v>
      </c>
      <c r="CL180" t="n">
        <v>1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1</v>
      </c>
      <c r="CS180" s="18" t="n">
        <v>1</v>
      </c>
      <c r="DD180" s="34" t="inlineStr">
        <is>
          <t>X</t>
        </is>
      </c>
    </row>
    <row r="181">
      <c r="A181" t="n">
        <v>180</v>
      </c>
      <c r="B181" t="n">
        <v>15</v>
      </c>
      <c r="C181" s="25" t="inlineStr">
        <is>
          <t>Aslam (2009)</t>
        </is>
      </c>
      <c r="D181" s="12" t="n">
        <v>71.90926073764041</v>
      </c>
      <c r="E181" s="14" t="n">
        <v>4.064047390186846</v>
      </c>
      <c r="F181" s="7" t="n">
        <v>17.6940015294296</v>
      </c>
      <c r="G181" s="7">
        <f>D181-E181</f>
        <v/>
      </c>
      <c r="H181" s="16">
        <f>D181+E181</f>
        <v/>
      </c>
      <c r="I181" s="11">
        <f>IFERROR(F181/SQRT(F181^2+W181), "X")</f>
        <v/>
      </c>
      <c r="J181" s="33">
        <f>IFERROR(SQRT((1-I181^2)/W181), "X")</f>
        <v/>
      </c>
      <c r="K181" s="33">
        <f>IFERROR(1/J181, "X")</f>
        <v/>
      </c>
      <c r="L181" s="33">
        <f>IFERROR(I181-J181, "X")</f>
        <v/>
      </c>
      <c r="M181" s="33">
        <f>IFERROR(I181+J181, "X")</f>
        <v/>
      </c>
      <c r="N181" s="8" t="n">
        <v>1</v>
      </c>
      <c r="O181" s="9" t="n">
        <v>0</v>
      </c>
      <c r="P181" s="8" t="n">
        <v>0</v>
      </c>
      <c r="Q181" s="9" t="n">
        <v>0</v>
      </c>
      <c r="R181" s="9" t="n">
        <v>1</v>
      </c>
      <c r="S181" s="9" t="n">
        <v>0</v>
      </c>
      <c r="T181" s="9" t="n">
        <v>0</v>
      </c>
      <c r="U181" s="8" t="n">
        <v>2018</v>
      </c>
      <c r="V181" s="9" t="n">
        <v>17</v>
      </c>
      <c r="W181" s="9" t="n">
        <v>2000</v>
      </c>
      <c r="X181" s="9">
        <f>COUNTIF(B:B,B181)</f>
        <v/>
      </c>
      <c r="Y181" s="7" t="n">
        <v>13.5</v>
      </c>
      <c r="Z181" s="7" t="n">
        <v>20.097</v>
      </c>
      <c r="AA181" s="9" t="n">
        <v>1</v>
      </c>
      <c r="AB181" s="9" t="n">
        <v>0</v>
      </c>
      <c r="AC181" s="9" t="n">
        <v>0</v>
      </c>
      <c r="AD181" s="9" t="n">
        <v>0</v>
      </c>
      <c r="AE181" s="9" t="n">
        <v>0</v>
      </c>
      <c r="AF181" s="9" t="n">
        <v>1</v>
      </c>
      <c r="AG181" s="8" t="n">
        <v>0</v>
      </c>
      <c r="AH181" s="9" t="n">
        <v>1</v>
      </c>
      <c r="AI181" s="30" t="n">
        <v>0</v>
      </c>
      <c r="AJ181" s="9" t="n">
        <v>1</v>
      </c>
      <c r="AK181" s="30" t="n">
        <v>0</v>
      </c>
      <c r="AL181" s="21" t="n">
        <v>2002</v>
      </c>
      <c r="AM181" s="23">
        <f>LN(AL181)</f>
        <v/>
      </c>
      <c r="AN181" s="33" t="n">
        <v>0</v>
      </c>
      <c r="AO181" s="33" t="n">
        <v>0</v>
      </c>
      <c r="AP181" s="33" t="n">
        <v>0</v>
      </c>
      <c r="AQ181" s="43" t="n">
        <v>1</v>
      </c>
      <c r="AR181" s="33" t="inlineStr">
        <is>
          <t>.</t>
        </is>
      </c>
      <c r="AS181" s="43" t="inlineStr">
        <is>
          <t>.</t>
        </is>
      </c>
      <c r="AT181" s="42">
        <f>1-AU181</f>
        <v/>
      </c>
      <c r="AU181" s="18" t="n">
        <v>0.6169</v>
      </c>
      <c r="AV181" t="n">
        <v>0</v>
      </c>
      <c r="AW181" s="40" t="n">
        <v>1</v>
      </c>
      <c r="AX181" t="inlineStr">
        <is>
          <t>.</t>
        </is>
      </c>
      <c r="AY181" s="40" t="inlineStr">
        <is>
          <t>.</t>
        </is>
      </c>
      <c r="BA181" s="18" t="n"/>
      <c r="BB181">
        <f>1-BC181</f>
        <v/>
      </c>
      <c r="BC181" s="18" t="n">
        <v>0.366</v>
      </c>
      <c r="BD181" s="18" t="inlineStr">
        <is>
          <t>Pakistan</t>
        </is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1</v>
      </c>
      <c r="BK181" s="18" t="n">
        <v>0</v>
      </c>
      <c r="BL181" t="n">
        <v>0</v>
      </c>
      <c r="BM181" t="n">
        <v>1</v>
      </c>
      <c r="BN181" s="18" t="n">
        <v>0</v>
      </c>
      <c r="BO181" t="n">
        <v>38.75</v>
      </c>
      <c r="BP181" t="n">
        <v>28</v>
      </c>
      <c r="BQ181" s="25" t="n">
        <v>33.124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1</v>
      </c>
      <c r="BX181" t="n">
        <v>0</v>
      </c>
      <c r="BY181" s="18" t="n">
        <v>0</v>
      </c>
      <c r="BZ181" t="n">
        <v>0</v>
      </c>
      <c r="CA181" t="n">
        <v>0</v>
      </c>
      <c r="CB181" t="n">
        <v>1</v>
      </c>
      <c r="CC181" s="18" t="n">
        <v>0</v>
      </c>
      <c r="CD181" t="n">
        <v>0</v>
      </c>
      <c r="CE181" t="n">
        <v>0</v>
      </c>
      <c r="CF181" t="n">
        <v>0</v>
      </c>
      <c r="CG181" t="n">
        <v>0</v>
      </c>
      <c r="CH181" s="18" t="n">
        <v>0</v>
      </c>
      <c r="CI181" t="n">
        <v>0</v>
      </c>
      <c r="CJ181" t="n">
        <v>0</v>
      </c>
      <c r="CK181" t="n">
        <v>1</v>
      </c>
      <c r="CL181" t="n">
        <v>1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1</v>
      </c>
      <c r="CS181" s="18" t="n">
        <v>1</v>
      </c>
      <c r="DD181" s="34" t="inlineStr">
        <is>
          <t>X</t>
        </is>
      </c>
    </row>
    <row r="182">
      <c r="A182" t="n">
        <v>181</v>
      </c>
      <c r="B182" t="n">
        <v>15</v>
      </c>
      <c r="C182" s="25" t="inlineStr">
        <is>
          <t>Aslam (2009)</t>
        </is>
      </c>
      <c r="D182" s="12" t="n">
        <v>120.2216383301526</v>
      </c>
      <c r="E182" s="14" t="n">
        <v>7.314527957611469</v>
      </c>
      <c r="F182" s="7" t="n">
        <v>16.43600776794495</v>
      </c>
      <c r="G182" s="7">
        <f>D182-E182</f>
        <v/>
      </c>
      <c r="H182" s="16">
        <f>D182+E182</f>
        <v/>
      </c>
      <c r="I182" s="11">
        <f>IFERROR(F182/SQRT(F182^2+W182), "X")</f>
        <v/>
      </c>
      <c r="J182" s="33">
        <f>IFERROR(SQRT((1-I182^2)/W182), "X")</f>
        <v/>
      </c>
      <c r="K182" s="33">
        <f>IFERROR(1/J182, "X")</f>
        <v/>
      </c>
      <c r="L182" s="33">
        <f>IFERROR(I182-J182, "X")</f>
        <v/>
      </c>
      <c r="M182" s="33">
        <f>IFERROR(I182+J182, "X")</f>
        <v/>
      </c>
      <c r="N182" s="8" t="n">
        <v>1</v>
      </c>
      <c r="O182" s="9" t="n">
        <v>0</v>
      </c>
      <c r="P182" s="8" t="n">
        <v>0</v>
      </c>
      <c r="Q182" s="9" t="n">
        <v>0</v>
      </c>
      <c r="R182" s="9" t="n">
        <v>1</v>
      </c>
      <c r="S182" s="9" t="n">
        <v>0</v>
      </c>
      <c r="T182" s="9" t="n">
        <v>0</v>
      </c>
      <c r="U182" s="8" t="n">
        <v>2018</v>
      </c>
      <c r="V182" s="9" t="n">
        <v>17</v>
      </c>
      <c r="W182" s="9" t="n">
        <v>2000</v>
      </c>
      <c r="X182" s="9">
        <f>COUNTIF(B:B,B182)</f>
        <v/>
      </c>
      <c r="Y182" s="7" t="n">
        <v>15</v>
      </c>
      <c r="Z182" s="7" t="n">
        <v>20.097</v>
      </c>
      <c r="AA182" s="9" t="n">
        <v>1</v>
      </c>
      <c r="AB182" s="9" t="n">
        <v>0</v>
      </c>
      <c r="AC182" s="9" t="n">
        <v>0</v>
      </c>
      <c r="AD182" s="9" t="n">
        <v>0</v>
      </c>
      <c r="AE182" s="9" t="n">
        <v>0</v>
      </c>
      <c r="AF182" s="9" t="n">
        <v>1</v>
      </c>
      <c r="AG182" s="8" t="n">
        <v>0</v>
      </c>
      <c r="AH182" s="9" t="n">
        <v>1</v>
      </c>
      <c r="AI182" s="30" t="n">
        <v>0</v>
      </c>
      <c r="AJ182" s="9" t="n">
        <v>1</v>
      </c>
      <c r="AK182" s="30" t="n">
        <v>0</v>
      </c>
      <c r="AL182" s="21" t="n">
        <v>2002</v>
      </c>
      <c r="AM182" s="23">
        <f>LN(AL182)</f>
        <v/>
      </c>
      <c r="AN182" s="33" t="n">
        <v>0</v>
      </c>
      <c r="AO182" s="33" t="n">
        <v>0</v>
      </c>
      <c r="AP182" s="33" t="n">
        <v>0</v>
      </c>
      <c r="AQ182" s="43" t="n">
        <v>1</v>
      </c>
      <c r="AR182" s="33" t="inlineStr">
        <is>
          <t>.</t>
        </is>
      </c>
      <c r="AS182" s="43" t="inlineStr">
        <is>
          <t>.</t>
        </is>
      </c>
      <c r="AT182" s="42">
        <f>1-AU182</f>
        <v/>
      </c>
      <c r="AU182" s="18" t="n">
        <v>0.6169</v>
      </c>
      <c r="AV182" t="n">
        <v>0</v>
      </c>
      <c r="AW182" s="40" t="n">
        <v>1</v>
      </c>
      <c r="AX182" t="inlineStr">
        <is>
          <t>.</t>
        </is>
      </c>
      <c r="AY182" s="40" t="inlineStr">
        <is>
          <t>.</t>
        </is>
      </c>
      <c r="BA182" s="18" t="n"/>
      <c r="BB182">
        <f>1-BC182</f>
        <v/>
      </c>
      <c r="BC182" s="18" t="n">
        <v>0.366</v>
      </c>
      <c r="BD182" s="18" t="inlineStr">
        <is>
          <t>Pakistan</t>
        </is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1</v>
      </c>
      <c r="BK182" s="18" t="n">
        <v>0</v>
      </c>
      <c r="BL182" t="n">
        <v>0</v>
      </c>
      <c r="BM182" t="n">
        <v>1</v>
      </c>
      <c r="BN182" s="18" t="n">
        <v>0</v>
      </c>
      <c r="BO182" t="n">
        <v>38.75</v>
      </c>
      <c r="BP182" t="n">
        <v>28</v>
      </c>
      <c r="BQ182" s="25" t="n">
        <v>33.124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1</v>
      </c>
      <c r="BX182" t="n">
        <v>0</v>
      </c>
      <c r="BY182" s="18" t="n">
        <v>0</v>
      </c>
      <c r="BZ182" t="n">
        <v>0</v>
      </c>
      <c r="CA182" t="n">
        <v>0</v>
      </c>
      <c r="CB182" t="n">
        <v>1</v>
      </c>
      <c r="CC182" s="18" t="n">
        <v>0</v>
      </c>
      <c r="CD182" t="n">
        <v>0</v>
      </c>
      <c r="CE182" t="n">
        <v>0</v>
      </c>
      <c r="CF182" t="n">
        <v>0</v>
      </c>
      <c r="CG182" t="n">
        <v>0</v>
      </c>
      <c r="CH182" s="18" t="n">
        <v>0</v>
      </c>
      <c r="CI182" t="n">
        <v>0</v>
      </c>
      <c r="CJ182" t="n">
        <v>0</v>
      </c>
      <c r="CK182" t="n">
        <v>1</v>
      </c>
      <c r="CL182" t="n">
        <v>1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1</v>
      </c>
      <c r="CS182" s="18" t="n">
        <v>1</v>
      </c>
      <c r="DD182" s="34" t="inlineStr">
        <is>
          <t>X</t>
        </is>
      </c>
    </row>
    <row r="183">
      <c r="A183" t="n">
        <v>182</v>
      </c>
      <c r="B183" t="n">
        <v>15</v>
      </c>
      <c r="C183" s="25" t="inlineStr">
        <is>
          <t>Aslam (2009)</t>
        </is>
      </c>
      <c r="D183" s="12" t="n">
        <v>9.9</v>
      </c>
      <c r="E183" s="14" t="n">
        <v>1</v>
      </c>
      <c r="F183" s="7">
        <f>D183/E183</f>
        <v/>
      </c>
      <c r="G183" s="7">
        <f>D183-E183</f>
        <v/>
      </c>
      <c r="H183" s="16">
        <f>D183+E183</f>
        <v/>
      </c>
      <c r="I183" s="11">
        <f>IFERROR(F183/SQRT(F183^2+W183), "X")</f>
        <v/>
      </c>
      <c r="J183" s="33">
        <f>IFERROR(SQRT((1-I183^2)/W183), "X")</f>
        <v/>
      </c>
      <c r="K183" s="33">
        <f>IFERROR(1/J183, "X")</f>
        <v/>
      </c>
      <c r="L183" s="33">
        <f>IFERROR(I183-J183, "X")</f>
        <v/>
      </c>
      <c r="M183" s="33">
        <f>IFERROR(I183+J183, "X")</f>
        <v/>
      </c>
      <c r="N183" s="8" t="n">
        <v>1</v>
      </c>
      <c r="O183" s="9" t="n">
        <v>0</v>
      </c>
      <c r="P183" s="8" t="n">
        <v>0</v>
      </c>
      <c r="Q183" s="9" t="n">
        <v>0</v>
      </c>
      <c r="R183" s="9" t="n">
        <v>1</v>
      </c>
      <c r="S183" s="9" t="n">
        <v>0</v>
      </c>
      <c r="T183" s="9" t="n">
        <v>0</v>
      </c>
      <c r="U183" s="8" t="n">
        <v>4155</v>
      </c>
      <c r="V183" s="9" t="n">
        <v>11</v>
      </c>
      <c r="W183" s="9">
        <f>U183-V183-1</f>
        <v/>
      </c>
      <c r="X183" s="9">
        <f>COUNTIF(B:B,B183)</f>
        <v/>
      </c>
      <c r="Y183" s="7" t="n">
        <v>5.666</v>
      </c>
      <c r="Z183" s="7" t="n">
        <v>20.492</v>
      </c>
      <c r="AA183" s="9" t="n">
        <v>1</v>
      </c>
      <c r="AB183" s="9" t="n">
        <v>0</v>
      </c>
      <c r="AC183" s="9" t="n">
        <v>0</v>
      </c>
      <c r="AD183" s="9" t="n">
        <v>0</v>
      </c>
      <c r="AE183" s="9" t="n">
        <v>0</v>
      </c>
      <c r="AF183" s="9" t="n">
        <v>1</v>
      </c>
      <c r="AG183" s="8" t="n">
        <v>0</v>
      </c>
      <c r="AH183" s="9" t="n">
        <v>1</v>
      </c>
      <c r="AI183" s="30" t="n">
        <v>0</v>
      </c>
      <c r="AJ183" s="9" t="n">
        <v>1</v>
      </c>
      <c r="AK183" s="30" t="n">
        <v>0</v>
      </c>
      <c r="AL183" s="21" t="n">
        <v>2002</v>
      </c>
      <c r="AM183" s="23">
        <f>LN(AL183)</f>
        <v/>
      </c>
      <c r="AN183" s="33" t="n">
        <v>0.361</v>
      </c>
      <c r="AO183" s="33" t="n">
        <v>0.176</v>
      </c>
      <c r="AP183" s="33" t="n">
        <v>0.122</v>
      </c>
      <c r="AQ183" s="43" t="n">
        <v>0.3410000000000001</v>
      </c>
      <c r="AR183" s="33" t="inlineStr">
        <is>
          <t>.</t>
        </is>
      </c>
      <c r="AS183" s="43" t="inlineStr">
        <is>
          <t>.</t>
        </is>
      </c>
      <c r="AT183" s="42">
        <f>1-AU183</f>
        <v/>
      </c>
      <c r="AU183" s="18" t="n">
        <v>0.4819</v>
      </c>
      <c r="AV183" t="n">
        <v>1</v>
      </c>
      <c r="AW183" s="40" t="n">
        <v>0</v>
      </c>
      <c r="AX183" t="inlineStr">
        <is>
          <t>.</t>
        </is>
      </c>
      <c r="AY183" s="40" t="inlineStr">
        <is>
          <t>.</t>
        </is>
      </c>
      <c r="BA183" s="18" t="n"/>
      <c r="BB183">
        <f>1-BC183</f>
        <v/>
      </c>
      <c r="BC183" s="18" t="n">
        <v>0.386</v>
      </c>
      <c r="BD183" s="18" t="inlineStr">
        <is>
          <t>Pakistan</t>
        </is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1</v>
      </c>
      <c r="BK183" s="18" t="n">
        <v>0</v>
      </c>
      <c r="BL183" t="n">
        <v>0</v>
      </c>
      <c r="BM183" t="n">
        <v>1</v>
      </c>
      <c r="BN183" s="18" t="n">
        <v>0</v>
      </c>
      <c r="BO183" t="n">
        <v>38.75</v>
      </c>
      <c r="BP183" t="n">
        <v>28</v>
      </c>
      <c r="BQ183" s="25" t="n">
        <v>34.277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s="18" t="n">
        <v>1</v>
      </c>
      <c r="BZ183" t="n">
        <v>0</v>
      </c>
      <c r="CA183" t="n">
        <v>1</v>
      </c>
      <c r="CB183" t="n">
        <v>0</v>
      </c>
      <c r="CC183" s="18" t="n">
        <v>0</v>
      </c>
      <c r="CD183" t="n">
        <v>1</v>
      </c>
      <c r="CE183" t="n">
        <v>0</v>
      </c>
      <c r="CF183" t="n">
        <v>0</v>
      </c>
      <c r="CG183" t="n">
        <v>0</v>
      </c>
      <c r="CH183" s="18" t="n">
        <v>0</v>
      </c>
      <c r="CI183" t="n">
        <v>0</v>
      </c>
      <c r="CJ183" t="n">
        <v>0</v>
      </c>
      <c r="CK183" t="n">
        <v>1</v>
      </c>
      <c r="CL183" t="n">
        <v>1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1</v>
      </c>
      <c r="CS183" s="18" t="n">
        <v>1</v>
      </c>
      <c r="DD183" s="34" t="inlineStr">
        <is>
          <t>X</t>
        </is>
      </c>
    </row>
    <row r="184">
      <c r="A184" t="n">
        <v>183</v>
      </c>
      <c r="B184" t="n">
        <v>15</v>
      </c>
      <c r="C184" s="25" t="inlineStr">
        <is>
          <t>Aslam (2009)</t>
        </is>
      </c>
      <c r="D184" s="12" t="n">
        <v>10.6</v>
      </c>
      <c r="E184" s="14" t="n">
        <v>0.5</v>
      </c>
      <c r="F184" s="7">
        <f>D184/E184</f>
        <v/>
      </c>
      <c r="G184" s="7">
        <f>D184-E184</f>
        <v/>
      </c>
      <c r="H184" s="16">
        <f>D184+E184</f>
        <v/>
      </c>
      <c r="I184" s="11">
        <f>IFERROR(F184/SQRT(F184^2+W184), "X")</f>
        <v/>
      </c>
      <c r="J184" s="33">
        <f>IFERROR(SQRT((1-I184^2)/W184), "X")</f>
        <v/>
      </c>
      <c r="K184" s="33">
        <f>IFERROR(1/J184, "X")</f>
        <v/>
      </c>
      <c r="L184" s="33">
        <f>IFERROR(I184-J184, "X")</f>
        <v/>
      </c>
      <c r="M184" s="33">
        <f>IFERROR(I184+J184, "X")</f>
        <v/>
      </c>
      <c r="N184" s="8" t="n">
        <v>1</v>
      </c>
      <c r="O184" s="9" t="n">
        <v>0</v>
      </c>
      <c r="P184" s="8" t="n">
        <v>0</v>
      </c>
      <c r="Q184" s="9" t="n">
        <v>0</v>
      </c>
      <c r="R184" s="9" t="n">
        <v>1</v>
      </c>
      <c r="S184" s="9" t="n">
        <v>0</v>
      </c>
      <c r="T184" s="9" t="n">
        <v>0</v>
      </c>
      <c r="U184" s="8" t="n">
        <v>5590</v>
      </c>
      <c r="V184" s="9" t="n">
        <v>11</v>
      </c>
      <c r="W184" s="9">
        <f>U184-V184-1</f>
        <v/>
      </c>
      <c r="X184" s="9">
        <f>COUNTIF(B:B,B184)</f>
        <v/>
      </c>
      <c r="Y184" s="7" t="n">
        <v>5.666</v>
      </c>
      <c r="Z184" s="7" t="n">
        <v>20.492</v>
      </c>
      <c r="AA184" s="9" t="n">
        <v>1</v>
      </c>
      <c r="AB184" s="9" t="n">
        <v>0</v>
      </c>
      <c r="AC184" s="9" t="n">
        <v>0</v>
      </c>
      <c r="AD184" s="9" t="n">
        <v>0</v>
      </c>
      <c r="AE184" s="9" t="n">
        <v>0</v>
      </c>
      <c r="AF184" s="9" t="n">
        <v>1</v>
      </c>
      <c r="AG184" s="8" t="n">
        <v>0</v>
      </c>
      <c r="AH184" s="9" t="n">
        <v>1</v>
      </c>
      <c r="AI184" s="30" t="n">
        <v>0</v>
      </c>
      <c r="AJ184" s="9" t="n">
        <v>1</v>
      </c>
      <c r="AK184" s="30" t="n">
        <v>0</v>
      </c>
      <c r="AL184" s="21" t="n">
        <v>2002</v>
      </c>
      <c r="AM184" s="23">
        <f>LN(AL184)</f>
        <v/>
      </c>
      <c r="AN184" s="33" t="n">
        <v>0.361</v>
      </c>
      <c r="AO184" s="33" t="n">
        <v>0.176</v>
      </c>
      <c r="AP184" s="33" t="n">
        <v>0.122</v>
      </c>
      <c r="AQ184" s="43" t="n">
        <v>0.3410000000000001</v>
      </c>
      <c r="AR184" s="33" t="inlineStr">
        <is>
          <t>.</t>
        </is>
      </c>
      <c r="AS184" s="43" t="inlineStr">
        <is>
          <t>.</t>
        </is>
      </c>
      <c r="AT184" s="42">
        <f>1-AU184</f>
        <v/>
      </c>
      <c r="AU184" s="18" t="n">
        <v>0.4819</v>
      </c>
      <c r="AV184" t="n">
        <v>1</v>
      </c>
      <c r="AW184" s="40" t="n">
        <v>0</v>
      </c>
      <c r="AX184" t="inlineStr">
        <is>
          <t>.</t>
        </is>
      </c>
      <c r="AY184" s="40" t="inlineStr">
        <is>
          <t>.</t>
        </is>
      </c>
      <c r="BA184" s="18" t="n"/>
      <c r="BB184">
        <f>1-BC184</f>
        <v/>
      </c>
      <c r="BC184" s="18" t="n">
        <v>0.386</v>
      </c>
      <c r="BD184" s="18" t="inlineStr">
        <is>
          <t>Pakistan</t>
        </is>
      </c>
      <c r="BE184" t="n">
        <v>0</v>
      </c>
      <c r="BF184" t="n">
        <v>0</v>
      </c>
      <c r="BG184" t="n">
        <v>0</v>
      </c>
      <c r="BH184" t="n">
        <v>0</v>
      </c>
      <c r="BI184" t="n">
        <v>0</v>
      </c>
      <c r="BJ184" t="n">
        <v>1</v>
      </c>
      <c r="BK184" s="18" t="n">
        <v>0</v>
      </c>
      <c r="BL184" t="n">
        <v>0</v>
      </c>
      <c r="BM184" t="n">
        <v>1</v>
      </c>
      <c r="BN184" s="18" t="n">
        <v>0</v>
      </c>
      <c r="BO184" t="n">
        <v>38.75</v>
      </c>
      <c r="BP184" t="n">
        <v>28</v>
      </c>
      <c r="BQ184" s="25" t="n">
        <v>34.277</v>
      </c>
      <c r="BR184" t="n">
        <v>0</v>
      </c>
      <c r="BS184" t="n">
        <v>0</v>
      </c>
      <c r="BT184" t="n">
        <v>0</v>
      </c>
      <c r="BU184" t="n">
        <v>0</v>
      </c>
      <c r="BV184" t="n">
        <v>0</v>
      </c>
      <c r="BW184" t="n">
        <v>0</v>
      </c>
      <c r="BX184" t="n">
        <v>0</v>
      </c>
      <c r="BY184" s="18" t="n">
        <v>1</v>
      </c>
      <c r="BZ184" t="n">
        <v>0</v>
      </c>
      <c r="CA184" t="n">
        <v>1</v>
      </c>
      <c r="CB184" t="n">
        <v>0</v>
      </c>
      <c r="CC184" s="18" t="n">
        <v>0</v>
      </c>
      <c r="CD184" t="n">
        <v>0</v>
      </c>
      <c r="CE184" t="n">
        <v>0</v>
      </c>
      <c r="CF184" t="n">
        <v>1</v>
      </c>
      <c r="CG184" t="n">
        <v>0</v>
      </c>
      <c r="CH184" s="18" t="n">
        <v>0</v>
      </c>
      <c r="CI184" t="n">
        <v>0</v>
      </c>
      <c r="CJ184" t="n">
        <v>0</v>
      </c>
      <c r="CK184" t="n">
        <v>1</v>
      </c>
      <c r="CL184" t="n">
        <v>1</v>
      </c>
      <c r="CM184" t="n">
        <v>0</v>
      </c>
      <c r="CN184" t="n">
        <v>0</v>
      </c>
      <c r="CO184" t="n">
        <v>0</v>
      </c>
      <c r="CP184" t="n">
        <v>0</v>
      </c>
      <c r="CQ184" t="n">
        <v>0</v>
      </c>
      <c r="CR184" t="n">
        <v>1</v>
      </c>
      <c r="CS184" s="18" t="n">
        <v>1</v>
      </c>
      <c r="DD184" s="34" t="inlineStr">
        <is>
          <t>X</t>
        </is>
      </c>
    </row>
    <row r="185">
      <c r="A185" t="n">
        <v>184</v>
      </c>
      <c r="B185" t="n">
        <v>15</v>
      </c>
      <c r="C185" s="25" t="inlineStr">
        <is>
          <t>Aslam (2009)</t>
        </is>
      </c>
      <c r="D185" s="12" t="n">
        <v>16.9</v>
      </c>
      <c r="E185" s="14" t="n">
        <v>3</v>
      </c>
      <c r="F185" s="7">
        <f>D185/E185</f>
        <v/>
      </c>
      <c r="G185" s="7">
        <f>D185-E185</f>
        <v/>
      </c>
      <c r="H185" s="16">
        <f>D185+E185</f>
        <v/>
      </c>
      <c r="I185" s="11">
        <f>IFERROR(F185/SQRT(F185^2+W185), "X")</f>
        <v/>
      </c>
      <c r="J185" s="33">
        <f>IFERROR(SQRT((1-I185^2)/W185), "X")</f>
        <v/>
      </c>
      <c r="K185" s="33">
        <f>IFERROR(1/J185, "X")</f>
        <v/>
      </c>
      <c r="L185" s="33">
        <f>IFERROR(I185-J185, "X")</f>
        <v/>
      </c>
      <c r="M185" s="33">
        <f>IFERROR(I185+J185, "X")</f>
        <v/>
      </c>
      <c r="N185" s="8" t="n">
        <v>1</v>
      </c>
      <c r="O185" s="9" t="n">
        <v>0</v>
      </c>
      <c r="P185" s="8" t="n">
        <v>0</v>
      </c>
      <c r="Q185" s="9" t="n">
        <v>0</v>
      </c>
      <c r="R185" s="9" t="n">
        <v>1</v>
      </c>
      <c r="S185" s="9" t="n">
        <v>0</v>
      </c>
      <c r="T185" s="9" t="n">
        <v>0</v>
      </c>
      <c r="U185" s="8" t="n">
        <v>493</v>
      </c>
      <c r="V185" s="9" t="n">
        <v>8</v>
      </c>
      <c r="W185" s="9">
        <f>U185-V185-1</f>
        <v/>
      </c>
      <c r="X185" s="9">
        <f>COUNTIF(B:B,B185)</f>
        <v/>
      </c>
      <c r="Y185" s="7" t="n">
        <v>4.326</v>
      </c>
      <c r="Z185" s="7" t="n">
        <v>20.097</v>
      </c>
      <c r="AA185" s="9" t="n">
        <v>1</v>
      </c>
      <c r="AB185" s="9" t="n">
        <v>0</v>
      </c>
      <c r="AC185" s="9" t="n">
        <v>0</v>
      </c>
      <c r="AD185" s="9" t="n">
        <v>0</v>
      </c>
      <c r="AE185" s="9" t="n">
        <v>0</v>
      </c>
      <c r="AF185" s="9" t="n">
        <v>1</v>
      </c>
      <c r="AG185" s="8" t="n">
        <v>0</v>
      </c>
      <c r="AH185" s="9" t="n">
        <v>1</v>
      </c>
      <c r="AI185" s="30" t="n">
        <v>0</v>
      </c>
      <c r="AJ185" s="9" t="n">
        <v>1</v>
      </c>
      <c r="AK185" s="30" t="n">
        <v>0</v>
      </c>
      <c r="AL185" s="21" t="n">
        <v>2002</v>
      </c>
      <c r="AM185" s="23">
        <f>LN(AL185)</f>
        <v/>
      </c>
      <c r="AN185" s="33" t="n">
        <v>0.581</v>
      </c>
      <c r="AO185" s="33" t="n">
        <v>0.091</v>
      </c>
      <c r="AP185" s="33" t="n">
        <v>0.039</v>
      </c>
      <c r="AQ185" s="43" t="n">
        <v>0.289</v>
      </c>
      <c r="AR185" s="33" t="inlineStr">
        <is>
          <t>.</t>
        </is>
      </c>
      <c r="AS185" s="43" t="inlineStr">
        <is>
          <t>.</t>
        </is>
      </c>
      <c r="AT185" s="42">
        <f>1-AU185</f>
        <v/>
      </c>
      <c r="AU185" s="18" t="n">
        <v>0.6169</v>
      </c>
      <c r="AV185" t="n">
        <v>0</v>
      </c>
      <c r="AW185" s="40" t="n">
        <v>1</v>
      </c>
      <c r="AX185" t="inlineStr">
        <is>
          <t>.</t>
        </is>
      </c>
      <c r="AY185" s="40" t="inlineStr">
        <is>
          <t>.</t>
        </is>
      </c>
      <c r="BA185" s="18" t="n"/>
      <c r="BB185">
        <f>1-BC185</f>
        <v/>
      </c>
      <c r="BC185" s="18" t="n">
        <v>0.366</v>
      </c>
      <c r="BD185" s="18" t="inlineStr">
        <is>
          <t>Pakistan</t>
        </is>
      </c>
      <c r="BE185" t="n">
        <v>0</v>
      </c>
      <c r="BF185" t="n">
        <v>0</v>
      </c>
      <c r="BG185" t="n">
        <v>0</v>
      </c>
      <c r="BH185" t="n">
        <v>0</v>
      </c>
      <c r="BI185" t="n">
        <v>0</v>
      </c>
      <c r="BJ185" t="n">
        <v>1</v>
      </c>
      <c r="BK185" s="18" t="n">
        <v>0</v>
      </c>
      <c r="BL185" t="n">
        <v>0</v>
      </c>
      <c r="BM185" t="n">
        <v>1</v>
      </c>
      <c r="BN185" s="18" t="n">
        <v>0</v>
      </c>
      <c r="BO185" t="n">
        <v>38.75</v>
      </c>
      <c r="BP185" t="n">
        <v>28</v>
      </c>
      <c r="BQ185" s="25" t="n">
        <v>33.124</v>
      </c>
      <c r="BR185" t="n">
        <v>0</v>
      </c>
      <c r="BS185" t="n">
        <v>0</v>
      </c>
      <c r="BT185" t="n">
        <v>0</v>
      </c>
      <c r="BU185" t="n">
        <v>0</v>
      </c>
      <c r="BV185" t="n">
        <v>0</v>
      </c>
      <c r="BW185" t="n">
        <v>0</v>
      </c>
      <c r="BX185" t="n">
        <v>0</v>
      </c>
      <c r="BY185" s="18" t="n">
        <v>1</v>
      </c>
      <c r="BZ185" t="n">
        <v>0</v>
      </c>
      <c r="CA185" t="n">
        <v>1</v>
      </c>
      <c r="CB185" t="n">
        <v>0</v>
      </c>
      <c r="CC185" s="18" t="n">
        <v>0</v>
      </c>
      <c r="CD185" t="n">
        <v>1</v>
      </c>
      <c r="CE185" t="n">
        <v>0</v>
      </c>
      <c r="CF185" t="n">
        <v>0</v>
      </c>
      <c r="CG185" t="n">
        <v>0</v>
      </c>
      <c r="CH185" s="18" t="n">
        <v>0</v>
      </c>
      <c r="CI185" t="n">
        <v>0</v>
      </c>
      <c r="CJ185" t="n">
        <v>0</v>
      </c>
      <c r="CK185" t="n">
        <v>1</v>
      </c>
      <c r="CL185" t="n">
        <v>1</v>
      </c>
      <c r="CM185" t="n">
        <v>0</v>
      </c>
      <c r="CN185" t="n">
        <v>0</v>
      </c>
      <c r="CO185" t="n">
        <v>0</v>
      </c>
      <c r="CP185" t="n">
        <v>0</v>
      </c>
      <c r="CQ185" t="n">
        <v>0</v>
      </c>
      <c r="CR185" t="n">
        <v>1</v>
      </c>
      <c r="CS185" s="18" t="n">
        <v>1</v>
      </c>
      <c r="DD185" s="34" t="inlineStr">
        <is>
          <t>X</t>
        </is>
      </c>
    </row>
    <row r="186">
      <c r="A186" t="n">
        <v>185</v>
      </c>
      <c r="B186" t="n">
        <v>15</v>
      </c>
      <c r="C186" s="25" t="inlineStr">
        <is>
          <t>Aslam (2009)</t>
        </is>
      </c>
      <c r="D186" s="12" t="n">
        <v>17.6</v>
      </c>
      <c r="E186" s="14" t="n">
        <v>1</v>
      </c>
      <c r="F186" s="7">
        <f>D186/E186</f>
        <v/>
      </c>
      <c r="G186" s="7">
        <f>D186-E186</f>
        <v/>
      </c>
      <c r="H186" s="16">
        <f>D186+E186</f>
        <v/>
      </c>
      <c r="I186" s="11">
        <f>IFERROR(F186/SQRT(F186^2+W186), "X")</f>
        <v/>
      </c>
      <c r="J186" s="33">
        <f>IFERROR(SQRT((1-I186^2)/W186), "X")</f>
        <v/>
      </c>
      <c r="K186" s="33">
        <f>IFERROR(1/J186, "X")</f>
        <v/>
      </c>
      <c r="L186" s="33">
        <f>IFERROR(I186-J186, "X")</f>
        <v/>
      </c>
      <c r="M186" s="33">
        <f>IFERROR(I186+J186, "X")</f>
        <v/>
      </c>
      <c r="N186" s="8" t="n">
        <v>1</v>
      </c>
      <c r="O186" s="9" t="n">
        <v>0</v>
      </c>
      <c r="P186" s="8" t="n">
        <v>0</v>
      </c>
      <c r="Q186" s="9" t="n">
        <v>0</v>
      </c>
      <c r="R186" s="9" t="n">
        <v>1</v>
      </c>
      <c r="S186" s="9" t="n">
        <v>0</v>
      </c>
      <c r="T186" s="9" t="n">
        <v>0</v>
      </c>
      <c r="U186" s="8" t="n">
        <v>903</v>
      </c>
      <c r="V186" s="9" t="n">
        <v>8</v>
      </c>
      <c r="W186" s="9">
        <f>U186-V186-1</f>
        <v/>
      </c>
      <c r="X186" s="9">
        <f>COUNTIF(B:B,B186)</f>
        <v/>
      </c>
      <c r="Y186" s="7" t="n">
        <v>4.326</v>
      </c>
      <c r="Z186" s="7" t="n">
        <v>20.097</v>
      </c>
      <c r="AA186" s="9" t="n">
        <v>1</v>
      </c>
      <c r="AB186" s="9" t="n">
        <v>0</v>
      </c>
      <c r="AC186" s="9" t="n">
        <v>0</v>
      </c>
      <c r="AD186" s="9" t="n">
        <v>0</v>
      </c>
      <c r="AE186" s="9" t="n">
        <v>0</v>
      </c>
      <c r="AF186" s="9" t="n">
        <v>1</v>
      </c>
      <c r="AG186" s="8" t="n">
        <v>0</v>
      </c>
      <c r="AH186" s="9" t="n">
        <v>1</v>
      </c>
      <c r="AI186" s="30" t="n">
        <v>0</v>
      </c>
      <c r="AJ186" s="9" t="n">
        <v>1</v>
      </c>
      <c r="AK186" s="30" t="n">
        <v>0</v>
      </c>
      <c r="AL186" s="21" t="n">
        <v>2002</v>
      </c>
      <c r="AM186" s="23">
        <f>LN(AL186)</f>
        <v/>
      </c>
      <c r="AN186" s="33" t="n">
        <v>0.581</v>
      </c>
      <c r="AO186" s="33" t="n">
        <v>0.091</v>
      </c>
      <c r="AP186" s="33" t="n">
        <v>0.039</v>
      </c>
      <c r="AQ186" s="43" t="n">
        <v>0.289</v>
      </c>
      <c r="AR186" s="33" t="inlineStr">
        <is>
          <t>.</t>
        </is>
      </c>
      <c r="AS186" s="43" t="inlineStr">
        <is>
          <t>.</t>
        </is>
      </c>
      <c r="AT186" s="42">
        <f>1-AU186</f>
        <v/>
      </c>
      <c r="AU186" s="18" t="n">
        <v>0.6169</v>
      </c>
      <c r="AV186" t="n">
        <v>0</v>
      </c>
      <c r="AW186" s="40" t="n">
        <v>1</v>
      </c>
      <c r="AX186" t="inlineStr">
        <is>
          <t>.</t>
        </is>
      </c>
      <c r="AY186" s="40" t="inlineStr">
        <is>
          <t>.</t>
        </is>
      </c>
      <c r="BA186" s="18" t="n"/>
      <c r="BB186">
        <f>1-BC186</f>
        <v/>
      </c>
      <c r="BC186" s="18" t="n">
        <v>0.366</v>
      </c>
      <c r="BD186" s="18" t="inlineStr">
        <is>
          <t>Pakistan</t>
        </is>
      </c>
      <c r="BE186" t="n">
        <v>0</v>
      </c>
      <c r="BF186" t="n">
        <v>0</v>
      </c>
      <c r="BG186" t="n">
        <v>0</v>
      </c>
      <c r="BH186" t="n">
        <v>0</v>
      </c>
      <c r="BI186" t="n">
        <v>0</v>
      </c>
      <c r="BJ186" t="n">
        <v>1</v>
      </c>
      <c r="BK186" s="18" t="n">
        <v>0</v>
      </c>
      <c r="BL186" t="n">
        <v>0</v>
      </c>
      <c r="BM186" t="n">
        <v>1</v>
      </c>
      <c r="BN186" s="18" t="n">
        <v>0</v>
      </c>
      <c r="BO186" t="n">
        <v>38.75</v>
      </c>
      <c r="BP186" t="n">
        <v>28</v>
      </c>
      <c r="BQ186" s="25" t="n">
        <v>33.124</v>
      </c>
      <c r="BR186" t="n">
        <v>0</v>
      </c>
      <c r="BS186" t="n">
        <v>0</v>
      </c>
      <c r="BT186" t="n">
        <v>0</v>
      </c>
      <c r="BU186" t="n">
        <v>0</v>
      </c>
      <c r="BV186" t="n">
        <v>0</v>
      </c>
      <c r="BW186" t="n">
        <v>0</v>
      </c>
      <c r="BX186" t="n">
        <v>0</v>
      </c>
      <c r="BY186" s="18" t="n">
        <v>1</v>
      </c>
      <c r="BZ186" t="n">
        <v>0</v>
      </c>
      <c r="CA186" t="n">
        <v>1</v>
      </c>
      <c r="CB186" t="n">
        <v>0</v>
      </c>
      <c r="CC186" s="18" t="n">
        <v>0</v>
      </c>
      <c r="CD186" t="n">
        <v>0</v>
      </c>
      <c r="CE186" t="n">
        <v>0</v>
      </c>
      <c r="CF186" t="n">
        <v>1</v>
      </c>
      <c r="CG186" t="n">
        <v>0</v>
      </c>
      <c r="CH186" s="18" t="n">
        <v>0</v>
      </c>
      <c r="CI186" t="n">
        <v>0</v>
      </c>
      <c r="CJ186" t="n">
        <v>0</v>
      </c>
      <c r="CK186" t="n">
        <v>1</v>
      </c>
      <c r="CL186" t="n">
        <v>1</v>
      </c>
      <c r="CM186" t="n">
        <v>0</v>
      </c>
      <c r="CN186" t="n">
        <v>0</v>
      </c>
      <c r="CO186" t="n">
        <v>0</v>
      </c>
      <c r="CP186" t="n">
        <v>0</v>
      </c>
      <c r="CQ186" t="n">
        <v>0</v>
      </c>
      <c r="CR186" t="n">
        <v>1</v>
      </c>
      <c r="CS186" s="18" t="n">
        <v>1</v>
      </c>
      <c r="DD186" s="34" t="inlineStr">
        <is>
          <t>X</t>
        </is>
      </c>
    </row>
    <row r="187">
      <c r="A187" t="n">
        <v>186</v>
      </c>
      <c r="B187" t="n">
        <v>15</v>
      </c>
      <c r="C187" s="25" t="inlineStr">
        <is>
          <t>Aslam (2009)</t>
        </is>
      </c>
      <c r="D187" s="12" t="n">
        <v>16.5</v>
      </c>
      <c r="E187" s="14" t="n">
        <v>1</v>
      </c>
      <c r="F187" s="7">
        <f>D187/E187</f>
        <v/>
      </c>
      <c r="G187" s="7">
        <f>D187-E187</f>
        <v/>
      </c>
      <c r="H187" s="16">
        <f>D187+E187</f>
        <v/>
      </c>
      <c r="I187" s="11">
        <f>IFERROR(F187/SQRT(F187^2+W187), "X")</f>
        <v/>
      </c>
      <c r="J187" s="33">
        <f>IFERROR(SQRT((1-I187^2)/W187), "X")</f>
        <v/>
      </c>
      <c r="K187" s="33">
        <f>IFERROR(1/J187, "X")</f>
        <v/>
      </c>
      <c r="L187" s="33">
        <f>IFERROR(I187-J187, "X")</f>
        <v/>
      </c>
      <c r="M187" s="33">
        <f>IFERROR(I187+J187, "X")</f>
        <v/>
      </c>
      <c r="N187" s="8" t="n">
        <v>1</v>
      </c>
      <c r="O187" s="9" t="n">
        <v>0</v>
      </c>
      <c r="P187" s="8" t="n">
        <v>0</v>
      </c>
      <c r="Q187" s="9" t="n">
        <v>0</v>
      </c>
      <c r="R187" s="9" t="n">
        <v>1</v>
      </c>
      <c r="S187" s="9" t="n">
        <v>0</v>
      </c>
      <c r="T187" s="9" t="n">
        <v>0</v>
      </c>
      <c r="U187" s="8" t="n">
        <v>2423</v>
      </c>
      <c r="V187" s="9" t="n">
        <v>11</v>
      </c>
      <c r="W187" s="9">
        <f>U187-V187-1</f>
        <v/>
      </c>
      <c r="X187" s="9">
        <f>COUNTIF(B:B,B187)</f>
        <v/>
      </c>
      <c r="Y187" s="7" t="n">
        <v>5.666</v>
      </c>
      <c r="Z187" s="7" t="n">
        <v>20.492</v>
      </c>
      <c r="AA187" s="9" t="n">
        <v>1</v>
      </c>
      <c r="AB187" s="9" t="n">
        <v>0</v>
      </c>
      <c r="AC187" s="9" t="n">
        <v>0</v>
      </c>
      <c r="AD187" s="9" t="n">
        <v>0</v>
      </c>
      <c r="AE187" s="9" t="n">
        <v>0</v>
      </c>
      <c r="AF187" s="9" t="n">
        <v>1</v>
      </c>
      <c r="AG187" s="8" t="n">
        <v>0</v>
      </c>
      <c r="AH187" s="9" t="n">
        <v>1</v>
      </c>
      <c r="AI187" s="30" t="n">
        <v>0</v>
      </c>
      <c r="AJ187" s="9" t="n">
        <v>1</v>
      </c>
      <c r="AK187" s="30" t="n">
        <v>0</v>
      </c>
      <c r="AL187" s="21" t="n">
        <v>2002</v>
      </c>
      <c r="AM187" s="23">
        <f>LN(AL187)</f>
        <v/>
      </c>
      <c r="AN187" s="33" t="n">
        <v>0.361</v>
      </c>
      <c r="AO187" s="33" t="n">
        <v>0.176</v>
      </c>
      <c r="AP187" s="33" t="n">
        <v>0.122</v>
      </c>
      <c r="AQ187" s="43" t="n">
        <v>0.3410000000000001</v>
      </c>
      <c r="AR187" s="33" t="inlineStr">
        <is>
          <t>.</t>
        </is>
      </c>
      <c r="AS187" s="43" t="inlineStr">
        <is>
          <t>.</t>
        </is>
      </c>
      <c r="AT187" s="42">
        <f>1-AU187</f>
        <v/>
      </c>
      <c r="AU187" s="18" t="n">
        <v>0.4819</v>
      </c>
      <c r="AV187" t="n">
        <v>1</v>
      </c>
      <c r="AW187" s="40" t="n">
        <v>0</v>
      </c>
      <c r="AX187" t="inlineStr">
        <is>
          <t>.</t>
        </is>
      </c>
      <c r="AY187" s="40" t="inlineStr">
        <is>
          <t>.</t>
        </is>
      </c>
      <c r="BA187" s="18" t="n"/>
      <c r="BB187">
        <f>1-BC187</f>
        <v/>
      </c>
      <c r="BC187" s="18" t="n">
        <v>0.386</v>
      </c>
      <c r="BD187" s="18" t="inlineStr">
        <is>
          <t>Pakistan</t>
        </is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1</v>
      </c>
      <c r="BK187" s="18" t="n">
        <v>0</v>
      </c>
      <c r="BL187" t="n">
        <v>0</v>
      </c>
      <c r="BM187" t="n">
        <v>1</v>
      </c>
      <c r="BN187" s="18" t="n">
        <v>0</v>
      </c>
      <c r="BO187" t="n">
        <v>38.75</v>
      </c>
      <c r="BP187" t="n">
        <v>28</v>
      </c>
      <c r="BQ187" s="25" t="n">
        <v>34.277</v>
      </c>
      <c r="BR187" t="n">
        <v>1</v>
      </c>
      <c r="BS187" t="n">
        <v>0</v>
      </c>
      <c r="BT187" t="n">
        <v>0</v>
      </c>
      <c r="BU187" t="n">
        <v>0</v>
      </c>
      <c r="BV187" t="n">
        <v>0</v>
      </c>
      <c r="BW187" t="n">
        <v>0</v>
      </c>
      <c r="BX187" t="n">
        <v>0</v>
      </c>
      <c r="BY187" s="18" t="n">
        <v>0</v>
      </c>
      <c r="BZ187" t="n">
        <v>0</v>
      </c>
      <c r="CA187" t="n">
        <v>0</v>
      </c>
      <c r="CB187" t="n">
        <v>1</v>
      </c>
      <c r="CC187" s="18" t="n">
        <v>0</v>
      </c>
      <c r="CD187" t="n">
        <v>0</v>
      </c>
      <c r="CE187" t="n">
        <v>0</v>
      </c>
      <c r="CF187" t="n">
        <v>0</v>
      </c>
      <c r="CG187" t="n">
        <v>0</v>
      </c>
      <c r="CH187" s="18" t="n">
        <v>0</v>
      </c>
      <c r="CI187" t="n">
        <v>0</v>
      </c>
      <c r="CJ187" t="n">
        <v>0</v>
      </c>
      <c r="CK187" t="n">
        <v>1</v>
      </c>
      <c r="CL187" t="n">
        <v>1</v>
      </c>
      <c r="CM187" t="n">
        <v>0</v>
      </c>
      <c r="CN187" t="n">
        <v>0</v>
      </c>
      <c r="CO187" t="n">
        <v>1</v>
      </c>
      <c r="CP187" t="n">
        <v>0</v>
      </c>
      <c r="CQ187" t="n">
        <v>0</v>
      </c>
      <c r="CR187" t="n">
        <v>1</v>
      </c>
      <c r="CS187" s="18" t="n">
        <v>1</v>
      </c>
      <c r="DD187" s="34" t="inlineStr">
        <is>
          <t>X</t>
        </is>
      </c>
    </row>
    <row r="188">
      <c r="A188" t="n">
        <v>187</v>
      </c>
      <c r="B188" t="n">
        <v>15</v>
      </c>
      <c r="C188" s="25" t="inlineStr">
        <is>
          <t>Aslam (2009)</t>
        </is>
      </c>
      <c r="D188" s="12" t="n">
        <v>14</v>
      </c>
      <c r="E188" s="14" t="n">
        <v>1</v>
      </c>
      <c r="F188" s="7">
        <f>D188/E188</f>
        <v/>
      </c>
      <c r="G188" s="7">
        <f>D188-E188</f>
        <v/>
      </c>
      <c r="H188" s="16">
        <f>D188+E188</f>
        <v/>
      </c>
      <c r="I188" s="11">
        <f>IFERROR(F188/SQRT(F188^2+W188), "X")</f>
        <v/>
      </c>
      <c r="J188" s="33">
        <f>IFERROR(SQRT((1-I188^2)/W188), "X")</f>
        <v/>
      </c>
      <c r="K188" s="33">
        <f>IFERROR(1/J188, "X")</f>
        <v/>
      </c>
      <c r="L188" s="33">
        <f>IFERROR(I188-J188, "X")</f>
        <v/>
      </c>
      <c r="M188" s="33">
        <f>IFERROR(I188+J188, "X")</f>
        <v/>
      </c>
      <c r="N188" s="8" t="n">
        <v>1</v>
      </c>
      <c r="O188" s="9" t="n">
        <v>0</v>
      </c>
      <c r="P188" s="8" t="n">
        <v>0</v>
      </c>
      <c r="Q188" s="9" t="n">
        <v>0</v>
      </c>
      <c r="R188" s="9" t="n">
        <v>1</v>
      </c>
      <c r="S188" s="9" t="n">
        <v>0</v>
      </c>
      <c r="T188" s="9" t="n">
        <v>0</v>
      </c>
      <c r="U188" s="8" t="n">
        <v>2423</v>
      </c>
      <c r="V188" s="9" t="n">
        <v>6</v>
      </c>
      <c r="W188" s="9">
        <f>U188-V188-1</f>
        <v/>
      </c>
      <c r="X188" s="9">
        <f>COUNTIF(B:B,B188)</f>
        <v/>
      </c>
      <c r="Y188" s="7" t="n">
        <v>5.666</v>
      </c>
      <c r="Z188" s="7" t="n">
        <v>20.492</v>
      </c>
      <c r="AA188" s="9" t="n">
        <v>1</v>
      </c>
      <c r="AB188" s="9" t="n">
        <v>0</v>
      </c>
      <c r="AC188" s="9" t="n">
        <v>0</v>
      </c>
      <c r="AD188" s="9" t="n">
        <v>0</v>
      </c>
      <c r="AE188" s="9" t="n">
        <v>0</v>
      </c>
      <c r="AF188" s="9" t="n">
        <v>1</v>
      </c>
      <c r="AG188" s="8" t="n">
        <v>0</v>
      </c>
      <c r="AH188" s="9" t="n">
        <v>1</v>
      </c>
      <c r="AI188" s="30" t="n">
        <v>0</v>
      </c>
      <c r="AJ188" s="9" t="n">
        <v>1</v>
      </c>
      <c r="AK188" s="30" t="n">
        <v>0</v>
      </c>
      <c r="AL188" s="21" t="n">
        <v>2002</v>
      </c>
      <c r="AM188" s="23">
        <f>LN(AL188)</f>
        <v/>
      </c>
      <c r="AN188" s="33" t="n">
        <v>0.361</v>
      </c>
      <c r="AO188" s="33" t="n">
        <v>0.176</v>
      </c>
      <c r="AP188" s="33" t="n">
        <v>0.122</v>
      </c>
      <c r="AQ188" s="43" t="n">
        <v>0.3410000000000001</v>
      </c>
      <c r="AR188" s="33" t="inlineStr">
        <is>
          <t>.</t>
        </is>
      </c>
      <c r="AS188" s="43" t="inlineStr">
        <is>
          <t>.</t>
        </is>
      </c>
      <c r="AT188" s="42">
        <f>1-AU188</f>
        <v/>
      </c>
      <c r="AU188" s="18" t="n">
        <v>0.4819</v>
      </c>
      <c r="AV188" t="n">
        <v>1</v>
      </c>
      <c r="AW188" s="40" t="n">
        <v>0</v>
      </c>
      <c r="AX188" t="inlineStr">
        <is>
          <t>.</t>
        </is>
      </c>
      <c r="AY188" s="40" t="inlineStr">
        <is>
          <t>.</t>
        </is>
      </c>
      <c r="BA188" s="18" t="n"/>
      <c r="BB188">
        <f>1-BC188</f>
        <v/>
      </c>
      <c r="BC188" s="18" t="n">
        <v>0.386</v>
      </c>
      <c r="BD188" s="18" t="inlineStr">
        <is>
          <t>Pakistan</t>
        </is>
      </c>
      <c r="BE188" t="n">
        <v>0</v>
      </c>
      <c r="BF188" t="n">
        <v>0</v>
      </c>
      <c r="BG188" t="n">
        <v>0</v>
      </c>
      <c r="BH188" t="n">
        <v>0</v>
      </c>
      <c r="BI188" t="n">
        <v>0</v>
      </c>
      <c r="BJ188" t="n">
        <v>1</v>
      </c>
      <c r="BK188" s="18" t="n">
        <v>0</v>
      </c>
      <c r="BL188" t="n">
        <v>0</v>
      </c>
      <c r="BM188" t="n">
        <v>1</v>
      </c>
      <c r="BN188" s="18" t="n">
        <v>0</v>
      </c>
      <c r="BO188" t="n">
        <v>38.75</v>
      </c>
      <c r="BP188" t="n">
        <v>28</v>
      </c>
      <c r="BQ188" s="25" t="n">
        <v>34.277</v>
      </c>
      <c r="BR188" t="n">
        <v>1</v>
      </c>
      <c r="BS188" t="n">
        <v>0</v>
      </c>
      <c r="BT188" t="n">
        <v>0</v>
      </c>
      <c r="BU188" t="n">
        <v>0</v>
      </c>
      <c r="BV188" t="n">
        <v>0</v>
      </c>
      <c r="BW188" t="n">
        <v>0</v>
      </c>
      <c r="BX188" t="n">
        <v>0</v>
      </c>
      <c r="BY188" s="18" t="n">
        <v>0</v>
      </c>
      <c r="BZ188" t="n">
        <v>0</v>
      </c>
      <c r="CA188" t="n">
        <v>0</v>
      </c>
      <c r="CB188" t="n">
        <v>1</v>
      </c>
      <c r="CC188" s="18" t="n">
        <v>0</v>
      </c>
      <c r="CD188" t="n">
        <v>0</v>
      </c>
      <c r="CE188" t="n">
        <v>0</v>
      </c>
      <c r="CF188" t="n">
        <v>0</v>
      </c>
      <c r="CG188" t="n">
        <v>0</v>
      </c>
      <c r="CH188" s="18" t="n">
        <v>0</v>
      </c>
      <c r="CI188" t="n">
        <v>0</v>
      </c>
      <c r="CJ188" t="n">
        <v>0</v>
      </c>
      <c r="CK188" t="n">
        <v>1</v>
      </c>
      <c r="CL188" t="n">
        <v>1</v>
      </c>
      <c r="CM188" t="n">
        <v>0</v>
      </c>
      <c r="CN188" t="n">
        <v>0</v>
      </c>
      <c r="CO188" t="n">
        <v>1</v>
      </c>
      <c r="CP188" t="n">
        <v>0</v>
      </c>
      <c r="CQ188" t="n">
        <v>0</v>
      </c>
      <c r="CR188" t="n">
        <v>0</v>
      </c>
      <c r="CS188" s="18" t="n">
        <v>0</v>
      </c>
      <c r="DD188" s="34" t="inlineStr">
        <is>
          <t>X</t>
        </is>
      </c>
    </row>
    <row r="189">
      <c r="A189" t="n">
        <v>188</v>
      </c>
      <c r="B189" t="n">
        <v>15</v>
      </c>
      <c r="C189" s="25" t="inlineStr">
        <is>
          <t>Aslam (2009)</t>
        </is>
      </c>
      <c r="D189" s="12" t="n">
        <v>15.5</v>
      </c>
      <c r="E189" s="14" t="n">
        <v>1</v>
      </c>
      <c r="F189" s="7">
        <f>D189/E189</f>
        <v/>
      </c>
      <c r="G189" s="7">
        <f>D189-E189</f>
        <v/>
      </c>
      <c r="H189" s="16">
        <f>D189+E189</f>
        <v/>
      </c>
      <c r="I189" s="11">
        <f>IFERROR(F189/SQRT(F189^2+W189), "X")</f>
        <v/>
      </c>
      <c r="J189" s="33">
        <f>IFERROR(SQRT((1-I189^2)/W189), "X")</f>
        <v/>
      </c>
      <c r="K189" s="33">
        <f>IFERROR(1/J189, "X")</f>
        <v/>
      </c>
      <c r="L189" s="33">
        <f>IFERROR(I189-J189, "X")</f>
        <v/>
      </c>
      <c r="M189" s="33">
        <f>IFERROR(I189+J189, "X")</f>
        <v/>
      </c>
      <c r="N189" s="8" t="n">
        <v>1</v>
      </c>
      <c r="O189" s="9" t="n">
        <v>0</v>
      </c>
      <c r="P189" s="8" t="n">
        <v>0</v>
      </c>
      <c r="Q189" s="9" t="n">
        <v>0</v>
      </c>
      <c r="R189" s="9" t="n">
        <v>1</v>
      </c>
      <c r="S189" s="9" t="n">
        <v>0</v>
      </c>
      <c r="T189" s="9" t="n">
        <v>0</v>
      </c>
      <c r="U189" s="8" t="n">
        <v>437</v>
      </c>
      <c r="V189" s="9" t="n">
        <v>10</v>
      </c>
      <c r="W189" s="9">
        <f>U189-V189-1</f>
        <v/>
      </c>
      <c r="X189" s="9">
        <f>COUNTIF(B:B,B189)</f>
        <v/>
      </c>
      <c r="Y189" s="7" t="n">
        <v>4.326</v>
      </c>
      <c r="Z189" s="7" t="n">
        <v>20.097</v>
      </c>
      <c r="AA189" s="9" t="n">
        <v>1</v>
      </c>
      <c r="AB189" s="9" t="n">
        <v>0</v>
      </c>
      <c r="AC189" s="9" t="n">
        <v>0</v>
      </c>
      <c r="AD189" s="9" t="n">
        <v>0</v>
      </c>
      <c r="AE189" s="9" t="n">
        <v>0</v>
      </c>
      <c r="AF189" s="9" t="n">
        <v>1</v>
      </c>
      <c r="AG189" s="8" t="n">
        <v>0</v>
      </c>
      <c r="AH189" s="9" t="n">
        <v>1</v>
      </c>
      <c r="AI189" s="30" t="n">
        <v>0</v>
      </c>
      <c r="AJ189" s="9" t="n">
        <v>1</v>
      </c>
      <c r="AK189" s="30" t="n">
        <v>0</v>
      </c>
      <c r="AL189" s="21" t="n">
        <v>2002</v>
      </c>
      <c r="AM189" s="23">
        <f>LN(AL189)</f>
        <v/>
      </c>
      <c r="AN189" s="33" t="n">
        <v>0.581</v>
      </c>
      <c r="AO189" s="33" t="n">
        <v>0.091</v>
      </c>
      <c r="AP189" s="33" t="n">
        <v>0.039</v>
      </c>
      <c r="AQ189" s="43" t="n">
        <v>0.289</v>
      </c>
      <c r="AR189" s="33" t="inlineStr">
        <is>
          <t>.</t>
        </is>
      </c>
      <c r="AS189" s="43" t="inlineStr">
        <is>
          <t>.</t>
        </is>
      </c>
      <c r="AT189" s="42">
        <f>1-AU189</f>
        <v/>
      </c>
      <c r="AU189" s="18" t="n">
        <v>0.6169</v>
      </c>
      <c r="AV189" t="n">
        <v>0</v>
      </c>
      <c r="AW189" s="40" t="n">
        <v>1</v>
      </c>
      <c r="AX189" t="inlineStr">
        <is>
          <t>.</t>
        </is>
      </c>
      <c r="AY189" s="40" t="inlineStr">
        <is>
          <t>.</t>
        </is>
      </c>
      <c r="BA189" s="18" t="n"/>
      <c r="BB189">
        <f>1-BC189</f>
        <v/>
      </c>
      <c r="BC189" s="18" t="n">
        <v>0.366</v>
      </c>
      <c r="BD189" s="18" t="inlineStr">
        <is>
          <t>Pakistan</t>
        </is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1</v>
      </c>
      <c r="BK189" s="18" t="n">
        <v>0</v>
      </c>
      <c r="BL189" t="n">
        <v>0</v>
      </c>
      <c r="BM189" t="n">
        <v>1</v>
      </c>
      <c r="BN189" s="18" t="n">
        <v>0</v>
      </c>
      <c r="BO189" t="n">
        <v>38.75</v>
      </c>
      <c r="BP189" t="n">
        <v>28</v>
      </c>
      <c r="BQ189" s="25" t="n">
        <v>33.124</v>
      </c>
      <c r="BR189" t="n">
        <v>0</v>
      </c>
      <c r="BS189" t="n">
        <v>1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s="18" t="n">
        <v>0</v>
      </c>
      <c r="BZ189" t="n">
        <v>0</v>
      </c>
      <c r="CA189" t="n">
        <v>0</v>
      </c>
      <c r="CB189" t="n">
        <v>1</v>
      </c>
      <c r="CC189" s="18" t="n">
        <v>0</v>
      </c>
      <c r="CD189" t="n">
        <v>0</v>
      </c>
      <c r="CE189" t="n">
        <v>0</v>
      </c>
      <c r="CF189" t="n">
        <v>0</v>
      </c>
      <c r="CG189" t="n">
        <v>0</v>
      </c>
      <c r="CH189" s="18" t="n">
        <v>0</v>
      </c>
      <c r="CI189" t="n">
        <v>0</v>
      </c>
      <c r="CJ189" t="n">
        <v>0</v>
      </c>
      <c r="CK189" t="n">
        <v>1</v>
      </c>
      <c r="CL189" t="n">
        <v>1</v>
      </c>
      <c r="CM189" t="n">
        <v>0</v>
      </c>
      <c r="CN189" t="n">
        <v>0</v>
      </c>
      <c r="CO189" t="n">
        <v>1</v>
      </c>
      <c r="CP189" t="n">
        <v>0</v>
      </c>
      <c r="CQ189" t="n">
        <v>0</v>
      </c>
      <c r="CR189" t="n">
        <v>1</v>
      </c>
      <c r="CS189" s="18" t="n">
        <v>1</v>
      </c>
      <c r="DD189" s="34" t="inlineStr">
        <is>
          <t>X</t>
        </is>
      </c>
    </row>
    <row r="190" customFormat="1" s="51">
      <c r="A190" s="51" t="n">
        <v>189</v>
      </c>
      <c r="B190" s="51" t="n">
        <v>15</v>
      </c>
      <c r="C190" s="52" t="inlineStr">
        <is>
          <t>Aslam (2009)</t>
        </is>
      </c>
      <c r="D190" s="53" t="n">
        <v>15.3</v>
      </c>
      <c r="E190" s="54" t="n">
        <v>2</v>
      </c>
      <c r="F190" s="55">
        <f>D190/E190</f>
        <v/>
      </c>
      <c r="G190" s="55">
        <f>D190-E190</f>
        <v/>
      </c>
      <c r="H190" s="56">
        <f>D190+E190</f>
        <v/>
      </c>
      <c r="I190" s="57">
        <f>IFERROR(F190/SQRT(F190^2+W190), "X")</f>
        <v/>
      </c>
      <c r="J190" s="58">
        <f>IFERROR(SQRT((1-I190^2)/W190), "X")</f>
        <v/>
      </c>
      <c r="K190" s="58">
        <f>IFERROR(1/J190, "X")</f>
        <v/>
      </c>
      <c r="L190" s="58">
        <f>IFERROR(I190-J190, "X")</f>
        <v/>
      </c>
      <c r="M190" s="58">
        <f>IFERROR(I190+J190, "X")</f>
        <v/>
      </c>
      <c r="N190" s="59" t="n">
        <v>1</v>
      </c>
      <c r="O190" s="60" t="n">
        <v>0</v>
      </c>
      <c r="P190" s="59" t="n">
        <v>0</v>
      </c>
      <c r="Q190" s="60" t="n">
        <v>0</v>
      </c>
      <c r="R190" s="60" t="n">
        <v>1</v>
      </c>
      <c r="S190" s="60" t="n">
        <v>0</v>
      </c>
      <c r="T190" s="60" t="n">
        <v>0</v>
      </c>
      <c r="U190" s="59" t="n">
        <v>437</v>
      </c>
      <c r="V190" s="60" t="n">
        <v>5</v>
      </c>
      <c r="W190" s="60">
        <f>U190-V190-1</f>
        <v/>
      </c>
      <c r="X190" s="60">
        <f>COUNTIF(B:B,B190)</f>
        <v/>
      </c>
      <c r="Y190" s="55" t="n">
        <v>4.326</v>
      </c>
      <c r="Z190" s="55" t="n">
        <v>20.097</v>
      </c>
      <c r="AA190" s="60" t="n">
        <v>1</v>
      </c>
      <c r="AB190" s="60" t="n">
        <v>0</v>
      </c>
      <c r="AC190" s="60" t="n">
        <v>0</v>
      </c>
      <c r="AD190" s="60" t="n">
        <v>0</v>
      </c>
      <c r="AE190" s="60" t="n">
        <v>0</v>
      </c>
      <c r="AF190" s="60" t="n">
        <v>1</v>
      </c>
      <c r="AG190" s="59" t="n">
        <v>0</v>
      </c>
      <c r="AH190" s="60" t="n">
        <v>1</v>
      </c>
      <c r="AI190" s="61" t="n">
        <v>0</v>
      </c>
      <c r="AJ190" s="60" t="n">
        <v>1</v>
      </c>
      <c r="AK190" s="61" t="n">
        <v>0</v>
      </c>
      <c r="AL190" s="62" t="n">
        <v>2002</v>
      </c>
      <c r="AM190" s="63">
        <f>LN(AL190)</f>
        <v/>
      </c>
      <c r="AN190" s="58" t="n">
        <v>0.581</v>
      </c>
      <c r="AO190" s="58" t="n">
        <v>0.091</v>
      </c>
      <c r="AP190" s="58" t="n">
        <v>0.039</v>
      </c>
      <c r="AQ190" s="64" t="n">
        <v>0.289</v>
      </c>
      <c r="AR190" s="58" t="inlineStr">
        <is>
          <t>.</t>
        </is>
      </c>
      <c r="AS190" s="64" t="inlineStr">
        <is>
          <t>.</t>
        </is>
      </c>
      <c r="AT190" s="65">
        <f>1-AU190</f>
        <v/>
      </c>
      <c r="AU190" s="66" t="n">
        <v>0.6169</v>
      </c>
      <c r="AV190" s="51" t="n">
        <v>0</v>
      </c>
      <c r="AW190" s="67" t="n">
        <v>1</v>
      </c>
      <c r="AX190" s="51" t="inlineStr">
        <is>
          <t>.</t>
        </is>
      </c>
      <c r="AY190" s="67" t="inlineStr">
        <is>
          <t>.</t>
        </is>
      </c>
      <c r="BA190" s="66" t="n"/>
      <c r="BB190" s="51">
        <f>1-BC190</f>
        <v/>
      </c>
      <c r="BC190" s="66" t="n">
        <v>0.366</v>
      </c>
      <c r="BD190" s="66" t="inlineStr">
        <is>
          <t>Pakistan</t>
        </is>
      </c>
      <c r="BE190" t="n">
        <v>0</v>
      </c>
      <c r="BF190" t="n">
        <v>0</v>
      </c>
      <c r="BG190" t="n">
        <v>0</v>
      </c>
      <c r="BH190" t="n">
        <v>0</v>
      </c>
      <c r="BI190" t="n">
        <v>0</v>
      </c>
      <c r="BJ190" t="n">
        <v>1</v>
      </c>
      <c r="BK190" s="66" t="n">
        <v>0</v>
      </c>
      <c r="BL190" t="n">
        <v>0</v>
      </c>
      <c r="BM190" t="n">
        <v>1</v>
      </c>
      <c r="BN190" s="66" t="n">
        <v>0</v>
      </c>
      <c r="BO190" t="n">
        <v>38.75</v>
      </c>
      <c r="BP190" t="n">
        <v>28</v>
      </c>
      <c r="BQ190" s="52" t="n">
        <v>33.124</v>
      </c>
      <c r="BR190" s="51" t="n">
        <v>0</v>
      </c>
      <c r="BS190" s="51" t="n">
        <v>1</v>
      </c>
      <c r="BT190" s="51" t="n">
        <v>0</v>
      </c>
      <c r="BU190" s="51" t="n">
        <v>0</v>
      </c>
      <c r="BV190" s="51" t="n">
        <v>0</v>
      </c>
      <c r="BW190" s="51" t="n">
        <v>0</v>
      </c>
      <c r="BX190" s="51" t="n">
        <v>0</v>
      </c>
      <c r="BY190" s="66" t="n">
        <v>0</v>
      </c>
      <c r="BZ190" s="51" t="n">
        <v>0</v>
      </c>
      <c r="CA190" s="51" t="n">
        <v>0</v>
      </c>
      <c r="CB190" s="51" t="n">
        <v>1</v>
      </c>
      <c r="CC190" s="66" t="n">
        <v>0</v>
      </c>
      <c r="CD190" s="51" t="n">
        <v>0</v>
      </c>
      <c r="CE190" s="51" t="n">
        <v>0</v>
      </c>
      <c r="CF190" s="51" t="n">
        <v>0</v>
      </c>
      <c r="CG190" s="51" t="n">
        <v>0</v>
      </c>
      <c r="CH190" s="66" t="n">
        <v>0</v>
      </c>
      <c r="CI190" s="51" t="n">
        <v>0</v>
      </c>
      <c r="CJ190" s="51" t="n">
        <v>0</v>
      </c>
      <c r="CK190" s="51" t="n">
        <v>1</v>
      </c>
      <c r="CL190" s="51" t="n">
        <v>1</v>
      </c>
      <c r="CM190" s="51" t="n">
        <v>0</v>
      </c>
      <c r="CN190" s="51" t="n">
        <v>0</v>
      </c>
      <c r="CO190" s="51" t="n">
        <v>1</v>
      </c>
      <c r="CP190" s="51" t="n">
        <v>0</v>
      </c>
      <c r="CQ190" s="51" t="n">
        <v>0</v>
      </c>
      <c r="CR190" s="51" t="n">
        <v>0</v>
      </c>
      <c r="CS190" s="66" t="n">
        <v>0</v>
      </c>
      <c r="CY190" s="68" t="n"/>
      <c r="DD190" s="68" t="inlineStr">
        <is>
          <t>X</t>
        </is>
      </c>
    </row>
    <row r="191">
      <c r="A191" t="n">
        <v>190</v>
      </c>
      <c r="B191" t="n">
        <v>16</v>
      </c>
      <c r="C191" s="25" t="inlineStr">
        <is>
          <t>Agrawal (2012)</t>
        </is>
      </c>
      <c r="D191" s="12" t="n">
        <v>8.5</v>
      </c>
      <c r="E191" s="14" t="n">
        <v>0.1</v>
      </c>
      <c r="F191" s="7">
        <f>D191/E191</f>
        <v/>
      </c>
      <c r="G191" s="7">
        <f>D191-E191</f>
        <v/>
      </c>
      <c r="H191" s="16">
        <f>D191+E191</f>
        <v/>
      </c>
      <c r="I191" s="11">
        <f>IFERROR(F191/SQRT(F191^2+W191), "X")</f>
        <v/>
      </c>
      <c r="J191" s="33">
        <f>IFERROR(SQRT((1-I191^2)/W191), "X")</f>
        <v/>
      </c>
      <c r="K191" s="33">
        <f>IFERROR(1/J191, "X")</f>
        <v/>
      </c>
      <c r="L191" s="33">
        <f>IFERROR(I191-J191, "X")</f>
        <v/>
      </c>
      <c r="M191" s="33">
        <f>IFERROR(I191+J191, "X")</f>
        <v/>
      </c>
      <c r="N191" s="8" t="n">
        <v>1</v>
      </c>
      <c r="O191" s="9" t="n">
        <v>0</v>
      </c>
      <c r="P191" s="8" t="n">
        <v>0</v>
      </c>
      <c r="Q191" s="9" t="n">
        <v>1</v>
      </c>
      <c r="R191" s="9" t="n">
        <v>0</v>
      </c>
      <c r="S191" s="9" t="n">
        <v>0</v>
      </c>
      <c r="T191" s="9" t="n">
        <v>0</v>
      </c>
      <c r="U191" s="8" t="n">
        <v>46965</v>
      </c>
      <c r="V191" s="9" t="n">
        <v>9</v>
      </c>
      <c r="W191" s="9">
        <f>U191-V191-1</f>
        <v/>
      </c>
      <c r="X191" s="9">
        <f>COUNTIF(B:B,B191)</f>
        <v/>
      </c>
      <c r="Y191" s="7" t="n">
        <v>6.134999999999998</v>
      </c>
      <c r="Z191" s="7" t="n">
        <v>25.552</v>
      </c>
      <c r="AA191" s="9" t="n">
        <v>0</v>
      </c>
      <c r="AB191" s="9" t="n">
        <v>1</v>
      </c>
      <c r="AC191" s="9" t="n">
        <v>0</v>
      </c>
      <c r="AD191" s="9" t="n">
        <v>1</v>
      </c>
      <c r="AE191" s="9" t="n">
        <v>0</v>
      </c>
      <c r="AF191" s="9" t="n">
        <v>0</v>
      </c>
      <c r="AG191" s="8" t="n">
        <v>0</v>
      </c>
      <c r="AH191" s="9" t="n">
        <v>1</v>
      </c>
      <c r="AI191" s="30" t="n">
        <v>0</v>
      </c>
      <c r="AJ191" s="9" t="n">
        <v>1</v>
      </c>
      <c r="AK191" s="30" t="n">
        <v>0</v>
      </c>
      <c r="AL191" s="21" t="n">
        <v>2005</v>
      </c>
      <c r="AM191" s="23">
        <f>LN(AL191)</f>
        <v/>
      </c>
      <c r="AN191" s="33" t="n">
        <v>0.391</v>
      </c>
      <c r="AO191" s="33" t="n">
        <v>0.143</v>
      </c>
      <c r="AP191" s="33" t="n">
        <v>0.314</v>
      </c>
      <c r="AQ191" s="43">
        <f>1-SUM(AN191:AP191)</f>
        <v/>
      </c>
      <c r="AR191" s="33" t="inlineStr">
        <is>
          <t>.</t>
        </is>
      </c>
      <c r="AS191" s="43" t="inlineStr">
        <is>
          <t>.</t>
        </is>
      </c>
      <c r="AT191" s="42" t="inlineStr">
        <is>
          <t>.</t>
        </is>
      </c>
      <c r="AU191" s="18" t="inlineStr">
        <is>
          <t>.</t>
        </is>
      </c>
      <c r="AV191" t="n">
        <v>0.273</v>
      </c>
      <c r="AW191" s="40">
        <f>1-AV191</f>
        <v/>
      </c>
      <c r="AX191" t="inlineStr">
        <is>
          <t>.</t>
        </is>
      </c>
      <c r="AY191" s="40" t="inlineStr">
        <is>
          <t>.</t>
        </is>
      </c>
      <c r="BA191" s="18" t="n"/>
      <c r="BB191" t="n">
        <v>0.321</v>
      </c>
      <c r="BC191" s="18">
        <f>1-BB191</f>
        <v/>
      </c>
      <c r="BD191" s="18" t="inlineStr">
        <is>
          <t>India</t>
        </is>
      </c>
      <c r="BE191" t="n">
        <v>0</v>
      </c>
      <c r="BF191" s="40" t="n">
        <v>0</v>
      </c>
      <c r="BG191" t="n">
        <v>0</v>
      </c>
      <c r="BH191" s="18" t="n">
        <v>0</v>
      </c>
      <c r="BI191" s="18" t="n">
        <v>0</v>
      </c>
      <c r="BJ191" t="n">
        <v>1</v>
      </c>
      <c r="BK191" s="40" t="n">
        <v>0</v>
      </c>
      <c r="BL191" t="n">
        <v>0</v>
      </c>
      <c r="BM191" s="18" t="n">
        <v>1</v>
      </c>
      <c r="BN191" s="18" t="n">
        <v>0</v>
      </c>
      <c r="BO191" t="n">
        <v>95.08333333333333</v>
      </c>
      <c r="BP191" s="40" t="n">
        <v>36</v>
      </c>
      <c r="BQ191" s="25" t="n">
        <v>35.944</v>
      </c>
      <c r="BR191" t="n">
        <v>1</v>
      </c>
      <c r="BS191" t="n">
        <v>0</v>
      </c>
      <c r="BT191" t="n">
        <v>0</v>
      </c>
      <c r="BU191" t="n">
        <v>0</v>
      </c>
      <c r="BV191" t="n">
        <v>0</v>
      </c>
      <c r="BW191" t="n">
        <v>0</v>
      </c>
      <c r="BX191" t="n">
        <v>0</v>
      </c>
      <c r="BY191" s="18" t="n">
        <v>0</v>
      </c>
      <c r="BZ191" t="n">
        <v>0</v>
      </c>
      <c r="CA191" t="n">
        <v>0</v>
      </c>
      <c r="CB191" t="n">
        <v>1</v>
      </c>
      <c r="CC191" s="18" t="n">
        <v>0</v>
      </c>
      <c r="CD191" t="n">
        <v>0</v>
      </c>
      <c r="CE191" t="n">
        <v>0</v>
      </c>
      <c r="CF191" t="n">
        <v>0</v>
      </c>
      <c r="CG191" t="n">
        <v>0</v>
      </c>
      <c r="CH191" s="18" t="n">
        <v>0</v>
      </c>
      <c r="CI191" t="n">
        <v>0</v>
      </c>
      <c r="CJ191" t="n">
        <v>0</v>
      </c>
      <c r="CK191" t="n">
        <v>1</v>
      </c>
      <c r="CL191" t="n">
        <v>1</v>
      </c>
      <c r="CM191" t="n">
        <v>0</v>
      </c>
      <c r="CN191" t="n">
        <v>0</v>
      </c>
      <c r="CO191" t="n">
        <v>1</v>
      </c>
      <c r="CP191" t="n">
        <v>0</v>
      </c>
      <c r="CQ191" t="n">
        <v>0</v>
      </c>
      <c r="CR191" t="n">
        <v>1</v>
      </c>
      <c r="CS191" s="18" t="n">
        <v>1</v>
      </c>
      <c r="DD191" s="34" t="inlineStr">
        <is>
          <t>X</t>
        </is>
      </c>
    </row>
    <row r="192">
      <c r="A192" t="n">
        <v>191</v>
      </c>
      <c r="B192" t="n">
        <v>16</v>
      </c>
      <c r="C192" s="25" t="inlineStr">
        <is>
          <t>Agrawal (2012)</t>
        </is>
      </c>
      <c r="D192" s="12" t="n">
        <v>7.7</v>
      </c>
      <c r="E192" s="14" t="n">
        <v>0.1</v>
      </c>
      <c r="F192" s="7">
        <f>D192/E192</f>
        <v/>
      </c>
      <c r="G192" s="7">
        <f>D192-E192</f>
        <v/>
      </c>
      <c r="H192" s="16">
        <f>D192+E192</f>
        <v/>
      </c>
      <c r="I192" s="11">
        <f>IFERROR(F192/SQRT(F192^2+W192), "X")</f>
        <v/>
      </c>
      <c r="J192" s="33">
        <f>IFERROR(SQRT((1-I192^2)/W192), "X")</f>
        <v/>
      </c>
      <c r="K192" s="33">
        <f>IFERROR(1/J192, "X")</f>
        <v/>
      </c>
      <c r="L192" s="33">
        <f>IFERROR(I192-J192, "X")</f>
        <v/>
      </c>
      <c r="M192" s="33">
        <f>IFERROR(I192+J192, "X")</f>
        <v/>
      </c>
      <c r="N192" s="8" t="n">
        <v>1</v>
      </c>
      <c r="O192" s="9" t="n">
        <v>0</v>
      </c>
      <c r="P192" s="8" t="n">
        <v>0</v>
      </c>
      <c r="Q192" s="9" t="n">
        <v>1</v>
      </c>
      <c r="R192" s="9" t="n">
        <v>0</v>
      </c>
      <c r="S192" s="9" t="n">
        <v>0</v>
      </c>
      <c r="T192" s="9" t="n">
        <v>0</v>
      </c>
      <c r="U192" s="8" t="n">
        <v>46965</v>
      </c>
      <c r="V192" s="9" t="n">
        <v>13</v>
      </c>
      <c r="W192" s="9">
        <f>U192-V192-1</f>
        <v/>
      </c>
      <c r="X192" s="9">
        <f>COUNTIF(B:B,B192)</f>
        <v/>
      </c>
      <c r="Y192" s="7" t="n">
        <v>6.134999999999998</v>
      </c>
      <c r="Z192" s="7" t="n">
        <v>25.552</v>
      </c>
      <c r="AA192" s="9" t="n">
        <v>0</v>
      </c>
      <c r="AB192" s="9" t="n">
        <v>1</v>
      </c>
      <c r="AC192" s="9" t="n">
        <v>0</v>
      </c>
      <c r="AD192" s="9" t="n">
        <v>1</v>
      </c>
      <c r="AE192" s="9" t="n">
        <v>0</v>
      </c>
      <c r="AF192" s="9" t="n">
        <v>0</v>
      </c>
      <c r="AG192" s="8" t="n">
        <v>0</v>
      </c>
      <c r="AH192" s="9" t="n">
        <v>1</v>
      </c>
      <c r="AI192" s="30" t="n">
        <v>0</v>
      </c>
      <c r="AJ192" s="9" t="n">
        <v>1</v>
      </c>
      <c r="AK192" s="30" t="n">
        <v>0</v>
      </c>
      <c r="AL192" s="21" t="n">
        <v>2005</v>
      </c>
      <c r="AM192" s="23">
        <f>LN(AL192)</f>
        <v/>
      </c>
      <c r="AN192" s="33" t="n">
        <v>0.391</v>
      </c>
      <c r="AO192" s="33" t="n">
        <v>0.143</v>
      </c>
      <c r="AP192" s="33" t="n">
        <v>0.314</v>
      </c>
      <c r="AQ192" s="43">
        <f>1-SUM(AN192:AP192)</f>
        <v/>
      </c>
      <c r="AR192" s="33" t="inlineStr">
        <is>
          <t>.</t>
        </is>
      </c>
      <c r="AS192" s="43" t="inlineStr">
        <is>
          <t>.</t>
        </is>
      </c>
      <c r="AT192" s="42" t="inlineStr">
        <is>
          <t>.</t>
        </is>
      </c>
      <c r="AU192" s="18" t="inlineStr">
        <is>
          <t>.</t>
        </is>
      </c>
      <c r="AV192" t="n">
        <v>0.273</v>
      </c>
      <c r="AW192" s="40">
        <f>1-AV192</f>
        <v/>
      </c>
      <c r="AX192" t="inlineStr">
        <is>
          <t>.</t>
        </is>
      </c>
      <c r="AY192" s="40" t="inlineStr">
        <is>
          <t>.</t>
        </is>
      </c>
      <c r="BA192" s="18" t="n"/>
      <c r="BB192" t="n">
        <v>0.321</v>
      </c>
      <c r="BC192" s="18">
        <f>1-BB192</f>
        <v/>
      </c>
      <c r="BD192" s="18" t="inlineStr">
        <is>
          <t>India</t>
        </is>
      </c>
      <c r="BE192" t="n">
        <v>0</v>
      </c>
      <c r="BF192" s="40" t="n">
        <v>0</v>
      </c>
      <c r="BG192" t="n">
        <v>0</v>
      </c>
      <c r="BH192" s="18" t="n">
        <v>0</v>
      </c>
      <c r="BI192" s="18" t="n">
        <v>0</v>
      </c>
      <c r="BJ192" t="n">
        <v>1</v>
      </c>
      <c r="BK192" s="40" t="n">
        <v>0</v>
      </c>
      <c r="BL192" t="n">
        <v>0</v>
      </c>
      <c r="BM192" s="18" t="n">
        <v>1</v>
      </c>
      <c r="BN192" s="18" t="n">
        <v>0</v>
      </c>
      <c r="BO192" t="n">
        <v>95.08333333333333</v>
      </c>
      <c r="BP192" s="40" t="n">
        <v>36</v>
      </c>
      <c r="BQ192" s="25" t="n">
        <v>35.944</v>
      </c>
      <c r="BR192" t="n">
        <v>1</v>
      </c>
      <c r="BS192" t="n">
        <v>0</v>
      </c>
      <c r="BT192" t="n">
        <v>0</v>
      </c>
      <c r="BU192" t="n">
        <v>0</v>
      </c>
      <c r="BV192" t="n">
        <v>0</v>
      </c>
      <c r="BW192" t="n">
        <v>0</v>
      </c>
      <c r="BX192" t="n">
        <v>0</v>
      </c>
      <c r="BY192" s="18" t="n">
        <v>0</v>
      </c>
      <c r="BZ192" t="n">
        <v>0</v>
      </c>
      <c r="CA192" t="n">
        <v>0</v>
      </c>
      <c r="CB192" t="n">
        <v>1</v>
      </c>
      <c r="CC192" s="18" t="n">
        <v>0</v>
      </c>
      <c r="CD192" t="n">
        <v>0</v>
      </c>
      <c r="CE192" t="n">
        <v>0</v>
      </c>
      <c r="CF192" t="n">
        <v>0</v>
      </c>
      <c r="CG192" t="n">
        <v>0</v>
      </c>
      <c r="CH192" s="18" t="n">
        <v>0</v>
      </c>
      <c r="CI192" t="n">
        <v>0</v>
      </c>
      <c r="CJ192" t="n">
        <v>0</v>
      </c>
      <c r="CK192" t="n">
        <v>1</v>
      </c>
      <c r="CL192" t="n">
        <v>1</v>
      </c>
      <c r="CM192" t="n">
        <v>0</v>
      </c>
      <c r="CN192" t="n">
        <v>0</v>
      </c>
      <c r="CO192" t="n">
        <v>1</v>
      </c>
      <c r="CP192" t="n">
        <v>0</v>
      </c>
      <c r="CQ192" t="n">
        <v>0</v>
      </c>
      <c r="CR192" t="n">
        <v>1</v>
      </c>
      <c r="CS192" s="18" t="n">
        <v>1</v>
      </c>
      <c r="DD192" s="34" t="inlineStr">
        <is>
          <t>X</t>
        </is>
      </c>
    </row>
    <row r="193">
      <c r="A193" t="n">
        <v>192</v>
      </c>
      <c r="B193" t="n">
        <v>16</v>
      </c>
      <c r="C193" s="25" t="inlineStr">
        <is>
          <t>Agrawal (2012)</t>
        </is>
      </c>
      <c r="D193" s="12" t="n">
        <v>6.8</v>
      </c>
      <c r="E193" s="14" t="n">
        <v>0.1</v>
      </c>
      <c r="F193" s="7">
        <f>D193/E193</f>
        <v/>
      </c>
      <c r="G193" s="7">
        <f>D193-E193</f>
        <v/>
      </c>
      <c r="H193" s="16">
        <f>D193+E193</f>
        <v/>
      </c>
      <c r="I193" s="11">
        <f>IFERROR(F193/SQRT(F193^2+W193), "X")</f>
        <v/>
      </c>
      <c r="J193" s="33">
        <f>IFERROR(SQRT((1-I193^2)/W193), "X")</f>
        <v/>
      </c>
      <c r="K193" s="33">
        <f>IFERROR(1/J193, "X")</f>
        <v/>
      </c>
      <c r="L193" s="33">
        <f>IFERROR(I193-J193, "X")</f>
        <v/>
      </c>
      <c r="M193" s="33">
        <f>IFERROR(I193+J193, "X")</f>
        <v/>
      </c>
      <c r="N193" s="8" t="n">
        <v>1</v>
      </c>
      <c r="O193" s="9" t="n">
        <v>0</v>
      </c>
      <c r="P193" s="8" t="n">
        <v>0</v>
      </c>
      <c r="Q193" s="9" t="n">
        <v>1</v>
      </c>
      <c r="R193" s="9" t="n">
        <v>0</v>
      </c>
      <c r="S193" s="9" t="n">
        <v>0</v>
      </c>
      <c r="T193" s="9" t="n">
        <v>0</v>
      </c>
      <c r="U193" s="8" t="n">
        <v>46965</v>
      </c>
      <c r="V193" s="9" t="n">
        <v>13</v>
      </c>
      <c r="W193" s="9">
        <f>U193-V193-1</f>
        <v/>
      </c>
      <c r="X193" s="9">
        <f>COUNTIF(B:B,B193)</f>
        <v/>
      </c>
      <c r="Y193" s="7" t="n">
        <v>6.134999999999998</v>
      </c>
      <c r="Z193" s="7" t="n">
        <v>25.552</v>
      </c>
      <c r="AA193" s="9" t="n">
        <v>0</v>
      </c>
      <c r="AB193" s="9" t="n">
        <v>1</v>
      </c>
      <c r="AC193" s="9" t="n">
        <v>0</v>
      </c>
      <c r="AD193" s="9" t="n">
        <v>1</v>
      </c>
      <c r="AE193" s="9" t="n">
        <v>0</v>
      </c>
      <c r="AF193" s="9" t="n">
        <v>0</v>
      </c>
      <c r="AG193" s="8" t="n">
        <v>0</v>
      </c>
      <c r="AH193" s="9" t="n">
        <v>1</v>
      </c>
      <c r="AI193" s="30" t="n">
        <v>0</v>
      </c>
      <c r="AJ193" s="9" t="n">
        <v>1</v>
      </c>
      <c r="AK193" s="30" t="n">
        <v>0</v>
      </c>
      <c r="AL193" s="21" t="n">
        <v>2005</v>
      </c>
      <c r="AM193" s="23">
        <f>LN(AL193)</f>
        <v/>
      </c>
      <c r="AN193" s="33" t="n">
        <v>0.391</v>
      </c>
      <c r="AO193" s="33" t="n">
        <v>0.143</v>
      </c>
      <c r="AP193" s="33" t="n">
        <v>0.314</v>
      </c>
      <c r="AQ193" s="43">
        <f>1-SUM(AN193:AP193)</f>
        <v/>
      </c>
      <c r="AR193" s="33" t="inlineStr">
        <is>
          <t>.</t>
        </is>
      </c>
      <c r="AS193" s="43" t="inlineStr">
        <is>
          <t>.</t>
        </is>
      </c>
      <c r="AT193" s="42" t="inlineStr">
        <is>
          <t>.</t>
        </is>
      </c>
      <c r="AU193" s="18" t="inlineStr">
        <is>
          <t>.</t>
        </is>
      </c>
      <c r="AV193" t="n">
        <v>0.273</v>
      </c>
      <c r="AW193" s="40">
        <f>1-AV193</f>
        <v/>
      </c>
      <c r="AX193" t="inlineStr">
        <is>
          <t>.</t>
        </is>
      </c>
      <c r="AY193" s="40" t="inlineStr">
        <is>
          <t>.</t>
        </is>
      </c>
      <c r="BA193" s="18" t="n"/>
      <c r="BB193" t="n">
        <v>0.321</v>
      </c>
      <c r="BC193" s="18">
        <f>1-BB193</f>
        <v/>
      </c>
      <c r="BD193" s="18" t="inlineStr">
        <is>
          <t>India</t>
        </is>
      </c>
      <c r="BE193" t="n">
        <v>0</v>
      </c>
      <c r="BF193" s="40" t="n">
        <v>0</v>
      </c>
      <c r="BG193" t="n">
        <v>0</v>
      </c>
      <c r="BH193" s="18" t="n">
        <v>0</v>
      </c>
      <c r="BI193" s="18" t="n">
        <v>0</v>
      </c>
      <c r="BJ193" t="n">
        <v>1</v>
      </c>
      <c r="BK193" s="40" t="n">
        <v>0</v>
      </c>
      <c r="BL193" t="n">
        <v>0</v>
      </c>
      <c r="BM193" s="18" t="n">
        <v>1</v>
      </c>
      <c r="BN193" s="18" t="n">
        <v>0</v>
      </c>
      <c r="BO193" t="n">
        <v>95.08333333333333</v>
      </c>
      <c r="BP193" s="40" t="n">
        <v>36</v>
      </c>
      <c r="BQ193" s="25" t="n">
        <v>35.944</v>
      </c>
      <c r="BR193" t="n">
        <v>1</v>
      </c>
      <c r="BS193" t="n">
        <v>0</v>
      </c>
      <c r="BT193" t="n">
        <v>0</v>
      </c>
      <c r="BU193" t="n">
        <v>0</v>
      </c>
      <c r="BV193" t="n">
        <v>0</v>
      </c>
      <c r="BW193" t="n">
        <v>0</v>
      </c>
      <c r="BX193" t="n">
        <v>0</v>
      </c>
      <c r="BY193" s="18" t="n">
        <v>0</v>
      </c>
      <c r="BZ193" t="n">
        <v>0</v>
      </c>
      <c r="CA193" t="n">
        <v>0</v>
      </c>
      <c r="CB193" t="n">
        <v>1</v>
      </c>
      <c r="CC193" s="18" t="n">
        <v>0</v>
      </c>
      <c r="CD193" t="n">
        <v>0</v>
      </c>
      <c r="CE193" t="n">
        <v>0</v>
      </c>
      <c r="CF193" t="n">
        <v>0</v>
      </c>
      <c r="CG193" t="n">
        <v>0</v>
      </c>
      <c r="CH193" s="18" t="n">
        <v>0</v>
      </c>
      <c r="CI193" t="n">
        <v>0</v>
      </c>
      <c r="CJ193" t="n">
        <v>0</v>
      </c>
      <c r="CK193" t="n">
        <v>1</v>
      </c>
      <c r="CL193" t="n">
        <v>1</v>
      </c>
      <c r="CM193" t="n">
        <v>0</v>
      </c>
      <c r="CN193" t="n">
        <v>0</v>
      </c>
      <c r="CO193" t="n">
        <v>1</v>
      </c>
      <c r="CP193" t="n">
        <v>0</v>
      </c>
      <c r="CQ193" t="n">
        <v>0</v>
      </c>
      <c r="CR193" t="n">
        <v>1</v>
      </c>
      <c r="CS193" s="18" t="n">
        <v>1</v>
      </c>
      <c r="DD193" s="34" t="inlineStr">
        <is>
          <t>X</t>
        </is>
      </c>
    </row>
    <row r="194">
      <c r="A194" t="n">
        <v>193</v>
      </c>
      <c r="B194" t="n">
        <v>16</v>
      </c>
      <c r="C194" s="25" t="inlineStr">
        <is>
          <t>Agrawal (2012)</t>
        </is>
      </c>
      <c r="D194" s="12" t="n">
        <v>8.5</v>
      </c>
      <c r="E194" s="14" t="n">
        <v>0.1</v>
      </c>
      <c r="F194" s="7">
        <f>D194/E194</f>
        <v/>
      </c>
      <c r="G194" s="7">
        <f>D194-E194</f>
        <v/>
      </c>
      <c r="H194" s="16">
        <f>D194+E194</f>
        <v/>
      </c>
      <c r="I194" s="11">
        <f>IFERROR(F194/SQRT(F194^2+W194), "X")</f>
        <v/>
      </c>
      <c r="J194" s="33">
        <f>IFERROR(SQRT((1-I194^2)/W194), "X")</f>
        <v/>
      </c>
      <c r="K194" s="33">
        <f>IFERROR(1/J194, "X")</f>
        <v/>
      </c>
      <c r="L194" s="33">
        <f>IFERROR(I194-J194, "X")</f>
        <v/>
      </c>
      <c r="M194" s="33">
        <f>IFERROR(I194+J194, "X")</f>
        <v/>
      </c>
      <c r="N194" s="8" t="n">
        <v>1</v>
      </c>
      <c r="O194" s="9" t="n">
        <v>0</v>
      </c>
      <c r="P194" s="8" t="n">
        <v>0</v>
      </c>
      <c r="Q194" s="9" t="n">
        <v>1</v>
      </c>
      <c r="R194" s="9" t="n">
        <v>0</v>
      </c>
      <c r="S194" s="9" t="n">
        <v>0</v>
      </c>
      <c r="T194" s="9" t="n">
        <v>0</v>
      </c>
      <c r="U194" s="8" t="n">
        <v>46965</v>
      </c>
      <c r="V194" s="9" t="n">
        <v>15</v>
      </c>
      <c r="W194" s="9">
        <f>U194-V194-1</f>
        <v/>
      </c>
      <c r="X194" s="9">
        <f>COUNTIF(B:B,B194)</f>
        <v/>
      </c>
      <c r="Y194" s="7" t="n">
        <v>6.134999999999998</v>
      </c>
      <c r="Z194" s="7" t="n">
        <v>25.552</v>
      </c>
      <c r="AA194" s="9" t="n">
        <v>0</v>
      </c>
      <c r="AB194" s="9" t="n">
        <v>1</v>
      </c>
      <c r="AC194" s="9" t="n">
        <v>0</v>
      </c>
      <c r="AD194" s="9" t="n">
        <v>1</v>
      </c>
      <c r="AE194" s="9" t="n">
        <v>0</v>
      </c>
      <c r="AF194" s="9" t="n">
        <v>0</v>
      </c>
      <c r="AG194" s="8" t="n">
        <v>0</v>
      </c>
      <c r="AH194" s="9" t="n">
        <v>1</v>
      </c>
      <c r="AI194" s="30" t="n">
        <v>0</v>
      </c>
      <c r="AJ194" s="9" t="n">
        <v>1</v>
      </c>
      <c r="AK194" s="30" t="n">
        <v>0</v>
      </c>
      <c r="AL194" s="21" t="n">
        <v>2005</v>
      </c>
      <c r="AM194" s="23">
        <f>LN(AL194)</f>
        <v/>
      </c>
      <c r="AN194" s="33" t="n">
        <v>0.391</v>
      </c>
      <c r="AO194" s="33" t="n">
        <v>0.143</v>
      </c>
      <c r="AP194" s="33" t="n">
        <v>0.314</v>
      </c>
      <c r="AQ194" s="43">
        <f>1-SUM(AN194:AP194)</f>
        <v/>
      </c>
      <c r="AR194" s="33" t="inlineStr">
        <is>
          <t>.</t>
        </is>
      </c>
      <c r="AS194" s="43" t="inlineStr">
        <is>
          <t>.</t>
        </is>
      </c>
      <c r="AT194" s="42" t="inlineStr">
        <is>
          <t>.</t>
        </is>
      </c>
      <c r="AU194" s="18" t="inlineStr">
        <is>
          <t>.</t>
        </is>
      </c>
      <c r="AV194" t="n">
        <v>0.273</v>
      </c>
      <c r="AW194" s="40">
        <f>1-AV194</f>
        <v/>
      </c>
      <c r="AX194" t="inlineStr">
        <is>
          <t>.</t>
        </is>
      </c>
      <c r="AY194" s="40" t="inlineStr">
        <is>
          <t>.</t>
        </is>
      </c>
      <c r="BA194" s="18" t="n"/>
      <c r="BB194" t="n">
        <v>0.321</v>
      </c>
      <c r="BC194" s="18">
        <f>1-BB194</f>
        <v/>
      </c>
      <c r="BD194" s="18" t="inlineStr">
        <is>
          <t>India</t>
        </is>
      </c>
      <c r="BE194" t="n">
        <v>0</v>
      </c>
      <c r="BF194" s="40" t="n">
        <v>0</v>
      </c>
      <c r="BG194" t="n">
        <v>0</v>
      </c>
      <c r="BH194" s="18" t="n">
        <v>0</v>
      </c>
      <c r="BI194" s="18" t="n">
        <v>0</v>
      </c>
      <c r="BJ194" t="n">
        <v>1</v>
      </c>
      <c r="BK194" s="40" t="n">
        <v>0</v>
      </c>
      <c r="BL194" t="n">
        <v>0</v>
      </c>
      <c r="BM194" s="18" t="n">
        <v>1</v>
      </c>
      <c r="BN194" s="18" t="n">
        <v>0</v>
      </c>
      <c r="BO194" t="n">
        <v>95.08333333333333</v>
      </c>
      <c r="BP194" s="40" t="n">
        <v>36</v>
      </c>
      <c r="BQ194" s="25" t="n">
        <v>35.944</v>
      </c>
      <c r="BR194" t="n">
        <v>1</v>
      </c>
      <c r="BS194" t="n">
        <v>0</v>
      </c>
      <c r="BT194" t="n">
        <v>0</v>
      </c>
      <c r="BU194" t="n">
        <v>0</v>
      </c>
      <c r="BV194" t="n">
        <v>0</v>
      </c>
      <c r="BW194" t="n">
        <v>0</v>
      </c>
      <c r="BX194" t="n">
        <v>0</v>
      </c>
      <c r="BY194" s="18" t="n">
        <v>0</v>
      </c>
      <c r="BZ194" t="n">
        <v>0</v>
      </c>
      <c r="CA194" t="n">
        <v>0</v>
      </c>
      <c r="CB194" t="n">
        <v>1</v>
      </c>
      <c r="CC194" s="18" t="n">
        <v>0</v>
      </c>
      <c r="CD194" t="n">
        <v>0</v>
      </c>
      <c r="CE194" t="n">
        <v>0</v>
      </c>
      <c r="CF194" t="n">
        <v>0</v>
      </c>
      <c r="CG194" t="n">
        <v>0</v>
      </c>
      <c r="CH194" s="18" t="n">
        <v>0</v>
      </c>
      <c r="CI194" t="n">
        <v>1</v>
      </c>
      <c r="CJ194" t="n">
        <v>0</v>
      </c>
      <c r="CK194" t="n">
        <v>1</v>
      </c>
      <c r="CL194" t="n">
        <v>1</v>
      </c>
      <c r="CM194" t="n">
        <v>0</v>
      </c>
      <c r="CN194" t="n">
        <v>0</v>
      </c>
      <c r="CO194" t="n">
        <v>1</v>
      </c>
      <c r="CP194" t="n">
        <v>0</v>
      </c>
      <c r="CQ194" t="n">
        <v>0</v>
      </c>
      <c r="CR194" t="n">
        <v>1</v>
      </c>
      <c r="CS194" s="18" t="n">
        <v>1</v>
      </c>
      <c r="DD194" s="34" t="inlineStr">
        <is>
          <t>X</t>
        </is>
      </c>
    </row>
    <row r="195">
      <c r="A195" t="n">
        <v>194</v>
      </c>
      <c r="B195" t="n">
        <v>16</v>
      </c>
      <c r="C195" s="25" t="inlineStr">
        <is>
          <t>Agrawal (2012)</t>
        </is>
      </c>
      <c r="D195" s="12" t="n">
        <v>7.7</v>
      </c>
      <c r="E195" s="14" t="n">
        <v>0.1</v>
      </c>
      <c r="F195" s="7">
        <f>D195/E195</f>
        <v/>
      </c>
      <c r="G195" s="7">
        <f>D195-E195</f>
        <v/>
      </c>
      <c r="H195" s="16">
        <f>D195+E195</f>
        <v/>
      </c>
      <c r="I195" s="11">
        <f>IFERROR(F195/SQRT(F195^2+W195), "X")</f>
        <v/>
      </c>
      <c r="J195" s="33">
        <f>IFERROR(SQRT((1-I195^2)/W195), "X")</f>
        <v/>
      </c>
      <c r="K195" s="33">
        <f>IFERROR(1/J195, "X")</f>
        <v/>
      </c>
      <c r="L195" s="33">
        <f>IFERROR(I195-J195, "X")</f>
        <v/>
      </c>
      <c r="M195" s="33">
        <f>IFERROR(I195+J195, "X")</f>
        <v/>
      </c>
      <c r="N195" s="8" t="n">
        <v>1</v>
      </c>
      <c r="O195" s="9" t="n">
        <v>0</v>
      </c>
      <c r="P195" s="8" t="n">
        <v>0</v>
      </c>
      <c r="Q195" s="9" t="n">
        <v>1</v>
      </c>
      <c r="R195" s="9" t="n">
        <v>0</v>
      </c>
      <c r="S195" s="9" t="n">
        <v>0</v>
      </c>
      <c r="T195" s="9" t="n">
        <v>0</v>
      </c>
      <c r="U195" s="8" t="n">
        <v>99900</v>
      </c>
      <c r="V195" s="9" t="n">
        <v>13</v>
      </c>
      <c r="W195" s="9">
        <f>U195-V195-1</f>
        <v/>
      </c>
      <c r="X195" s="9">
        <f>COUNTIF(B:B,B195)</f>
        <v/>
      </c>
      <c r="Y195" s="7" t="n">
        <v>7.034999999999999</v>
      </c>
      <c r="Z195" s="7" t="n">
        <v>25.552</v>
      </c>
      <c r="AA195" s="9" t="n">
        <v>0</v>
      </c>
      <c r="AB195" s="9" t="n">
        <v>1</v>
      </c>
      <c r="AC195" s="9" t="n">
        <v>0</v>
      </c>
      <c r="AD195" s="9" t="n">
        <v>1</v>
      </c>
      <c r="AE195" s="9" t="n">
        <v>0</v>
      </c>
      <c r="AF195" s="9" t="n">
        <v>0</v>
      </c>
      <c r="AG195" s="8" t="n">
        <v>0</v>
      </c>
      <c r="AH195" s="9" t="n">
        <v>1</v>
      </c>
      <c r="AI195" s="30" t="n">
        <v>0</v>
      </c>
      <c r="AJ195" s="9" t="n">
        <v>1</v>
      </c>
      <c r="AK195" s="30" t="n">
        <v>0</v>
      </c>
      <c r="AL195" s="21" t="n">
        <v>2005</v>
      </c>
      <c r="AM195" s="23">
        <f>LN(AL195)</f>
        <v/>
      </c>
      <c r="AN195" s="33" t="n">
        <v>0.391</v>
      </c>
      <c r="AO195" s="33" t="n">
        <v>0.143</v>
      </c>
      <c r="AP195" s="33" t="n">
        <v>0.314</v>
      </c>
      <c r="AQ195" s="43">
        <f>1-SUM(AN195:AP195)</f>
        <v/>
      </c>
      <c r="AR195" s="33" t="inlineStr">
        <is>
          <t>.</t>
        </is>
      </c>
      <c r="AS195" s="43" t="inlineStr">
        <is>
          <t>.</t>
        </is>
      </c>
      <c r="AT195" s="42" t="inlineStr">
        <is>
          <t>.</t>
        </is>
      </c>
      <c r="AU195" s="18" t="inlineStr">
        <is>
          <t>.</t>
        </is>
      </c>
      <c r="AV195" t="n">
        <v>0.273</v>
      </c>
      <c r="AW195" s="40">
        <f>1-AV195</f>
        <v/>
      </c>
      <c r="AX195" t="inlineStr">
        <is>
          <t>.</t>
        </is>
      </c>
      <c r="AY195" s="40" t="inlineStr">
        <is>
          <t>.</t>
        </is>
      </c>
      <c r="BA195" s="18" t="n"/>
      <c r="BB195" t="n">
        <v>0.321</v>
      </c>
      <c r="BC195" s="18">
        <f>1-BB195</f>
        <v/>
      </c>
      <c r="BD195" s="18" t="inlineStr">
        <is>
          <t>India</t>
        </is>
      </c>
      <c r="BE195" t="n">
        <v>0</v>
      </c>
      <c r="BF195" s="40" t="n">
        <v>0</v>
      </c>
      <c r="BG195" t="n">
        <v>0</v>
      </c>
      <c r="BH195" s="18" t="n">
        <v>0</v>
      </c>
      <c r="BI195" s="18" t="n">
        <v>0</v>
      </c>
      <c r="BJ195" t="n">
        <v>1</v>
      </c>
      <c r="BK195" s="40" t="n">
        <v>0</v>
      </c>
      <c r="BL195" t="n">
        <v>0</v>
      </c>
      <c r="BM195" s="18" t="n">
        <v>1</v>
      </c>
      <c r="BN195" s="18" t="n">
        <v>0</v>
      </c>
      <c r="BO195" t="n">
        <v>95.08333333333333</v>
      </c>
      <c r="BP195" s="40" t="n">
        <v>36</v>
      </c>
      <c r="BQ195" s="25" t="n">
        <v>35.944</v>
      </c>
      <c r="BR195" t="n">
        <v>1</v>
      </c>
      <c r="BS195" t="n">
        <v>0</v>
      </c>
      <c r="BT195" t="n">
        <v>0</v>
      </c>
      <c r="BU195" t="n">
        <v>0</v>
      </c>
      <c r="BV195" t="n">
        <v>0</v>
      </c>
      <c r="BW195" t="n">
        <v>0</v>
      </c>
      <c r="BX195" t="n">
        <v>0</v>
      </c>
      <c r="BY195" s="18" t="n">
        <v>0</v>
      </c>
      <c r="BZ195" t="n">
        <v>0</v>
      </c>
      <c r="CA195" t="n">
        <v>0</v>
      </c>
      <c r="CB195" t="n">
        <v>1</v>
      </c>
      <c r="CC195" s="18" t="n">
        <v>0</v>
      </c>
      <c r="CD195" t="n">
        <v>0</v>
      </c>
      <c r="CE195" t="n">
        <v>0</v>
      </c>
      <c r="CF195" t="n">
        <v>0</v>
      </c>
      <c r="CG195" t="n">
        <v>0</v>
      </c>
      <c r="CH195" s="18" t="n">
        <v>0</v>
      </c>
      <c r="CI195" t="n">
        <v>0</v>
      </c>
      <c r="CJ195" t="n">
        <v>0</v>
      </c>
      <c r="CK195" t="n">
        <v>1</v>
      </c>
      <c r="CL195" t="n">
        <v>1</v>
      </c>
      <c r="CM195" t="n">
        <v>0</v>
      </c>
      <c r="CN195" t="n">
        <v>0</v>
      </c>
      <c r="CO195" t="n">
        <v>1</v>
      </c>
      <c r="CP195" t="n">
        <v>0</v>
      </c>
      <c r="CQ195" t="n">
        <v>0</v>
      </c>
      <c r="CR195" t="n">
        <v>1</v>
      </c>
      <c r="CS195" s="18" t="n">
        <v>1</v>
      </c>
      <c r="DD195" s="34" t="inlineStr">
        <is>
          <t>X</t>
        </is>
      </c>
    </row>
    <row r="196">
      <c r="A196" t="n">
        <v>195</v>
      </c>
      <c r="B196" t="n">
        <v>16</v>
      </c>
      <c r="C196" s="25" t="inlineStr">
        <is>
          <t>Agrawal (2012)</t>
        </is>
      </c>
      <c r="D196" s="12" t="n">
        <v>5.466666666666667</v>
      </c>
      <c r="E196" s="14" t="n">
        <v>0.2999999999999999</v>
      </c>
      <c r="F196" s="7" t="n">
        <v>18.22222222222222</v>
      </c>
      <c r="G196" s="7">
        <f>D196-E196</f>
        <v/>
      </c>
      <c r="H196" s="16">
        <f>D196+E196</f>
        <v/>
      </c>
      <c r="I196" s="11">
        <f>IFERROR(F196/SQRT(F196^2+W196), "X")</f>
        <v/>
      </c>
      <c r="J196" s="33">
        <f>IFERROR(SQRT((1-I196^2)/W196), "X")</f>
        <v/>
      </c>
      <c r="K196" s="33">
        <f>IFERROR(1/J196, "X")</f>
        <v/>
      </c>
      <c r="L196" s="33">
        <f>IFERROR(I196-J196, "X")</f>
        <v/>
      </c>
      <c r="M196" s="33">
        <f>IFERROR(I196+J196, "X")</f>
        <v/>
      </c>
      <c r="N196" s="8" t="n">
        <v>1</v>
      </c>
      <c r="O196" s="9" t="n">
        <v>0</v>
      </c>
      <c r="P196" s="8" t="n">
        <v>0</v>
      </c>
      <c r="Q196" s="9" t="n">
        <v>1</v>
      </c>
      <c r="R196" s="9" t="n">
        <v>0</v>
      </c>
      <c r="S196" s="9" t="n">
        <v>0</v>
      </c>
      <c r="T196" s="9" t="n">
        <v>0</v>
      </c>
      <c r="U196" s="8" t="n">
        <v>99900</v>
      </c>
      <c r="V196" s="9" t="n">
        <v>17</v>
      </c>
      <c r="W196" s="9">
        <f>U196-V196-1</f>
        <v/>
      </c>
      <c r="X196" s="9">
        <f>COUNTIF(B:B,B196)</f>
        <v/>
      </c>
      <c r="Y196" s="7" t="n">
        <v>3</v>
      </c>
      <c r="Z196" s="7" t="n">
        <v>22.343</v>
      </c>
      <c r="AA196" s="9" t="n">
        <v>0</v>
      </c>
      <c r="AB196" s="9" t="n">
        <v>1</v>
      </c>
      <c r="AC196" s="9" t="n">
        <v>0</v>
      </c>
      <c r="AD196" s="9" t="n">
        <v>1</v>
      </c>
      <c r="AE196" s="9" t="n">
        <v>0</v>
      </c>
      <c r="AF196" s="9" t="n">
        <v>0</v>
      </c>
      <c r="AG196" s="8" t="n">
        <v>0</v>
      </c>
      <c r="AH196" s="9" t="n">
        <v>1</v>
      </c>
      <c r="AI196" s="30" t="n">
        <v>0</v>
      </c>
      <c r="AJ196" s="9" t="n">
        <v>1</v>
      </c>
      <c r="AK196" s="30" t="n">
        <v>0</v>
      </c>
      <c r="AL196" s="21" t="n">
        <v>2005</v>
      </c>
      <c r="AM196" s="23">
        <f>LN(AL196)</f>
        <v/>
      </c>
      <c r="AN196" s="33" t="n">
        <v>0.326</v>
      </c>
      <c r="AO196" s="33" t="n">
        <v>0.127</v>
      </c>
      <c r="AP196" s="33" t="n">
        <v>0.361</v>
      </c>
      <c r="AQ196" s="43">
        <f>1-SUM(AN196:AP196)</f>
        <v/>
      </c>
      <c r="AR196" s="33" t="inlineStr">
        <is>
          <t>.</t>
        </is>
      </c>
      <c r="AS196" s="43" t="inlineStr">
        <is>
          <t>.</t>
        </is>
      </c>
      <c r="AT196" s="42" t="inlineStr">
        <is>
          <t>.</t>
        </is>
      </c>
      <c r="AU196" s="18" t="inlineStr">
        <is>
          <t>.</t>
        </is>
      </c>
      <c r="AV196" t="n">
        <v>0.504</v>
      </c>
      <c r="AW196" s="40">
        <f>1-AV196</f>
        <v/>
      </c>
      <c r="AX196" t="inlineStr">
        <is>
          <t>.</t>
        </is>
      </c>
      <c r="AY196" s="40" t="inlineStr">
        <is>
          <t>.</t>
        </is>
      </c>
      <c r="BA196" s="18" t="n"/>
      <c r="BB196" t="n">
        <v>0.321</v>
      </c>
      <c r="BC196" s="18">
        <f>1-BB196</f>
        <v/>
      </c>
      <c r="BD196" s="18" t="inlineStr">
        <is>
          <t>India</t>
        </is>
      </c>
      <c r="BE196" t="n">
        <v>0</v>
      </c>
      <c r="BF196" s="40" t="n">
        <v>0</v>
      </c>
      <c r="BG196" t="n">
        <v>0</v>
      </c>
      <c r="BH196" s="18" t="n">
        <v>0</v>
      </c>
      <c r="BI196" s="18" t="n">
        <v>0</v>
      </c>
      <c r="BJ196" t="n">
        <v>1</v>
      </c>
      <c r="BK196" s="40" t="n">
        <v>0</v>
      </c>
      <c r="BL196" t="n">
        <v>0</v>
      </c>
      <c r="BM196" s="18" t="n">
        <v>1</v>
      </c>
      <c r="BN196" s="18" t="n">
        <v>0</v>
      </c>
      <c r="BO196" t="n">
        <v>95.08333333333333</v>
      </c>
      <c r="BP196" s="40" t="n">
        <v>36</v>
      </c>
      <c r="BQ196" s="25" t="n">
        <v>35.944</v>
      </c>
      <c r="BR196" t="n">
        <v>0</v>
      </c>
      <c r="BS196" t="n">
        <v>0</v>
      </c>
      <c r="BT196" t="n">
        <v>0</v>
      </c>
      <c r="BU196" t="n">
        <v>0</v>
      </c>
      <c r="BV196" t="n">
        <v>0</v>
      </c>
      <c r="BW196" t="n">
        <v>1</v>
      </c>
      <c r="BX196" t="n">
        <v>0</v>
      </c>
      <c r="BY196" s="18" t="n">
        <v>0</v>
      </c>
      <c r="BZ196" t="n">
        <v>0</v>
      </c>
      <c r="CA196" t="n">
        <v>0</v>
      </c>
      <c r="CB196" t="n">
        <v>1</v>
      </c>
      <c r="CC196" s="18" t="n">
        <v>0</v>
      </c>
      <c r="CD196" t="n">
        <v>0</v>
      </c>
      <c r="CE196" t="n">
        <v>0</v>
      </c>
      <c r="CF196" t="n">
        <v>0</v>
      </c>
      <c r="CG196" t="n">
        <v>0</v>
      </c>
      <c r="CH196" s="18" t="n">
        <v>0</v>
      </c>
      <c r="CI196" t="n">
        <v>0</v>
      </c>
      <c r="CJ196" t="n">
        <v>0</v>
      </c>
      <c r="CK196" t="n">
        <v>1</v>
      </c>
      <c r="CL196" t="n">
        <v>1</v>
      </c>
      <c r="CM196" t="n">
        <v>0</v>
      </c>
      <c r="CN196" t="n">
        <v>0</v>
      </c>
      <c r="CO196" t="n">
        <v>1</v>
      </c>
      <c r="CP196" t="n">
        <v>0</v>
      </c>
      <c r="CQ196" t="n">
        <v>0</v>
      </c>
      <c r="CR196" t="n">
        <v>1</v>
      </c>
      <c r="CS196" s="18" t="n">
        <v>1</v>
      </c>
      <c r="DD196" s="34" t="inlineStr">
        <is>
          <t>X</t>
        </is>
      </c>
    </row>
    <row r="197">
      <c r="A197" t="n">
        <v>196</v>
      </c>
      <c r="B197" t="n">
        <v>16</v>
      </c>
      <c r="C197" s="25" t="inlineStr">
        <is>
          <t>Agrawal (2012)</t>
        </is>
      </c>
      <c r="D197" s="12" t="n">
        <v>6.166666666666665</v>
      </c>
      <c r="E197" s="14" t="n">
        <v>0.159025787965616</v>
      </c>
      <c r="F197" s="7" t="n">
        <v>38.77777777777778</v>
      </c>
      <c r="G197" s="7">
        <f>D197-E197</f>
        <v/>
      </c>
      <c r="H197" s="16">
        <f>D197+E197</f>
        <v/>
      </c>
      <c r="I197" s="11">
        <f>IFERROR(F197/SQRT(F197^2+W197), "X")</f>
        <v/>
      </c>
      <c r="J197" s="33">
        <f>IFERROR(SQRT((1-I197^2)/W197), "X")</f>
        <v/>
      </c>
      <c r="K197" s="33">
        <f>IFERROR(1/J197, "X")</f>
        <v/>
      </c>
      <c r="L197" s="33">
        <f>IFERROR(I197-J197, "X")</f>
        <v/>
      </c>
      <c r="M197" s="33">
        <f>IFERROR(I197+J197, "X")</f>
        <v/>
      </c>
      <c r="N197" s="8" t="n">
        <v>1</v>
      </c>
      <c r="O197" s="9" t="n">
        <v>0</v>
      </c>
      <c r="P197" s="8" t="n">
        <v>0</v>
      </c>
      <c r="Q197" s="9" t="n">
        <v>1</v>
      </c>
      <c r="R197" s="9" t="n">
        <v>0</v>
      </c>
      <c r="S197" s="9" t="n">
        <v>0</v>
      </c>
      <c r="T197" s="9" t="n">
        <v>0</v>
      </c>
      <c r="U197" s="8" t="n">
        <v>99900</v>
      </c>
      <c r="V197" s="9" t="n">
        <v>17</v>
      </c>
      <c r="W197" s="9">
        <f>U197-V197-1</f>
        <v/>
      </c>
      <c r="X197" s="9">
        <f>COUNTIF(B:B,B197)</f>
        <v/>
      </c>
      <c r="Y197" s="7" t="n">
        <v>6</v>
      </c>
      <c r="Z197" s="7" t="n">
        <v>22.343</v>
      </c>
      <c r="AA197" s="9" t="n">
        <v>0</v>
      </c>
      <c r="AB197" s="9" t="n">
        <v>1</v>
      </c>
      <c r="AC197" s="9" t="n">
        <v>0</v>
      </c>
      <c r="AD197" s="9" t="n">
        <v>1</v>
      </c>
      <c r="AE197" s="9" t="n">
        <v>0</v>
      </c>
      <c r="AF197" s="9" t="n">
        <v>0</v>
      </c>
      <c r="AG197" s="8" t="n">
        <v>0</v>
      </c>
      <c r="AH197" s="9" t="n">
        <v>1</v>
      </c>
      <c r="AI197" s="30" t="n">
        <v>0</v>
      </c>
      <c r="AJ197" s="9" t="n">
        <v>1</v>
      </c>
      <c r="AK197" s="30" t="n">
        <v>0</v>
      </c>
      <c r="AL197" s="21" t="n">
        <v>2005</v>
      </c>
      <c r="AM197" s="23">
        <f>LN(AL197)</f>
        <v/>
      </c>
      <c r="AN197" s="33" t="n">
        <v>0.326</v>
      </c>
      <c r="AO197" s="33" t="n">
        <v>0.127</v>
      </c>
      <c r="AP197" s="33" t="n">
        <v>0.361</v>
      </c>
      <c r="AQ197" s="43">
        <f>1-SUM(AN197:AP197)</f>
        <v/>
      </c>
      <c r="AR197" s="33" t="inlineStr">
        <is>
          <t>.</t>
        </is>
      </c>
      <c r="AS197" s="43" t="inlineStr">
        <is>
          <t>.</t>
        </is>
      </c>
      <c r="AT197" s="42" t="inlineStr">
        <is>
          <t>.</t>
        </is>
      </c>
      <c r="AU197" s="18" t="inlineStr">
        <is>
          <t>.</t>
        </is>
      </c>
      <c r="AV197" t="n">
        <v>0.504</v>
      </c>
      <c r="AW197" s="40">
        <f>1-AV197</f>
        <v/>
      </c>
      <c r="AX197" t="inlineStr">
        <is>
          <t>.</t>
        </is>
      </c>
      <c r="AY197" s="40" t="inlineStr">
        <is>
          <t>.</t>
        </is>
      </c>
      <c r="BA197" s="18" t="n"/>
      <c r="BB197" t="n">
        <v>0.321</v>
      </c>
      <c r="BC197" s="18">
        <f>1-BB197</f>
        <v/>
      </c>
      <c r="BD197" s="18" t="inlineStr">
        <is>
          <t>India</t>
        </is>
      </c>
      <c r="BE197" t="n">
        <v>0</v>
      </c>
      <c r="BF197" s="40" t="n">
        <v>0</v>
      </c>
      <c r="BG197" t="n">
        <v>0</v>
      </c>
      <c r="BH197" s="18" t="n">
        <v>0</v>
      </c>
      <c r="BI197" s="18" t="n">
        <v>0</v>
      </c>
      <c r="BJ197" t="n">
        <v>1</v>
      </c>
      <c r="BK197" s="40" t="n">
        <v>0</v>
      </c>
      <c r="BL197" t="n">
        <v>0</v>
      </c>
      <c r="BM197" s="18" t="n">
        <v>1</v>
      </c>
      <c r="BN197" s="18" t="n">
        <v>0</v>
      </c>
      <c r="BO197" t="n">
        <v>95.08333333333333</v>
      </c>
      <c r="BP197" s="40" t="n">
        <v>36</v>
      </c>
      <c r="BQ197" s="25" t="n">
        <v>33.494</v>
      </c>
      <c r="BR197" t="n">
        <v>0</v>
      </c>
      <c r="BS197" t="n">
        <v>0</v>
      </c>
      <c r="BT197" t="n">
        <v>0</v>
      </c>
      <c r="BU197" t="n">
        <v>0</v>
      </c>
      <c r="BV197" t="n">
        <v>0</v>
      </c>
      <c r="BW197" t="n">
        <v>1</v>
      </c>
      <c r="BX197" t="n">
        <v>0</v>
      </c>
      <c r="BY197" s="18" t="n">
        <v>0</v>
      </c>
      <c r="BZ197" t="n">
        <v>0</v>
      </c>
      <c r="CA197" t="n">
        <v>0</v>
      </c>
      <c r="CB197" t="n">
        <v>1</v>
      </c>
      <c r="CC197" s="18" t="n">
        <v>0</v>
      </c>
      <c r="CD197" t="n">
        <v>0</v>
      </c>
      <c r="CE197" t="n">
        <v>0</v>
      </c>
      <c r="CF197" t="n">
        <v>0</v>
      </c>
      <c r="CG197" t="n">
        <v>0</v>
      </c>
      <c r="CH197" s="18" t="n">
        <v>0</v>
      </c>
      <c r="CI197" t="n">
        <v>0</v>
      </c>
      <c r="CJ197" t="n">
        <v>0</v>
      </c>
      <c r="CK197" t="n">
        <v>1</v>
      </c>
      <c r="CL197" t="n">
        <v>1</v>
      </c>
      <c r="CM197" t="n">
        <v>0</v>
      </c>
      <c r="CN197" t="n">
        <v>0</v>
      </c>
      <c r="CO197" t="n">
        <v>1</v>
      </c>
      <c r="CP197" t="n">
        <v>0</v>
      </c>
      <c r="CQ197" t="n">
        <v>0</v>
      </c>
      <c r="CR197" t="n">
        <v>1</v>
      </c>
      <c r="CS197" s="18" t="n">
        <v>1</v>
      </c>
      <c r="DD197" s="34" t="inlineStr">
        <is>
          <t>X</t>
        </is>
      </c>
    </row>
    <row r="198">
      <c r="A198" t="n">
        <v>197</v>
      </c>
      <c r="B198" t="n">
        <v>16</v>
      </c>
      <c r="C198" s="25" t="inlineStr">
        <is>
          <t>Agrawal (2012)</t>
        </is>
      </c>
      <c r="D198" s="12" t="n">
        <v>11.35</v>
      </c>
      <c r="E198" s="14" t="n">
        <v>0.1970486111111111</v>
      </c>
      <c r="F198" s="7" t="n">
        <v>57.59999999999999</v>
      </c>
      <c r="G198" s="7">
        <f>D198-E198</f>
        <v/>
      </c>
      <c r="H198" s="16">
        <f>D198+E198</f>
        <v/>
      </c>
      <c r="I198" s="11">
        <f>IFERROR(F198/SQRT(F198^2+W198), "X")</f>
        <v/>
      </c>
      <c r="J198" s="33">
        <f>IFERROR(SQRT((1-I198^2)/W198), "X")</f>
        <v/>
      </c>
      <c r="K198" s="33">
        <f>IFERROR(1/J198, "X")</f>
        <v/>
      </c>
      <c r="L198" s="33">
        <f>IFERROR(I198-J198, "X")</f>
        <v/>
      </c>
      <c r="M198" s="33">
        <f>IFERROR(I198+J198, "X")</f>
        <v/>
      </c>
      <c r="N198" s="8" t="n">
        <v>1</v>
      </c>
      <c r="O198" s="9" t="n">
        <v>0</v>
      </c>
      <c r="P198" s="8" t="n">
        <v>0</v>
      </c>
      <c r="Q198" s="9" t="n">
        <v>1</v>
      </c>
      <c r="R198" s="9" t="n">
        <v>0</v>
      </c>
      <c r="S198" s="9" t="n">
        <v>0</v>
      </c>
      <c r="T198" s="9" t="n">
        <v>0</v>
      </c>
      <c r="U198" s="8" t="n">
        <v>99900</v>
      </c>
      <c r="V198" s="9" t="n">
        <v>17</v>
      </c>
      <c r="W198" s="9">
        <f>U198-V198-1</f>
        <v/>
      </c>
      <c r="X198" s="9">
        <f>COUNTIF(B:B,B198)</f>
        <v/>
      </c>
      <c r="Y198" s="7" t="n">
        <v>8</v>
      </c>
      <c r="Z198" s="7" t="n">
        <v>22.343</v>
      </c>
      <c r="AA198" s="9" t="n">
        <v>0</v>
      </c>
      <c r="AB198" s="9" t="n">
        <v>1</v>
      </c>
      <c r="AC198" s="9" t="n">
        <v>0</v>
      </c>
      <c r="AD198" s="9" t="n">
        <v>1</v>
      </c>
      <c r="AE198" s="9" t="n">
        <v>0</v>
      </c>
      <c r="AF198" s="9" t="n">
        <v>0</v>
      </c>
      <c r="AG198" s="8" t="n">
        <v>0</v>
      </c>
      <c r="AH198" s="9" t="n">
        <v>1</v>
      </c>
      <c r="AI198" s="30" t="n">
        <v>0</v>
      </c>
      <c r="AJ198" s="9" t="n">
        <v>1</v>
      </c>
      <c r="AK198" s="30" t="n">
        <v>0</v>
      </c>
      <c r="AL198" s="21" t="n">
        <v>2005</v>
      </c>
      <c r="AM198" s="23">
        <f>LN(AL198)</f>
        <v/>
      </c>
      <c r="AN198" s="33" t="n">
        <v>0.326</v>
      </c>
      <c r="AO198" s="33" t="n">
        <v>0.127</v>
      </c>
      <c r="AP198" s="33" t="n">
        <v>0.361</v>
      </c>
      <c r="AQ198" s="43">
        <f>1-SUM(AN198:AP198)</f>
        <v/>
      </c>
      <c r="AR198" s="33" t="inlineStr">
        <is>
          <t>.</t>
        </is>
      </c>
      <c r="AS198" s="43" t="inlineStr">
        <is>
          <t>.</t>
        </is>
      </c>
      <c r="AT198" s="42" t="inlineStr">
        <is>
          <t>.</t>
        </is>
      </c>
      <c r="AU198" s="18" t="inlineStr">
        <is>
          <t>.</t>
        </is>
      </c>
      <c r="AV198" t="n">
        <v>0.504</v>
      </c>
      <c r="AW198" s="40">
        <f>1-AV198</f>
        <v/>
      </c>
      <c r="AX198" t="inlineStr">
        <is>
          <t>.</t>
        </is>
      </c>
      <c r="AY198" s="40" t="inlineStr">
        <is>
          <t>.</t>
        </is>
      </c>
      <c r="BA198" s="18" t="n"/>
      <c r="BB198" t="n">
        <v>0.321</v>
      </c>
      <c r="BC198" s="18">
        <f>1-BB198</f>
        <v/>
      </c>
      <c r="BD198" s="18" t="inlineStr">
        <is>
          <t>India</t>
        </is>
      </c>
      <c r="BE198" t="n">
        <v>0</v>
      </c>
      <c r="BF198" s="40" t="n">
        <v>0</v>
      </c>
      <c r="BG198" t="n">
        <v>0</v>
      </c>
      <c r="BH198" s="18" t="n">
        <v>0</v>
      </c>
      <c r="BI198" s="18" t="n">
        <v>0</v>
      </c>
      <c r="BJ198" t="n">
        <v>1</v>
      </c>
      <c r="BK198" s="40" t="n">
        <v>0</v>
      </c>
      <c r="BL198" t="n">
        <v>0</v>
      </c>
      <c r="BM198" s="18" t="n">
        <v>1</v>
      </c>
      <c r="BN198" s="18" t="n">
        <v>0</v>
      </c>
      <c r="BO198" t="n">
        <v>95.08333333333333</v>
      </c>
      <c r="BP198" s="40" t="n">
        <v>36</v>
      </c>
      <c r="BQ198" s="25" t="n">
        <v>33.494</v>
      </c>
      <c r="BR198" t="n">
        <v>0</v>
      </c>
      <c r="BS198" t="n">
        <v>0</v>
      </c>
      <c r="BT198" t="n">
        <v>0</v>
      </c>
      <c r="BU198" t="n">
        <v>0</v>
      </c>
      <c r="BV198" t="n">
        <v>0</v>
      </c>
      <c r="BW198" t="n">
        <v>1</v>
      </c>
      <c r="BX198" t="n">
        <v>0</v>
      </c>
      <c r="BY198" s="18" t="n">
        <v>0</v>
      </c>
      <c r="BZ198" t="n">
        <v>0</v>
      </c>
      <c r="CA198" t="n">
        <v>0</v>
      </c>
      <c r="CB198" t="n">
        <v>1</v>
      </c>
      <c r="CC198" s="18" t="n">
        <v>0</v>
      </c>
      <c r="CD198" t="n">
        <v>0</v>
      </c>
      <c r="CE198" t="n">
        <v>0</v>
      </c>
      <c r="CF198" t="n">
        <v>0</v>
      </c>
      <c r="CG198" t="n">
        <v>0</v>
      </c>
      <c r="CH198" s="18" t="n">
        <v>0</v>
      </c>
      <c r="CI198" t="n">
        <v>0</v>
      </c>
      <c r="CJ198" t="n">
        <v>0</v>
      </c>
      <c r="CK198" t="n">
        <v>1</v>
      </c>
      <c r="CL198" t="n">
        <v>1</v>
      </c>
      <c r="CM198" t="n">
        <v>0</v>
      </c>
      <c r="CN198" t="n">
        <v>0</v>
      </c>
      <c r="CO198" t="n">
        <v>1</v>
      </c>
      <c r="CP198" t="n">
        <v>0</v>
      </c>
      <c r="CQ198" t="n">
        <v>0</v>
      </c>
      <c r="CR198" t="n">
        <v>1</v>
      </c>
      <c r="CS198" s="18" t="n">
        <v>1</v>
      </c>
      <c r="DD198" s="34" t="inlineStr">
        <is>
          <t>X</t>
        </is>
      </c>
    </row>
    <row r="199">
      <c r="A199" t="n">
        <v>198</v>
      </c>
      <c r="B199" t="n">
        <v>16</v>
      </c>
      <c r="C199" s="25" t="inlineStr">
        <is>
          <t>Agrawal (2012)</t>
        </is>
      </c>
      <c r="D199" s="12" t="n">
        <v>12.2</v>
      </c>
      <c r="E199" s="14" t="n">
        <v>0.1934146341463415</v>
      </c>
      <c r="F199" s="7" t="n">
        <v>63.07692307692307</v>
      </c>
      <c r="G199" s="7">
        <f>D199-E199</f>
        <v/>
      </c>
      <c r="H199" s="16">
        <f>D199+E199</f>
        <v/>
      </c>
      <c r="I199" s="11">
        <f>IFERROR(F199/SQRT(F199^2+W199), "X")</f>
        <v/>
      </c>
      <c r="J199" s="33">
        <f>IFERROR(SQRT((1-I199^2)/W199), "X")</f>
        <v/>
      </c>
      <c r="K199" s="33">
        <f>IFERROR(1/J199, "X")</f>
        <v/>
      </c>
      <c r="L199" s="33">
        <f>IFERROR(I199-J199, "X")</f>
        <v/>
      </c>
      <c r="M199" s="33">
        <f>IFERROR(I199+J199, "X")</f>
        <v/>
      </c>
      <c r="N199" s="8" t="n">
        <v>1</v>
      </c>
      <c r="O199" s="9" t="n">
        <v>0</v>
      </c>
      <c r="P199" s="8" t="n">
        <v>0</v>
      </c>
      <c r="Q199" s="9" t="n">
        <v>1</v>
      </c>
      <c r="R199" s="9" t="n">
        <v>0</v>
      </c>
      <c r="S199" s="9" t="n">
        <v>0</v>
      </c>
      <c r="T199" s="9" t="n">
        <v>0</v>
      </c>
      <c r="U199" s="8" t="n">
        <v>99900</v>
      </c>
      <c r="V199" s="9" t="n">
        <v>17</v>
      </c>
      <c r="W199" s="9">
        <f>U199-V199-1</f>
        <v/>
      </c>
      <c r="X199" s="9">
        <f>COUNTIF(B:B,B199)</f>
        <v/>
      </c>
      <c r="Y199" s="7" t="n">
        <v>10</v>
      </c>
      <c r="Z199" s="7" t="n">
        <v>22.343</v>
      </c>
      <c r="AA199" s="9" t="n">
        <v>0</v>
      </c>
      <c r="AB199" s="9" t="n">
        <v>1</v>
      </c>
      <c r="AC199" s="9" t="n">
        <v>0</v>
      </c>
      <c r="AD199" s="9" t="n">
        <v>1</v>
      </c>
      <c r="AE199" s="9" t="n">
        <v>0</v>
      </c>
      <c r="AF199" s="9" t="n">
        <v>0</v>
      </c>
      <c r="AG199" s="8" t="n">
        <v>0</v>
      </c>
      <c r="AH199" s="9" t="n">
        <v>1</v>
      </c>
      <c r="AI199" s="30" t="n">
        <v>0</v>
      </c>
      <c r="AJ199" s="9" t="n">
        <v>1</v>
      </c>
      <c r="AK199" s="30" t="n">
        <v>0</v>
      </c>
      <c r="AL199" s="21" t="n">
        <v>2005</v>
      </c>
      <c r="AM199" s="23">
        <f>LN(AL199)</f>
        <v/>
      </c>
      <c r="AN199" s="33" t="n">
        <v>0.326</v>
      </c>
      <c r="AO199" s="33" t="n">
        <v>0.127</v>
      </c>
      <c r="AP199" s="33" t="n">
        <v>0.361</v>
      </c>
      <c r="AQ199" s="43">
        <f>1-SUM(AN199:AP199)</f>
        <v/>
      </c>
      <c r="AR199" s="33" t="inlineStr">
        <is>
          <t>.</t>
        </is>
      </c>
      <c r="AS199" s="43" t="inlineStr">
        <is>
          <t>.</t>
        </is>
      </c>
      <c r="AT199" s="42" t="inlineStr">
        <is>
          <t>.</t>
        </is>
      </c>
      <c r="AU199" s="18" t="inlineStr">
        <is>
          <t>.</t>
        </is>
      </c>
      <c r="AV199" t="n">
        <v>0.504</v>
      </c>
      <c r="AW199" s="40">
        <f>1-AV199</f>
        <v/>
      </c>
      <c r="AX199" t="inlineStr">
        <is>
          <t>.</t>
        </is>
      </c>
      <c r="AY199" s="40" t="inlineStr">
        <is>
          <t>.</t>
        </is>
      </c>
      <c r="BA199" s="18" t="n"/>
      <c r="BB199" t="n">
        <v>0.321</v>
      </c>
      <c r="BC199" s="18">
        <f>1-BB199</f>
        <v/>
      </c>
      <c r="BD199" s="18" t="inlineStr">
        <is>
          <t>India</t>
        </is>
      </c>
      <c r="BE199" t="n">
        <v>0</v>
      </c>
      <c r="BF199" s="40" t="n">
        <v>0</v>
      </c>
      <c r="BG199" t="n">
        <v>0</v>
      </c>
      <c r="BH199" s="18" t="n">
        <v>0</v>
      </c>
      <c r="BI199" s="18" t="n">
        <v>0</v>
      </c>
      <c r="BJ199" t="n">
        <v>1</v>
      </c>
      <c r="BK199" s="40" t="n">
        <v>0</v>
      </c>
      <c r="BL199" t="n">
        <v>0</v>
      </c>
      <c r="BM199" s="18" t="n">
        <v>1</v>
      </c>
      <c r="BN199" s="18" t="n">
        <v>0</v>
      </c>
      <c r="BO199" t="n">
        <v>95.08333333333333</v>
      </c>
      <c r="BP199" s="40" t="n">
        <v>36</v>
      </c>
      <c r="BQ199" s="25" t="n">
        <v>33.494</v>
      </c>
      <c r="BR199" t="n">
        <v>0</v>
      </c>
      <c r="BS199" t="n">
        <v>0</v>
      </c>
      <c r="BT199" t="n">
        <v>0</v>
      </c>
      <c r="BU199" t="n">
        <v>0</v>
      </c>
      <c r="BV199" t="n">
        <v>0</v>
      </c>
      <c r="BW199" t="n">
        <v>1</v>
      </c>
      <c r="BX199" t="n">
        <v>0</v>
      </c>
      <c r="BY199" s="18" t="n">
        <v>0</v>
      </c>
      <c r="BZ199" t="n">
        <v>0</v>
      </c>
      <c r="CA199" t="n">
        <v>0</v>
      </c>
      <c r="CB199" t="n">
        <v>1</v>
      </c>
      <c r="CC199" s="18" t="n">
        <v>0</v>
      </c>
      <c r="CD199" t="n">
        <v>0</v>
      </c>
      <c r="CE199" t="n">
        <v>0</v>
      </c>
      <c r="CF199" t="n">
        <v>0</v>
      </c>
      <c r="CG199" t="n">
        <v>0</v>
      </c>
      <c r="CH199" s="18" t="n">
        <v>0</v>
      </c>
      <c r="CI199" t="n">
        <v>0</v>
      </c>
      <c r="CJ199" t="n">
        <v>0</v>
      </c>
      <c r="CK199" t="n">
        <v>1</v>
      </c>
      <c r="CL199" t="n">
        <v>1</v>
      </c>
      <c r="CM199" t="n">
        <v>0</v>
      </c>
      <c r="CN199" t="n">
        <v>0</v>
      </c>
      <c r="CO199" t="n">
        <v>1</v>
      </c>
      <c r="CP199" t="n">
        <v>0</v>
      </c>
      <c r="CQ199" t="n">
        <v>0</v>
      </c>
      <c r="CR199" t="n">
        <v>1</v>
      </c>
      <c r="CS199" s="18" t="n">
        <v>1</v>
      </c>
      <c r="DD199" s="34" t="inlineStr">
        <is>
          <t>X</t>
        </is>
      </c>
    </row>
    <row r="200">
      <c r="A200" t="n">
        <v>199</v>
      </c>
      <c r="B200" t="n">
        <v>16</v>
      </c>
      <c r="C200" s="25" t="inlineStr">
        <is>
          <t>Agrawal (2012)</t>
        </is>
      </c>
      <c r="D200" s="12" t="n">
        <v>15.86666666666667</v>
      </c>
      <c r="E200" s="14" t="n">
        <v>0.1591563786008231</v>
      </c>
      <c r="F200" s="7" t="n">
        <v>99.69230769230769</v>
      </c>
      <c r="G200" s="7">
        <f>D200-E200</f>
        <v/>
      </c>
      <c r="H200" s="16">
        <f>D200+E200</f>
        <v/>
      </c>
      <c r="I200" s="11">
        <f>IFERROR(F200/SQRT(F200^2+W200), "X")</f>
        <v/>
      </c>
      <c r="J200" s="33">
        <f>IFERROR(SQRT((1-I200^2)/W200), "X")</f>
        <v/>
      </c>
      <c r="K200" s="33">
        <f>IFERROR(1/J200, "X")</f>
        <v/>
      </c>
      <c r="L200" s="33">
        <f>IFERROR(I200-J200, "X")</f>
        <v/>
      </c>
      <c r="M200" s="33">
        <f>IFERROR(I200+J200, "X")</f>
        <v/>
      </c>
      <c r="N200" s="8" t="n">
        <v>1</v>
      </c>
      <c r="O200" s="9" t="n">
        <v>0</v>
      </c>
      <c r="P200" s="8" t="n">
        <v>0</v>
      </c>
      <c r="Q200" s="9" t="n">
        <v>1</v>
      </c>
      <c r="R200" s="9" t="n">
        <v>0</v>
      </c>
      <c r="S200" s="9" t="n">
        <v>0</v>
      </c>
      <c r="T200" s="9" t="n">
        <v>0</v>
      </c>
      <c r="U200" s="8" t="n">
        <v>99900</v>
      </c>
      <c r="V200" s="9" t="n">
        <v>17</v>
      </c>
      <c r="W200" s="9">
        <f>U200-V200-1</f>
        <v/>
      </c>
      <c r="X200" s="9">
        <f>COUNTIF(B:B,B200)</f>
        <v/>
      </c>
      <c r="Y200" s="7" t="n">
        <v>13</v>
      </c>
      <c r="Z200" s="7" t="n">
        <v>22.343</v>
      </c>
      <c r="AA200" s="9" t="n">
        <v>0</v>
      </c>
      <c r="AB200" s="9" t="n">
        <v>1</v>
      </c>
      <c r="AC200" s="9" t="n">
        <v>0</v>
      </c>
      <c r="AD200" s="9" t="n">
        <v>1</v>
      </c>
      <c r="AE200" s="9" t="n">
        <v>0</v>
      </c>
      <c r="AF200" s="9" t="n">
        <v>0</v>
      </c>
      <c r="AG200" s="8" t="n">
        <v>0</v>
      </c>
      <c r="AH200" s="9" t="n">
        <v>1</v>
      </c>
      <c r="AI200" s="30" t="n">
        <v>0</v>
      </c>
      <c r="AJ200" s="9" t="n">
        <v>1</v>
      </c>
      <c r="AK200" s="30" t="n">
        <v>0</v>
      </c>
      <c r="AL200" s="21" t="n">
        <v>2005</v>
      </c>
      <c r="AM200" s="23">
        <f>LN(AL200)</f>
        <v/>
      </c>
      <c r="AN200" s="33" t="n">
        <v>0.326</v>
      </c>
      <c r="AO200" s="33" t="n">
        <v>0.127</v>
      </c>
      <c r="AP200" s="33" t="n">
        <v>0.361</v>
      </c>
      <c r="AQ200" s="43">
        <f>1-SUM(AN200:AP200)</f>
        <v/>
      </c>
      <c r="AR200" s="33" t="inlineStr">
        <is>
          <t>.</t>
        </is>
      </c>
      <c r="AS200" s="43" t="inlineStr">
        <is>
          <t>.</t>
        </is>
      </c>
      <c r="AT200" s="42" t="inlineStr">
        <is>
          <t>.</t>
        </is>
      </c>
      <c r="AU200" s="18" t="inlineStr">
        <is>
          <t>.</t>
        </is>
      </c>
      <c r="AV200" t="n">
        <v>0.504</v>
      </c>
      <c r="AW200" s="40">
        <f>1-AV200</f>
        <v/>
      </c>
      <c r="AX200" t="inlineStr">
        <is>
          <t>.</t>
        </is>
      </c>
      <c r="AY200" s="40" t="inlineStr">
        <is>
          <t>.</t>
        </is>
      </c>
      <c r="BA200" s="18" t="n"/>
      <c r="BB200" t="n">
        <v>0.321</v>
      </c>
      <c r="BC200" s="18">
        <f>1-BB200</f>
        <v/>
      </c>
      <c r="BD200" s="18" t="inlineStr">
        <is>
          <t>India</t>
        </is>
      </c>
      <c r="BE200" t="n">
        <v>0</v>
      </c>
      <c r="BF200" s="40" t="n">
        <v>0</v>
      </c>
      <c r="BG200" t="n">
        <v>0</v>
      </c>
      <c r="BH200" s="18" t="n">
        <v>0</v>
      </c>
      <c r="BI200" s="18" t="n">
        <v>0</v>
      </c>
      <c r="BJ200" t="n">
        <v>1</v>
      </c>
      <c r="BK200" s="40" t="n">
        <v>0</v>
      </c>
      <c r="BL200" t="n">
        <v>0</v>
      </c>
      <c r="BM200" s="18" t="n">
        <v>1</v>
      </c>
      <c r="BN200" s="18" t="n">
        <v>0</v>
      </c>
      <c r="BO200" t="n">
        <v>95.08333333333333</v>
      </c>
      <c r="BP200" s="40" t="n">
        <v>36</v>
      </c>
      <c r="BQ200" s="25" t="n">
        <v>33.494</v>
      </c>
      <c r="BR200" t="n">
        <v>0</v>
      </c>
      <c r="BS200" t="n">
        <v>0</v>
      </c>
      <c r="BT200" t="n">
        <v>0</v>
      </c>
      <c r="BU200" t="n">
        <v>0</v>
      </c>
      <c r="BV200" t="n">
        <v>0</v>
      </c>
      <c r="BW200" t="n">
        <v>1</v>
      </c>
      <c r="BX200" t="n">
        <v>0</v>
      </c>
      <c r="BY200" s="18" t="n">
        <v>0</v>
      </c>
      <c r="BZ200" t="n">
        <v>0</v>
      </c>
      <c r="CA200" t="n">
        <v>0</v>
      </c>
      <c r="CB200" t="n">
        <v>1</v>
      </c>
      <c r="CC200" s="18" t="n">
        <v>0</v>
      </c>
      <c r="CD200" t="n">
        <v>0</v>
      </c>
      <c r="CE200" t="n">
        <v>0</v>
      </c>
      <c r="CF200" t="n">
        <v>0</v>
      </c>
      <c r="CG200" t="n">
        <v>0</v>
      </c>
      <c r="CH200" s="18" t="n">
        <v>0</v>
      </c>
      <c r="CI200" t="n">
        <v>0</v>
      </c>
      <c r="CJ200" t="n">
        <v>0</v>
      </c>
      <c r="CK200" t="n">
        <v>1</v>
      </c>
      <c r="CL200" t="n">
        <v>1</v>
      </c>
      <c r="CM200" t="n">
        <v>0</v>
      </c>
      <c r="CN200" t="n">
        <v>0</v>
      </c>
      <c r="CO200" t="n">
        <v>1</v>
      </c>
      <c r="CP200" t="n">
        <v>0</v>
      </c>
      <c r="CQ200" t="n">
        <v>0</v>
      </c>
      <c r="CR200" t="n">
        <v>1</v>
      </c>
      <c r="CS200" s="18" t="n">
        <v>1</v>
      </c>
      <c r="DD200" s="34" t="inlineStr">
        <is>
          <t>X</t>
        </is>
      </c>
    </row>
    <row r="201">
      <c r="A201" t="n">
        <v>200</v>
      </c>
      <c r="B201" t="n">
        <v>16</v>
      </c>
      <c r="C201" s="25" t="inlineStr">
        <is>
          <t>Agrawal (2012)</t>
        </is>
      </c>
      <c r="D201" s="12" t="n">
        <v>4.633333333333334</v>
      </c>
      <c r="E201" s="14" t="n">
        <v>0.3333333333333334</v>
      </c>
      <c r="F201" s="7" t="n">
        <v>13.9</v>
      </c>
      <c r="G201" s="7">
        <f>D201-E201</f>
        <v/>
      </c>
      <c r="H201" s="16">
        <f>D201+E201</f>
        <v/>
      </c>
      <c r="I201" s="11">
        <f>IFERROR(F201/SQRT(F201^2+W201), "X")</f>
        <v/>
      </c>
      <c r="J201" s="33">
        <f>IFERROR(SQRT((1-I201^2)/W201), "X")</f>
        <v/>
      </c>
      <c r="K201" s="33">
        <f>IFERROR(1/J201, "X")</f>
        <v/>
      </c>
      <c r="L201" s="33">
        <f>IFERROR(I201-J201, "X")</f>
        <v/>
      </c>
      <c r="M201" s="33">
        <f>IFERROR(I201+J201, "X")</f>
        <v/>
      </c>
      <c r="N201" s="8" t="n">
        <v>1</v>
      </c>
      <c r="O201" s="9" t="n">
        <v>0</v>
      </c>
      <c r="P201" s="8" t="n">
        <v>0</v>
      </c>
      <c r="Q201" s="9" t="n">
        <v>1</v>
      </c>
      <c r="R201" s="9" t="n">
        <v>0</v>
      </c>
      <c r="S201" s="9" t="n">
        <v>0</v>
      </c>
      <c r="T201" s="9" t="n">
        <v>0</v>
      </c>
      <c r="U201" s="8" t="n">
        <v>58336</v>
      </c>
      <c r="V201" s="9" t="n">
        <v>16</v>
      </c>
      <c r="W201" s="9">
        <f>U201-V201-1</f>
        <v/>
      </c>
      <c r="X201" s="9">
        <f>COUNTIF(B:B,B201)</f>
        <v/>
      </c>
      <c r="Y201" s="7" t="n">
        <v>3</v>
      </c>
      <c r="Z201" s="7" t="n">
        <v>22.343</v>
      </c>
      <c r="AA201" s="9" t="n">
        <v>0</v>
      </c>
      <c r="AB201" s="9" t="n">
        <v>1</v>
      </c>
      <c r="AC201" s="9" t="n">
        <v>0</v>
      </c>
      <c r="AD201" s="9" t="n">
        <v>1</v>
      </c>
      <c r="AE201" s="9" t="n">
        <v>0</v>
      </c>
      <c r="AF201" s="9" t="n">
        <v>0</v>
      </c>
      <c r="AG201" s="8" t="n">
        <v>0</v>
      </c>
      <c r="AH201" s="9" t="n">
        <v>1</v>
      </c>
      <c r="AI201" s="30" t="n">
        <v>0</v>
      </c>
      <c r="AJ201" s="9" t="n">
        <v>1</v>
      </c>
      <c r="AK201" s="30" t="n">
        <v>0</v>
      </c>
      <c r="AL201" s="21" t="n">
        <v>2005</v>
      </c>
      <c r="AM201" s="23">
        <f>LN(AL201)</f>
        <v/>
      </c>
      <c r="AN201" s="33" t="n">
        <v>0.326</v>
      </c>
      <c r="AO201" s="33" t="n">
        <v>0.127</v>
      </c>
      <c r="AP201" s="33" t="n">
        <v>0.361</v>
      </c>
      <c r="AQ201" s="43">
        <f>1-SUM(AN201:AP201)</f>
        <v/>
      </c>
      <c r="AR201" s="33" t="inlineStr">
        <is>
          <t>.</t>
        </is>
      </c>
      <c r="AS201" s="43" t="inlineStr">
        <is>
          <t>.</t>
        </is>
      </c>
      <c r="AT201" s="42" t="inlineStr">
        <is>
          <t>.</t>
        </is>
      </c>
      <c r="AU201" s="18" t="inlineStr">
        <is>
          <t>.</t>
        </is>
      </c>
      <c r="AV201" t="n">
        <v>0.504</v>
      </c>
      <c r="AW201" s="40">
        <f>1-AV201</f>
        <v/>
      </c>
      <c r="AX201" t="inlineStr">
        <is>
          <t>.</t>
        </is>
      </c>
      <c r="AY201" s="40" t="inlineStr">
        <is>
          <t>.</t>
        </is>
      </c>
      <c r="BA201" s="18" t="n"/>
      <c r="BB201" t="n">
        <v>0.321</v>
      </c>
      <c r="BC201" s="18">
        <f>1-BB201</f>
        <v/>
      </c>
      <c r="BD201" s="18" t="inlineStr">
        <is>
          <t>India</t>
        </is>
      </c>
      <c r="BE201" t="n">
        <v>0</v>
      </c>
      <c r="BF201" s="40" t="n">
        <v>0</v>
      </c>
      <c r="BG201" t="n">
        <v>0</v>
      </c>
      <c r="BH201" s="18" t="n">
        <v>0</v>
      </c>
      <c r="BI201" s="18" t="n">
        <v>0</v>
      </c>
      <c r="BJ201" t="n">
        <v>1</v>
      </c>
      <c r="BK201" s="40" t="n">
        <v>0</v>
      </c>
      <c r="BL201" t="n">
        <v>0</v>
      </c>
      <c r="BM201" s="18" t="n">
        <v>1</v>
      </c>
      <c r="BN201" s="18" t="n">
        <v>0</v>
      </c>
      <c r="BO201" t="n">
        <v>95.08333333333333</v>
      </c>
      <c r="BP201" s="40" t="n">
        <v>36</v>
      </c>
      <c r="BQ201" s="25" t="n">
        <v>33.494</v>
      </c>
      <c r="BR201" t="n">
        <v>0</v>
      </c>
      <c r="BS201" t="n">
        <v>0</v>
      </c>
      <c r="BT201" t="n">
        <v>0</v>
      </c>
      <c r="BU201" t="n">
        <v>0</v>
      </c>
      <c r="BV201" t="n">
        <v>0</v>
      </c>
      <c r="BW201" t="n">
        <v>1</v>
      </c>
      <c r="BX201" t="n">
        <v>0</v>
      </c>
      <c r="BY201" s="18" t="n">
        <v>0</v>
      </c>
      <c r="BZ201" t="n">
        <v>0</v>
      </c>
      <c r="CA201" t="n">
        <v>0</v>
      </c>
      <c r="CB201" t="n">
        <v>1</v>
      </c>
      <c r="CC201" s="18" t="n">
        <v>0</v>
      </c>
      <c r="CD201" t="n">
        <v>0</v>
      </c>
      <c r="CE201" t="n">
        <v>0</v>
      </c>
      <c r="CF201" t="n">
        <v>0</v>
      </c>
      <c r="CG201" t="n">
        <v>0</v>
      </c>
      <c r="CH201" s="18" t="n">
        <v>0</v>
      </c>
      <c r="CI201" t="n">
        <v>0</v>
      </c>
      <c r="CJ201" t="n">
        <v>0</v>
      </c>
      <c r="CK201" t="n">
        <v>1</v>
      </c>
      <c r="CL201" t="n">
        <v>1</v>
      </c>
      <c r="CM201" t="n">
        <v>0</v>
      </c>
      <c r="CN201" t="n">
        <v>0</v>
      </c>
      <c r="CO201" t="n">
        <v>1</v>
      </c>
      <c r="CP201" t="n">
        <v>0</v>
      </c>
      <c r="CQ201" t="n">
        <v>0</v>
      </c>
      <c r="CR201" t="n">
        <v>0</v>
      </c>
      <c r="CS201" s="18" t="n">
        <v>1</v>
      </c>
      <c r="DD201" s="34" t="inlineStr">
        <is>
          <t>X</t>
        </is>
      </c>
    </row>
    <row r="202">
      <c r="A202" t="n">
        <v>201</v>
      </c>
      <c r="B202" t="n">
        <v>16</v>
      </c>
      <c r="C202" s="25" t="inlineStr">
        <is>
          <t>Agrawal (2012)</t>
        </is>
      </c>
      <c r="D202" s="12" t="n">
        <v>5.8</v>
      </c>
      <c r="E202" s="14" t="n">
        <v>0.2038338658146965</v>
      </c>
      <c r="F202" s="7" t="n">
        <v>28.45454545454546</v>
      </c>
      <c r="G202" s="7">
        <f>D202-E202</f>
        <v/>
      </c>
      <c r="H202" s="16">
        <f>D202+E202</f>
        <v/>
      </c>
      <c r="I202" s="11">
        <f>IFERROR(F202/SQRT(F202^2+W202), "X")</f>
        <v/>
      </c>
      <c r="J202" s="33">
        <f>IFERROR(SQRT((1-I202^2)/W202), "X")</f>
        <v/>
      </c>
      <c r="K202" s="33">
        <f>IFERROR(1/J202, "X")</f>
        <v/>
      </c>
      <c r="L202" s="33">
        <f>IFERROR(I202-J202, "X")</f>
        <v/>
      </c>
      <c r="M202" s="33">
        <f>IFERROR(I202+J202, "X")</f>
        <v/>
      </c>
      <c r="N202" s="8" t="n">
        <v>1</v>
      </c>
      <c r="O202" s="9" t="n">
        <v>0</v>
      </c>
      <c r="P202" s="8" t="n">
        <v>0</v>
      </c>
      <c r="Q202" s="9" t="n">
        <v>1</v>
      </c>
      <c r="R202" s="9" t="n">
        <v>0</v>
      </c>
      <c r="S202" s="9" t="n">
        <v>0</v>
      </c>
      <c r="T202" s="9" t="n">
        <v>0</v>
      </c>
      <c r="U202" s="8" t="n">
        <v>58336</v>
      </c>
      <c r="V202" s="9" t="n">
        <v>16</v>
      </c>
      <c r="W202" s="9">
        <f>U202-V202-1</f>
        <v/>
      </c>
      <c r="X202" s="9">
        <f>COUNTIF(B:B,B202)</f>
        <v/>
      </c>
      <c r="Y202" s="7" t="n">
        <v>6</v>
      </c>
      <c r="Z202" s="7" t="n">
        <v>22.343</v>
      </c>
      <c r="AA202" s="9" t="n">
        <v>0</v>
      </c>
      <c r="AB202" s="9" t="n">
        <v>1</v>
      </c>
      <c r="AC202" s="9" t="n">
        <v>0</v>
      </c>
      <c r="AD202" s="9" t="n">
        <v>1</v>
      </c>
      <c r="AE202" s="9" t="n">
        <v>0</v>
      </c>
      <c r="AF202" s="9" t="n">
        <v>0</v>
      </c>
      <c r="AG202" s="8" t="n">
        <v>0</v>
      </c>
      <c r="AH202" s="9" t="n">
        <v>1</v>
      </c>
      <c r="AI202" s="30" t="n">
        <v>0</v>
      </c>
      <c r="AJ202" s="9" t="n">
        <v>1</v>
      </c>
      <c r="AK202" s="30" t="n">
        <v>0</v>
      </c>
      <c r="AL202" s="21" t="n">
        <v>2005</v>
      </c>
      <c r="AM202" s="23">
        <f>LN(AL202)</f>
        <v/>
      </c>
      <c r="AN202" s="33" t="n">
        <v>0.326</v>
      </c>
      <c r="AO202" s="33" t="n">
        <v>0.127</v>
      </c>
      <c r="AP202" s="33" t="n">
        <v>0.361</v>
      </c>
      <c r="AQ202" s="43">
        <f>1-SUM(AN202:AP202)</f>
        <v/>
      </c>
      <c r="AR202" s="33" t="inlineStr">
        <is>
          <t>.</t>
        </is>
      </c>
      <c r="AS202" s="43" t="inlineStr">
        <is>
          <t>.</t>
        </is>
      </c>
      <c r="AT202" s="42" t="inlineStr">
        <is>
          <t>.</t>
        </is>
      </c>
      <c r="AU202" s="18" t="inlineStr">
        <is>
          <t>.</t>
        </is>
      </c>
      <c r="AV202" t="n">
        <v>0.504</v>
      </c>
      <c r="AW202" s="40">
        <f>1-AV202</f>
        <v/>
      </c>
      <c r="AX202" t="inlineStr">
        <is>
          <t>.</t>
        </is>
      </c>
      <c r="AY202" s="40" t="inlineStr">
        <is>
          <t>.</t>
        </is>
      </c>
      <c r="BA202" s="18" t="n"/>
      <c r="BB202" t="n">
        <v>0.321</v>
      </c>
      <c r="BC202" s="18">
        <f>1-BB202</f>
        <v/>
      </c>
      <c r="BD202" s="18" t="inlineStr">
        <is>
          <t>India</t>
        </is>
      </c>
      <c r="BE202" t="n">
        <v>0</v>
      </c>
      <c r="BF202" s="40" t="n">
        <v>0</v>
      </c>
      <c r="BG202" t="n">
        <v>0</v>
      </c>
      <c r="BH202" s="18" t="n">
        <v>0</v>
      </c>
      <c r="BI202" s="18" t="n">
        <v>0</v>
      </c>
      <c r="BJ202" t="n">
        <v>1</v>
      </c>
      <c r="BK202" s="40" t="n">
        <v>0</v>
      </c>
      <c r="BL202" t="n">
        <v>0</v>
      </c>
      <c r="BM202" s="18" t="n">
        <v>1</v>
      </c>
      <c r="BN202" s="18" t="n">
        <v>0</v>
      </c>
      <c r="BO202" t="n">
        <v>95.08333333333333</v>
      </c>
      <c r="BP202" s="40" t="n">
        <v>36</v>
      </c>
      <c r="BQ202" s="25" t="n">
        <v>33.494</v>
      </c>
      <c r="BR202" t="n">
        <v>0</v>
      </c>
      <c r="BS202" t="n">
        <v>0</v>
      </c>
      <c r="BT202" t="n">
        <v>0</v>
      </c>
      <c r="BU202" t="n">
        <v>0</v>
      </c>
      <c r="BV202" t="n">
        <v>0</v>
      </c>
      <c r="BW202" t="n">
        <v>1</v>
      </c>
      <c r="BX202" t="n">
        <v>0</v>
      </c>
      <c r="BY202" s="18" t="n">
        <v>0</v>
      </c>
      <c r="BZ202" t="n">
        <v>0</v>
      </c>
      <c r="CA202" t="n">
        <v>0</v>
      </c>
      <c r="CB202" t="n">
        <v>1</v>
      </c>
      <c r="CC202" s="18" t="n">
        <v>0</v>
      </c>
      <c r="CD202" t="n">
        <v>0</v>
      </c>
      <c r="CE202" t="n">
        <v>0</v>
      </c>
      <c r="CF202" t="n">
        <v>0</v>
      </c>
      <c r="CG202" t="n">
        <v>0</v>
      </c>
      <c r="CH202" s="18" t="n">
        <v>0</v>
      </c>
      <c r="CI202" t="n">
        <v>0</v>
      </c>
      <c r="CJ202" t="n">
        <v>0</v>
      </c>
      <c r="CK202" t="n">
        <v>1</v>
      </c>
      <c r="CL202" t="n">
        <v>1</v>
      </c>
      <c r="CM202" t="n">
        <v>0</v>
      </c>
      <c r="CN202" t="n">
        <v>0</v>
      </c>
      <c r="CO202" t="n">
        <v>1</v>
      </c>
      <c r="CP202" t="n">
        <v>0</v>
      </c>
      <c r="CQ202" t="n">
        <v>0</v>
      </c>
      <c r="CR202" t="n">
        <v>0</v>
      </c>
      <c r="CS202" s="18" t="n">
        <v>1</v>
      </c>
      <c r="DD202" s="34" t="inlineStr">
        <is>
          <t>X</t>
        </is>
      </c>
    </row>
    <row r="203">
      <c r="A203" t="n">
        <v>202</v>
      </c>
      <c r="B203" t="n">
        <v>16</v>
      </c>
      <c r="C203" s="25" t="inlineStr">
        <is>
          <t>Agrawal (2012)</t>
        </is>
      </c>
      <c r="D203" s="12" t="n">
        <v>10.3</v>
      </c>
      <c r="E203" s="14" t="n">
        <v>0.2381502890173411</v>
      </c>
      <c r="F203" s="7" t="n">
        <v>43.25</v>
      </c>
      <c r="G203" s="7">
        <f>D203-E203</f>
        <v/>
      </c>
      <c r="H203" s="16">
        <f>D203+E203</f>
        <v/>
      </c>
      <c r="I203" s="11">
        <f>IFERROR(F203/SQRT(F203^2+W203), "X")</f>
        <v/>
      </c>
      <c r="J203" s="33">
        <f>IFERROR(SQRT((1-I203^2)/W203), "X")</f>
        <v/>
      </c>
      <c r="K203" s="33">
        <f>IFERROR(1/J203, "X")</f>
        <v/>
      </c>
      <c r="L203" s="33">
        <f>IFERROR(I203-J203, "X")</f>
        <v/>
      </c>
      <c r="M203" s="33">
        <f>IFERROR(I203+J203, "X")</f>
        <v/>
      </c>
      <c r="N203" s="8" t="n">
        <v>1</v>
      </c>
      <c r="O203" s="9" t="n">
        <v>0</v>
      </c>
      <c r="P203" s="8" t="n">
        <v>0</v>
      </c>
      <c r="Q203" s="9" t="n">
        <v>1</v>
      </c>
      <c r="R203" s="9" t="n">
        <v>0</v>
      </c>
      <c r="S203" s="9" t="n">
        <v>0</v>
      </c>
      <c r="T203" s="9" t="n">
        <v>0</v>
      </c>
      <c r="U203" s="8" t="n">
        <v>58336</v>
      </c>
      <c r="V203" s="9" t="n">
        <v>16</v>
      </c>
      <c r="W203" s="9">
        <f>U203-V203-1</f>
        <v/>
      </c>
      <c r="X203" s="9">
        <f>COUNTIF(B:B,B203)</f>
        <v/>
      </c>
      <c r="Y203" s="7" t="n">
        <v>8</v>
      </c>
      <c r="Z203" s="7" t="n">
        <v>22.343</v>
      </c>
      <c r="AA203" s="9" t="n">
        <v>0</v>
      </c>
      <c r="AB203" s="9" t="n">
        <v>1</v>
      </c>
      <c r="AC203" s="9" t="n">
        <v>0</v>
      </c>
      <c r="AD203" s="9" t="n">
        <v>1</v>
      </c>
      <c r="AE203" s="9" t="n">
        <v>0</v>
      </c>
      <c r="AF203" s="9" t="n">
        <v>0</v>
      </c>
      <c r="AG203" s="8" t="n">
        <v>0</v>
      </c>
      <c r="AH203" s="9" t="n">
        <v>1</v>
      </c>
      <c r="AI203" s="30" t="n">
        <v>0</v>
      </c>
      <c r="AJ203" s="9" t="n">
        <v>1</v>
      </c>
      <c r="AK203" s="30" t="n">
        <v>0</v>
      </c>
      <c r="AL203" s="21" t="n">
        <v>2005</v>
      </c>
      <c r="AM203" s="23">
        <f>LN(AL203)</f>
        <v/>
      </c>
      <c r="AN203" s="33" t="n">
        <v>0.326</v>
      </c>
      <c r="AO203" s="33" t="n">
        <v>0.127</v>
      </c>
      <c r="AP203" s="33" t="n">
        <v>0.361</v>
      </c>
      <c r="AQ203" s="43">
        <f>1-SUM(AN203:AP203)</f>
        <v/>
      </c>
      <c r="AR203" s="33" t="inlineStr">
        <is>
          <t>.</t>
        </is>
      </c>
      <c r="AS203" s="43" t="inlineStr">
        <is>
          <t>.</t>
        </is>
      </c>
      <c r="AT203" s="42" t="inlineStr">
        <is>
          <t>.</t>
        </is>
      </c>
      <c r="AU203" s="18" t="inlineStr">
        <is>
          <t>.</t>
        </is>
      </c>
      <c r="AV203" t="n">
        <v>0.504</v>
      </c>
      <c r="AW203" s="40">
        <f>1-AV203</f>
        <v/>
      </c>
      <c r="AX203" t="inlineStr">
        <is>
          <t>.</t>
        </is>
      </c>
      <c r="AY203" s="40" t="inlineStr">
        <is>
          <t>.</t>
        </is>
      </c>
      <c r="BA203" s="18" t="n"/>
      <c r="BB203" t="n">
        <v>0.321</v>
      </c>
      <c r="BC203" s="18">
        <f>1-BB203</f>
        <v/>
      </c>
      <c r="BD203" s="18" t="inlineStr">
        <is>
          <t>India</t>
        </is>
      </c>
      <c r="BE203" t="n">
        <v>0</v>
      </c>
      <c r="BF203" s="40" t="n">
        <v>0</v>
      </c>
      <c r="BG203" t="n">
        <v>0</v>
      </c>
      <c r="BH203" s="18" t="n">
        <v>0</v>
      </c>
      <c r="BI203" s="18" t="n">
        <v>0</v>
      </c>
      <c r="BJ203" t="n">
        <v>1</v>
      </c>
      <c r="BK203" s="40" t="n">
        <v>0</v>
      </c>
      <c r="BL203" t="n">
        <v>0</v>
      </c>
      <c r="BM203" s="18" t="n">
        <v>1</v>
      </c>
      <c r="BN203" s="18" t="n">
        <v>0</v>
      </c>
      <c r="BO203" t="n">
        <v>95.08333333333333</v>
      </c>
      <c r="BP203" s="40" t="n">
        <v>36</v>
      </c>
      <c r="BQ203" s="25" t="n">
        <v>33.494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1</v>
      </c>
      <c r="BX203" t="n">
        <v>0</v>
      </c>
      <c r="BY203" s="18" t="n">
        <v>0</v>
      </c>
      <c r="BZ203" t="n">
        <v>0</v>
      </c>
      <c r="CA203" t="n">
        <v>0</v>
      </c>
      <c r="CB203" t="n">
        <v>1</v>
      </c>
      <c r="CC203" s="18" t="n">
        <v>0</v>
      </c>
      <c r="CD203" t="n">
        <v>0</v>
      </c>
      <c r="CE203" t="n">
        <v>0</v>
      </c>
      <c r="CF203" t="n">
        <v>0</v>
      </c>
      <c r="CG203" t="n">
        <v>0</v>
      </c>
      <c r="CH203" s="18" t="n">
        <v>0</v>
      </c>
      <c r="CI203" t="n">
        <v>0</v>
      </c>
      <c r="CJ203" t="n">
        <v>0</v>
      </c>
      <c r="CK203" t="n">
        <v>1</v>
      </c>
      <c r="CL203" t="n">
        <v>1</v>
      </c>
      <c r="CM203" t="n">
        <v>0</v>
      </c>
      <c r="CN203" t="n">
        <v>0</v>
      </c>
      <c r="CO203" t="n">
        <v>1</v>
      </c>
      <c r="CP203" t="n">
        <v>0</v>
      </c>
      <c r="CQ203" t="n">
        <v>0</v>
      </c>
      <c r="CR203" t="n">
        <v>0</v>
      </c>
      <c r="CS203" s="18" t="n">
        <v>1</v>
      </c>
      <c r="DD203" s="34" t="inlineStr">
        <is>
          <t>X</t>
        </is>
      </c>
    </row>
    <row r="204">
      <c r="A204" t="n">
        <v>203</v>
      </c>
      <c r="B204" t="n">
        <v>16</v>
      </c>
      <c r="C204" s="25" t="inlineStr">
        <is>
          <t>Agrawal (2012)</t>
        </is>
      </c>
      <c r="D204" s="12" t="n">
        <v>9.599999999999998</v>
      </c>
      <c r="E204" s="14" t="n">
        <v>0.2295358649789029</v>
      </c>
      <c r="F204" s="7" t="n">
        <v>41.8235294117647</v>
      </c>
      <c r="G204" s="7">
        <f>D204-E204</f>
        <v/>
      </c>
      <c r="H204" s="16">
        <f>D204+E204</f>
        <v/>
      </c>
      <c r="I204" s="11">
        <f>IFERROR(F204/SQRT(F204^2+W204), "X")</f>
        <v/>
      </c>
      <c r="J204" s="33">
        <f>IFERROR(SQRT((1-I204^2)/W204), "X")</f>
        <v/>
      </c>
      <c r="K204" s="33">
        <f>IFERROR(1/J204, "X")</f>
        <v/>
      </c>
      <c r="L204" s="33">
        <f>IFERROR(I204-J204, "X")</f>
        <v/>
      </c>
      <c r="M204" s="33">
        <f>IFERROR(I204+J204, "X")</f>
        <v/>
      </c>
      <c r="N204" s="8" t="n">
        <v>1</v>
      </c>
      <c r="O204" s="9" t="n">
        <v>0</v>
      </c>
      <c r="P204" s="8" t="n">
        <v>0</v>
      </c>
      <c r="Q204" s="9" t="n">
        <v>1</v>
      </c>
      <c r="R204" s="9" t="n">
        <v>0</v>
      </c>
      <c r="S204" s="9" t="n">
        <v>0</v>
      </c>
      <c r="T204" s="9" t="n">
        <v>0</v>
      </c>
      <c r="U204" s="8" t="n">
        <v>58336</v>
      </c>
      <c r="V204" s="9" t="n">
        <v>16</v>
      </c>
      <c r="W204" s="9">
        <f>U204-V204-1</f>
        <v/>
      </c>
      <c r="X204" s="9">
        <f>COUNTIF(B:B,B204)</f>
        <v/>
      </c>
      <c r="Y204" s="7" t="n">
        <v>10</v>
      </c>
      <c r="Z204" s="7" t="n">
        <v>22.343</v>
      </c>
      <c r="AA204" s="9" t="n">
        <v>0</v>
      </c>
      <c r="AB204" s="9" t="n">
        <v>1</v>
      </c>
      <c r="AC204" s="9" t="n">
        <v>0</v>
      </c>
      <c r="AD204" s="9" t="n">
        <v>1</v>
      </c>
      <c r="AE204" s="9" t="n">
        <v>0</v>
      </c>
      <c r="AF204" s="9" t="n">
        <v>0</v>
      </c>
      <c r="AG204" s="8" t="n">
        <v>0</v>
      </c>
      <c r="AH204" s="9" t="n">
        <v>1</v>
      </c>
      <c r="AI204" s="30" t="n">
        <v>0</v>
      </c>
      <c r="AJ204" s="9" t="n">
        <v>1</v>
      </c>
      <c r="AK204" s="30" t="n">
        <v>0</v>
      </c>
      <c r="AL204" s="21" t="n">
        <v>2005</v>
      </c>
      <c r="AM204" s="23">
        <f>LN(AL204)</f>
        <v/>
      </c>
      <c r="AN204" s="33" t="n">
        <v>0.326</v>
      </c>
      <c r="AO204" s="33" t="n">
        <v>0.127</v>
      </c>
      <c r="AP204" s="33" t="n">
        <v>0.361</v>
      </c>
      <c r="AQ204" s="43">
        <f>1-SUM(AN204:AP204)</f>
        <v/>
      </c>
      <c r="AR204" s="33" t="inlineStr">
        <is>
          <t>.</t>
        </is>
      </c>
      <c r="AS204" s="43" t="inlineStr">
        <is>
          <t>.</t>
        </is>
      </c>
      <c r="AT204" s="42" t="inlineStr">
        <is>
          <t>.</t>
        </is>
      </c>
      <c r="AU204" s="18" t="inlineStr">
        <is>
          <t>.</t>
        </is>
      </c>
      <c r="AV204" t="n">
        <v>0.504</v>
      </c>
      <c r="AW204" s="40">
        <f>1-AV204</f>
        <v/>
      </c>
      <c r="AX204" t="inlineStr">
        <is>
          <t>.</t>
        </is>
      </c>
      <c r="AY204" s="40" t="inlineStr">
        <is>
          <t>.</t>
        </is>
      </c>
      <c r="BA204" s="18" t="n"/>
      <c r="BB204" t="n">
        <v>0.321</v>
      </c>
      <c r="BC204" s="18">
        <f>1-BB204</f>
        <v/>
      </c>
      <c r="BD204" s="18" t="inlineStr">
        <is>
          <t>India</t>
        </is>
      </c>
      <c r="BE204" t="n">
        <v>0</v>
      </c>
      <c r="BF204" s="40" t="n">
        <v>0</v>
      </c>
      <c r="BG204" t="n">
        <v>0</v>
      </c>
      <c r="BH204" s="18" t="n">
        <v>0</v>
      </c>
      <c r="BI204" s="18" t="n">
        <v>0</v>
      </c>
      <c r="BJ204" t="n">
        <v>1</v>
      </c>
      <c r="BK204" s="40" t="n">
        <v>0</v>
      </c>
      <c r="BL204" t="n">
        <v>0</v>
      </c>
      <c r="BM204" s="18" t="n">
        <v>1</v>
      </c>
      <c r="BN204" s="18" t="n">
        <v>0</v>
      </c>
      <c r="BO204" t="n">
        <v>95.08333333333333</v>
      </c>
      <c r="BP204" s="40" t="n">
        <v>36</v>
      </c>
      <c r="BQ204" s="25" t="n">
        <v>33.494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1</v>
      </c>
      <c r="BX204" t="n">
        <v>0</v>
      </c>
      <c r="BY204" s="18" t="n">
        <v>0</v>
      </c>
      <c r="BZ204" t="n">
        <v>0</v>
      </c>
      <c r="CA204" t="n">
        <v>0</v>
      </c>
      <c r="CB204" t="n">
        <v>1</v>
      </c>
      <c r="CC204" s="18" t="n">
        <v>0</v>
      </c>
      <c r="CD204" t="n">
        <v>0</v>
      </c>
      <c r="CE204" t="n">
        <v>0</v>
      </c>
      <c r="CF204" t="n">
        <v>0</v>
      </c>
      <c r="CG204" t="n">
        <v>0</v>
      </c>
      <c r="CH204" s="18" t="n">
        <v>0</v>
      </c>
      <c r="CI204" t="n">
        <v>0</v>
      </c>
      <c r="CJ204" t="n">
        <v>0</v>
      </c>
      <c r="CK204" t="n">
        <v>1</v>
      </c>
      <c r="CL204" t="n">
        <v>1</v>
      </c>
      <c r="CM204" t="n">
        <v>0</v>
      </c>
      <c r="CN204" t="n">
        <v>0</v>
      </c>
      <c r="CO204" t="n">
        <v>1</v>
      </c>
      <c r="CP204" t="n">
        <v>0</v>
      </c>
      <c r="CQ204" t="n">
        <v>0</v>
      </c>
      <c r="CR204" t="n">
        <v>0</v>
      </c>
      <c r="CS204" s="18" t="n">
        <v>1</v>
      </c>
      <c r="DD204" s="34" t="inlineStr">
        <is>
          <t>X</t>
        </is>
      </c>
    </row>
    <row r="205">
      <c r="A205" t="n">
        <v>204</v>
      </c>
      <c r="B205" t="n">
        <v>16</v>
      </c>
      <c r="C205" s="25" t="inlineStr">
        <is>
          <t>Agrawal (2012)</t>
        </is>
      </c>
      <c r="D205" s="12" t="n">
        <v>16.43333333333333</v>
      </c>
      <c r="E205" s="14" t="n">
        <v>0.2593300110741971</v>
      </c>
      <c r="F205" s="7" t="n">
        <v>63.36842105263158</v>
      </c>
      <c r="G205" s="7">
        <f>D205-E205</f>
        <v/>
      </c>
      <c r="H205" s="16">
        <f>D205+E205</f>
        <v/>
      </c>
      <c r="I205" s="11">
        <f>IFERROR(F205/SQRT(F205^2+W205), "X")</f>
        <v/>
      </c>
      <c r="J205" s="33">
        <f>IFERROR(SQRT((1-I205^2)/W205), "X")</f>
        <v/>
      </c>
      <c r="K205" s="33">
        <f>IFERROR(1/J205, "X")</f>
        <v/>
      </c>
      <c r="L205" s="33">
        <f>IFERROR(I205-J205, "X")</f>
        <v/>
      </c>
      <c r="M205" s="33">
        <f>IFERROR(I205+J205, "X")</f>
        <v/>
      </c>
      <c r="N205" s="8" t="n">
        <v>1</v>
      </c>
      <c r="O205" s="9" t="n">
        <v>0</v>
      </c>
      <c r="P205" s="8" t="n">
        <v>0</v>
      </c>
      <c r="Q205" s="9" t="n">
        <v>1</v>
      </c>
      <c r="R205" s="9" t="n">
        <v>0</v>
      </c>
      <c r="S205" s="9" t="n">
        <v>0</v>
      </c>
      <c r="T205" s="9" t="n">
        <v>0</v>
      </c>
      <c r="U205" s="8" t="n">
        <v>58336</v>
      </c>
      <c r="V205" s="9" t="n">
        <v>16</v>
      </c>
      <c r="W205" s="9">
        <f>U205-V205-1</f>
        <v/>
      </c>
      <c r="X205" s="9">
        <f>COUNTIF(B:B,B205)</f>
        <v/>
      </c>
      <c r="Y205" s="7" t="n">
        <v>13</v>
      </c>
      <c r="Z205" s="7" t="n">
        <v>22.343</v>
      </c>
      <c r="AA205" s="9" t="n">
        <v>0</v>
      </c>
      <c r="AB205" s="9" t="n">
        <v>1</v>
      </c>
      <c r="AC205" s="9" t="n">
        <v>0</v>
      </c>
      <c r="AD205" s="9" t="n">
        <v>1</v>
      </c>
      <c r="AE205" s="9" t="n">
        <v>0</v>
      </c>
      <c r="AF205" s="9" t="n">
        <v>0</v>
      </c>
      <c r="AG205" s="8" t="n">
        <v>0</v>
      </c>
      <c r="AH205" s="9" t="n">
        <v>1</v>
      </c>
      <c r="AI205" s="30" t="n">
        <v>0</v>
      </c>
      <c r="AJ205" s="9" t="n">
        <v>1</v>
      </c>
      <c r="AK205" s="30" t="n">
        <v>0</v>
      </c>
      <c r="AL205" s="21" t="n">
        <v>2005</v>
      </c>
      <c r="AM205" s="23">
        <f>LN(AL205)</f>
        <v/>
      </c>
      <c r="AN205" s="33" t="n">
        <v>0.326</v>
      </c>
      <c r="AO205" s="33" t="n">
        <v>0.127</v>
      </c>
      <c r="AP205" s="33" t="n">
        <v>0.361</v>
      </c>
      <c r="AQ205" s="43">
        <f>1-SUM(AN205:AP205)</f>
        <v/>
      </c>
      <c r="AR205" s="33" t="inlineStr">
        <is>
          <t>.</t>
        </is>
      </c>
      <c r="AS205" s="43" t="inlineStr">
        <is>
          <t>.</t>
        </is>
      </c>
      <c r="AT205" s="42" t="inlineStr">
        <is>
          <t>.</t>
        </is>
      </c>
      <c r="AU205" s="18" t="inlineStr">
        <is>
          <t>.</t>
        </is>
      </c>
      <c r="AV205" t="n">
        <v>0.504</v>
      </c>
      <c r="AW205" s="40">
        <f>1-AV205</f>
        <v/>
      </c>
      <c r="AX205" t="inlineStr">
        <is>
          <t>.</t>
        </is>
      </c>
      <c r="AY205" s="40" t="inlineStr">
        <is>
          <t>.</t>
        </is>
      </c>
      <c r="BA205" s="18" t="n"/>
      <c r="BB205" t="n">
        <v>0.321</v>
      </c>
      <c r="BC205" s="18">
        <f>1-BB205</f>
        <v/>
      </c>
      <c r="BD205" s="18" t="inlineStr">
        <is>
          <t>India</t>
        </is>
      </c>
      <c r="BE205" t="n">
        <v>0</v>
      </c>
      <c r="BF205" s="40" t="n">
        <v>0</v>
      </c>
      <c r="BG205" t="n">
        <v>0</v>
      </c>
      <c r="BH205" s="18" t="n">
        <v>0</v>
      </c>
      <c r="BI205" s="18" t="n">
        <v>0</v>
      </c>
      <c r="BJ205" t="n">
        <v>1</v>
      </c>
      <c r="BK205" s="40" t="n">
        <v>0</v>
      </c>
      <c r="BL205" t="n">
        <v>0</v>
      </c>
      <c r="BM205" s="18" t="n">
        <v>1</v>
      </c>
      <c r="BN205" s="18" t="n">
        <v>0</v>
      </c>
      <c r="BO205" t="n">
        <v>95.08333333333333</v>
      </c>
      <c r="BP205" s="40" t="n">
        <v>36</v>
      </c>
      <c r="BQ205" s="25" t="n">
        <v>33.494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1</v>
      </c>
      <c r="BX205" t="n">
        <v>0</v>
      </c>
      <c r="BY205" s="18" t="n">
        <v>0</v>
      </c>
      <c r="BZ205" t="n">
        <v>0</v>
      </c>
      <c r="CA205" t="n">
        <v>0</v>
      </c>
      <c r="CB205" t="n">
        <v>1</v>
      </c>
      <c r="CC205" s="18" t="n">
        <v>0</v>
      </c>
      <c r="CD205" t="n">
        <v>0</v>
      </c>
      <c r="CE205" t="n">
        <v>0</v>
      </c>
      <c r="CF205" t="n">
        <v>0</v>
      </c>
      <c r="CG205" t="n">
        <v>0</v>
      </c>
      <c r="CH205" s="18" t="n">
        <v>0</v>
      </c>
      <c r="CI205" t="n">
        <v>0</v>
      </c>
      <c r="CJ205" t="n">
        <v>0</v>
      </c>
      <c r="CK205" t="n">
        <v>1</v>
      </c>
      <c r="CL205" t="n">
        <v>1</v>
      </c>
      <c r="CM205" t="n">
        <v>0</v>
      </c>
      <c r="CN205" t="n">
        <v>0</v>
      </c>
      <c r="CO205" t="n">
        <v>1</v>
      </c>
      <c r="CP205" t="n">
        <v>0</v>
      </c>
      <c r="CQ205" t="n">
        <v>0</v>
      </c>
      <c r="CR205" t="n">
        <v>0</v>
      </c>
      <c r="CS205" s="18" t="n">
        <v>1</v>
      </c>
      <c r="DD205" s="34" t="inlineStr">
        <is>
          <t>X</t>
        </is>
      </c>
    </row>
    <row r="206">
      <c r="A206" t="n">
        <v>205</v>
      </c>
      <c r="B206" t="n">
        <v>16</v>
      </c>
      <c r="C206" s="25" t="inlineStr">
        <is>
          <t>Agrawal (2012)</t>
        </is>
      </c>
      <c r="D206" s="12" t="n">
        <v>6.600000000000001</v>
      </c>
      <c r="E206" s="14" t="n">
        <v>0.6666666666666667</v>
      </c>
      <c r="F206" s="7" t="n">
        <v>9.9</v>
      </c>
      <c r="G206" s="7">
        <f>D206-E206</f>
        <v/>
      </c>
      <c r="H206" s="16">
        <f>D206+E206</f>
        <v/>
      </c>
      <c r="I206" s="11">
        <f>IFERROR(F206/SQRT(F206^2+W206), "X")</f>
        <v/>
      </c>
      <c r="J206" s="33">
        <f>IFERROR(SQRT((1-I206^2)/W206), "X")</f>
        <v/>
      </c>
      <c r="K206" s="33">
        <f>IFERROR(1/J206, "X")</f>
        <v/>
      </c>
      <c r="L206" s="33">
        <f>IFERROR(I206-J206, "X")</f>
        <v/>
      </c>
      <c r="M206" s="33">
        <f>IFERROR(I206+J206, "X")</f>
        <v/>
      </c>
      <c r="N206" s="8" t="n">
        <v>1</v>
      </c>
      <c r="O206" s="9" t="n">
        <v>0</v>
      </c>
      <c r="P206" s="8" t="n">
        <v>0</v>
      </c>
      <c r="Q206" s="9" t="n">
        <v>1</v>
      </c>
      <c r="R206" s="9" t="n">
        <v>0</v>
      </c>
      <c r="S206" s="9" t="n">
        <v>0</v>
      </c>
      <c r="T206" s="9" t="n">
        <v>0</v>
      </c>
      <c r="U206" s="8" t="n">
        <v>41564</v>
      </c>
      <c r="V206" s="9" t="n">
        <v>16</v>
      </c>
      <c r="W206" s="9">
        <f>U206-V206-1</f>
        <v/>
      </c>
      <c r="X206" s="9">
        <f>COUNTIF(B:B,B206)</f>
        <v/>
      </c>
      <c r="Y206" s="7" t="n">
        <v>3</v>
      </c>
      <c r="Z206" s="7" t="n">
        <v>22.343</v>
      </c>
      <c r="AA206" s="9" t="n">
        <v>0</v>
      </c>
      <c r="AB206" s="9" t="n">
        <v>1</v>
      </c>
      <c r="AC206" s="9" t="n">
        <v>0</v>
      </c>
      <c r="AD206" s="9" t="n">
        <v>1</v>
      </c>
      <c r="AE206" s="9" t="n">
        <v>0</v>
      </c>
      <c r="AF206" s="9" t="n">
        <v>0</v>
      </c>
      <c r="AG206" s="8" t="n">
        <v>0</v>
      </c>
      <c r="AH206" s="9" t="n">
        <v>1</v>
      </c>
      <c r="AI206" s="30" t="n">
        <v>0</v>
      </c>
      <c r="AJ206" s="9" t="n">
        <v>1</v>
      </c>
      <c r="AK206" s="30" t="n">
        <v>0</v>
      </c>
      <c r="AL206" s="21" t="n">
        <v>2005</v>
      </c>
      <c r="AM206" s="23">
        <f>LN(AL206)</f>
        <v/>
      </c>
      <c r="AN206" s="33" t="n">
        <v>0.326</v>
      </c>
      <c r="AO206" s="33" t="n">
        <v>0.127</v>
      </c>
      <c r="AP206" s="33" t="n">
        <v>0.361</v>
      </c>
      <c r="AQ206" s="43">
        <f>1-SUM(AN206:AP206)</f>
        <v/>
      </c>
      <c r="AR206" s="33" t="inlineStr">
        <is>
          <t>.</t>
        </is>
      </c>
      <c r="AS206" s="43" t="inlineStr">
        <is>
          <t>.</t>
        </is>
      </c>
      <c r="AT206" s="42" t="inlineStr">
        <is>
          <t>.</t>
        </is>
      </c>
      <c r="AU206" s="18" t="inlineStr">
        <is>
          <t>.</t>
        </is>
      </c>
      <c r="AV206" t="n">
        <v>0.504</v>
      </c>
      <c r="AW206" s="40">
        <f>1-AV206</f>
        <v/>
      </c>
      <c r="AX206" t="inlineStr">
        <is>
          <t>.</t>
        </is>
      </c>
      <c r="AY206" s="40" t="inlineStr">
        <is>
          <t>.</t>
        </is>
      </c>
      <c r="BA206" s="18" t="n"/>
      <c r="BB206" t="n">
        <v>0.321</v>
      </c>
      <c r="BC206" s="18">
        <f>1-BB206</f>
        <v/>
      </c>
      <c r="BD206" s="18" t="inlineStr">
        <is>
          <t>India</t>
        </is>
      </c>
      <c r="BE206" t="n">
        <v>0</v>
      </c>
      <c r="BF206" s="40" t="n">
        <v>0</v>
      </c>
      <c r="BG206" t="n">
        <v>0</v>
      </c>
      <c r="BH206" s="18" t="n">
        <v>0</v>
      </c>
      <c r="BI206" s="18" t="n">
        <v>0</v>
      </c>
      <c r="BJ206" t="n">
        <v>1</v>
      </c>
      <c r="BK206" s="40" t="n">
        <v>0</v>
      </c>
      <c r="BL206" t="n">
        <v>0</v>
      </c>
      <c r="BM206" s="18" t="n">
        <v>1</v>
      </c>
      <c r="BN206" s="18" t="n">
        <v>0</v>
      </c>
      <c r="BO206" t="n">
        <v>95.08333333333333</v>
      </c>
      <c r="BP206" s="40" t="n">
        <v>36</v>
      </c>
      <c r="BQ206" s="25" t="n">
        <v>33.494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1</v>
      </c>
      <c r="BX206" t="n">
        <v>0</v>
      </c>
      <c r="BY206" s="18" t="n">
        <v>0</v>
      </c>
      <c r="BZ206" t="n">
        <v>0</v>
      </c>
      <c r="CA206" t="n">
        <v>0</v>
      </c>
      <c r="CB206" t="n">
        <v>1</v>
      </c>
      <c r="CC206" s="18" t="n">
        <v>0</v>
      </c>
      <c r="CD206" t="n">
        <v>0</v>
      </c>
      <c r="CE206" t="n">
        <v>0</v>
      </c>
      <c r="CF206" t="n">
        <v>0</v>
      </c>
      <c r="CG206" t="n">
        <v>0</v>
      </c>
      <c r="CH206" s="18" t="n">
        <v>0</v>
      </c>
      <c r="CI206" t="n">
        <v>0</v>
      </c>
      <c r="CJ206" t="n">
        <v>0</v>
      </c>
      <c r="CK206" t="n">
        <v>1</v>
      </c>
      <c r="CL206" t="n">
        <v>1</v>
      </c>
      <c r="CM206" t="n">
        <v>0</v>
      </c>
      <c r="CN206" t="n">
        <v>0</v>
      </c>
      <c r="CO206" t="n">
        <v>1</v>
      </c>
      <c r="CP206" t="n">
        <v>0</v>
      </c>
      <c r="CQ206" t="n">
        <v>0</v>
      </c>
      <c r="CR206" t="n">
        <v>0</v>
      </c>
      <c r="CS206" s="18" t="n">
        <v>1</v>
      </c>
      <c r="DD206" s="34" t="inlineStr">
        <is>
          <t>X</t>
        </is>
      </c>
    </row>
    <row r="207">
      <c r="A207" t="n">
        <v>206</v>
      </c>
      <c r="B207" t="n">
        <v>16</v>
      </c>
      <c r="C207" s="25" t="inlineStr">
        <is>
          <t>Agrawal (2012)</t>
        </is>
      </c>
      <c r="D207" s="12" t="n">
        <v>6.2</v>
      </c>
      <c r="E207" s="14" t="n">
        <v>0.3067708333333333</v>
      </c>
      <c r="F207" s="7" t="n">
        <v>20.21052631578948</v>
      </c>
      <c r="G207" s="7">
        <f>D207-E207</f>
        <v/>
      </c>
      <c r="H207" s="16">
        <f>D207+E207</f>
        <v/>
      </c>
      <c r="I207" s="11">
        <f>IFERROR(F207/SQRT(F207^2+W207), "X")</f>
        <v/>
      </c>
      <c r="J207" s="33">
        <f>IFERROR(SQRT((1-I207^2)/W207), "X")</f>
        <v/>
      </c>
      <c r="K207" s="33">
        <f>IFERROR(1/J207, "X")</f>
        <v/>
      </c>
      <c r="L207" s="33">
        <f>IFERROR(I207-J207, "X")</f>
        <v/>
      </c>
      <c r="M207" s="33">
        <f>IFERROR(I207+J207, "X")</f>
        <v/>
      </c>
      <c r="N207" s="8" t="n">
        <v>1</v>
      </c>
      <c r="O207" s="9" t="n">
        <v>0</v>
      </c>
      <c r="P207" s="8" t="n">
        <v>0</v>
      </c>
      <c r="Q207" s="9" t="n">
        <v>1</v>
      </c>
      <c r="R207" s="9" t="n">
        <v>0</v>
      </c>
      <c r="S207" s="9" t="n">
        <v>0</v>
      </c>
      <c r="T207" s="9" t="n">
        <v>0</v>
      </c>
      <c r="U207" s="8" t="n">
        <v>41564</v>
      </c>
      <c r="V207" s="9" t="n">
        <v>16</v>
      </c>
      <c r="W207" s="9">
        <f>U207-V207-1</f>
        <v/>
      </c>
      <c r="X207" s="9">
        <f>COUNTIF(B:B,B207)</f>
        <v/>
      </c>
      <c r="Y207" s="7" t="n">
        <v>6</v>
      </c>
      <c r="Z207" s="7" t="n">
        <v>22.343</v>
      </c>
      <c r="AA207" s="9" t="n">
        <v>0</v>
      </c>
      <c r="AB207" s="9" t="n">
        <v>1</v>
      </c>
      <c r="AC207" s="9" t="n">
        <v>0</v>
      </c>
      <c r="AD207" s="9" t="n">
        <v>1</v>
      </c>
      <c r="AE207" s="9" t="n">
        <v>0</v>
      </c>
      <c r="AF207" s="9" t="n">
        <v>0</v>
      </c>
      <c r="AG207" s="8" t="n">
        <v>0</v>
      </c>
      <c r="AH207" s="9" t="n">
        <v>1</v>
      </c>
      <c r="AI207" s="30" t="n">
        <v>0</v>
      </c>
      <c r="AJ207" s="9" t="n">
        <v>1</v>
      </c>
      <c r="AK207" s="30" t="n">
        <v>0</v>
      </c>
      <c r="AL207" s="21" t="n">
        <v>2005</v>
      </c>
      <c r="AM207" s="23">
        <f>LN(AL207)</f>
        <v/>
      </c>
      <c r="AN207" s="33" t="n">
        <v>0.326</v>
      </c>
      <c r="AO207" s="33" t="n">
        <v>0.127</v>
      </c>
      <c r="AP207" s="33" t="n">
        <v>0.361</v>
      </c>
      <c r="AQ207" s="43">
        <f>1-SUM(AN207:AP207)</f>
        <v/>
      </c>
      <c r="AR207" s="33" t="inlineStr">
        <is>
          <t>.</t>
        </is>
      </c>
      <c r="AS207" s="43" t="inlineStr">
        <is>
          <t>.</t>
        </is>
      </c>
      <c r="AT207" s="42" t="inlineStr">
        <is>
          <t>.</t>
        </is>
      </c>
      <c r="AU207" s="18" t="inlineStr">
        <is>
          <t>.</t>
        </is>
      </c>
      <c r="AV207" t="n">
        <v>0.504</v>
      </c>
      <c r="AW207" s="40">
        <f>1-AV207</f>
        <v/>
      </c>
      <c r="AX207" t="inlineStr">
        <is>
          <t>.</t>
        </is>
      </c>
      <c r="AY207" s="40" t="inlineStr">
        <is>
          <t>.</t>
        </is>
      </c>
      <c r="BA207" s="18" t="n"/>
      <c r="BB207" t="n">
        <v>0.321</v>
      </c>
      <c r="BC207" s="18">
        <f>1-BB207</f>
        <v/>
      </c>
      <c r="BD207" s="18" t="inlineStr">
        <is>
          <t>India</t>
        </is>
      </c>
      <c r="BE207" t="n">
        <v>0</v>
      </c>
      <c r="BF207" s="40" t="n">
        <v>0</v>
      </c>
      <c r="BG207" t="n">
        <v>0</v>
      </c>
      <c r="BH207" s="18" t="n">
        <v>0</v>
      </c>
      <c r="BI207" s="18" t="n">
        <v>0</v>
      </c>
      <c r="BJ207" t="n">
        <v>1</v>
      </c>
      <c r="BK207" s="40" t="n">
        <v>0</v>
      </c>
      <c r="BL207" t="n">
        <v>0</v>
      </c>
      <c r="BM207" s="18" t="n">
        <v>1</v>
      </c>
      <c r="BN207" s="18" t="n">
        <v>0</v>
      </c>
      <c r="BO207" t="n">
        <v>95.08333333333333</v>
      </c>
      <c r="BP207" s="40" t="n">
        <v>36</v>
      </c>
      <c r="BQ207" s="25" t="n">
        <v>33.494</v>
      </c>
      <c r="BR207" t="n">
        <v>0</v>
      </c>
      <c r="BS207" t="n">
        <v>0</v>
      </c>
      <c r="BT207" t="n">
        <v>0</v>
      </c>
      <c r="BU207" t="n">
        <v>0</v>
      </c>
      <c r="BV207" t="n">
        <v>0</v>
      </c>
      <c r="BW207" t="n">
        <v>1</v>
      </c>
      <c r="BX207" t="n">
        <v>0</v>
      </c>
      <c r="BY207" s="18" t="n">
        <v>0</v>
      </c>
      <c r="BZ207" t="n">
        <v>0</v>
      </c>
      <c r="CA207" t="n">
        <v>0</v>
      </c>
      <c r="CB207" t="n">
        <v>1</v>
      </c>
      <c r="CC207" s="18" t="n">
        <v>0</v>
      </c>
      <c r="CD207" t="n">
        <v>0</v>
      </c>
      <c r="CE207" t="n">
        <v>0</v>
      </c>
      <c r="CF207" t="n">
        <v>0</v>
      </c>
      <c r="CG207" t="n">
        <v>0</v>
      </c>
      <c r="CH207" s="18" t="n">
        <v>0</v>
      </c>
      <c r="CI207" t="n">
        <v>0</v>
      </c>
      <c r="CJ207" t="n">
        <v>0</v>
      </c>
      <c r="CK207" t="n">
        <v>1</v>
      </c>
      <c r="CL207" t="n">
        <v>1</v>
      </c>
      <c r="CM207" t="n">
        <v>0</v>
      </c>
      <c r="CN207" t="n">
        <v>0</v>
      </c>
      <c r="CO207" t="n">
        <v>1</v>
      </c>
      <c r="CP207" t="n">
        <v>0</v>
      </c>
      <c r="CQ207" t="n">
        <v>0</v>
      </c>
      <c r="CR207" t="n">
        <v>0</v>
      </c>
      <c r="CS207" s="18" t="n">
        <v>1</v>
      </c>
      <c r="DD207" s="34" t="inlineStr">
        <is>
          <t>X</t>
        </is>
      </c>
    </row>
    <row r="208">
      <c r="A208" t="n">
        <v>207</v>
      </c>
      <c r="B208" t="n">
        <v>16</v>
      </c>
      <c r="C208" s="25" t="inlineStr">
        <is>
          <t>Agrawal (2012)</t>
        </is>
      </c>
      <c r="D208" s="12" t="n">
        <v>12.75</v>
      </c>
      <c r="E208" s="14" t="n">
        <v>0.3791079812206573</v>
      </c>
      <c r="F208" s="7" t="n">
        <v>33.63157894736842</v>
      </c>
      <c r="G208" s="7">
        <f>D208-E208</f>
        <v/>
      </c>
      <c r="H208" s="16">
        <f>D208+E208</f>
        <v/>
      </c>
      <c r="I208" s="11">
        <f>IFERROR(F208/SQRT(F208^2+W208), "X")</f>
        <v/>
      </c>
      <c r="J208" s="33">
        <f>IFERROR(SQRT((1-I208^2)/W208), "X")</f>
        <v/>
      </c>
      <c r="K208" s="33">
        <f>IFERROR(1/J208, "X")</f>
        <v/>
      </c>
      <c r="L208" s="33">
        <f>IFERROR(I208-J208, "X")</f>
        <v/>
      </c>
      <c r="M208" s="33">
        <f>IFERROR(I208+J208, "X")</f>
        <v/>
      </c>
      <c r="N208" s="8" t="n">
        <v>1</v>
      </c>
      <c r="O208" s="9" t="n">
        <v>0</v>
      </c>
      <c r="P208" s="8" t="n">
        <v>0</v>
      </c>
      <c r="Q208" s="9" t="n">
        <v>1</v>
      </c>
      <c r="R208" s="9" t="n">
        <v>0</v>
      </c>
      <c r="S208" s="9" t="n">
        <v>0</v>
      </c>
      <c r="T208" s="9" t="n">
        <v>0</v>
      </c>
      <c r="U208" s="8" t="n">
        <v>41564</v>
      </c>
      <c r="V208" s="9" t="n">
        <v>16</v>
      </c>
      <c r="W208" s="9">
        <f>U208-V208-1</f>
        <v/>
      </c>
      <c r="X208" s="9">
        <f>COUNTIF(B:B,B208)</f>
        <v/>
      </c>
      <c r="Y208" s="7" t="n">
        <v>8</v>
      </c>
      <c r="Z208" s="7" t="n">
        <v>22.343</v>
      </c>
      <c r="AA208" s="9" t="n">
        <v>0</v>
      </c>
      <c r="AB208" s="9" t="n">
        <v>1</v>
      </c>
      <c r="AC208" s="9" t="n">
        <v>0</v>
      </c>
      <c r="AD208" s="9" t="n">
        <v>1</v>
      </c>
      <c r="AE208" s="9" t="n">
        <v>0</v>
      </c>
      <c r="AF208" s="9" t="n">
        <v>0</v>
      </c>
      <c r="AG208" s="8" t="n">
        <v>0</v>
      </c>
      <c r="AH208" s="9" t="n">
        <v>1</v>
      </c>
      <c r="AI208" s="30" t="n">
        <v>0</v>
      </c>
      <c r="AJ208" s="9" t="n">
        <v>1</v>
      </c>
      <c r="AK208" s="30" t="n">
        <v>0</v>
      </c>
      <c r="AL208" s="21" t="n">
        <v>2005</v>
      </c>
      <c r="AM208" s="23">
        <f>LN(AL208)</f>
        <v/>
      </c>
      <c r="AN208" s="33" t="n">
        <v>0.326</v>
      </c>
      <c r="AO208" s="33" t="n">
        <v>0.127</v>
      </c>
      <c r="AP208" s="33" t="n">
        <v>0.361</v>
      </c>
      <c r="AQ208" s="43">
        <f>1-SUM(AN208:AP208)</f>
        <v/>
      </c>
      <c r="AR208" s="33" t="inlineStr">
        <is>
          <t>.</t>
        </is>
      </c>
      <c r="AS208" s="43" t="inlineStr">
        <is>
          <t>.</t>
        </is>
      </c>
      <c r="AT208" s="42" t="inlineStr">
        <is>
          <t>.</t>
        </is>
      </c>
      <c r="AU208" s="18" t="inlineStr">
        <is>
          <t>.</t>
        </is>
      </c>
      <c r="AV208" t="n">
        <v>0.504</v>
      </c>
      <c r="AW208" s="40">
        <f>1-AV208</f>
        <v/>
      </c>
      <c r="AX208" t="inlineStr">
        <is>
          <t>.</t>
        </is>
      </c>
      <c r="AY208" s="40" t="inlineStr">
        <is>
          <t>.</t>
        </is>
      </c>
      <c r="BA208" s="18" t="n"/>
      <c r="BB208" t="n">
        <v>0.321</v>
      </c>
      <c r="BC208" s="18">
        <f>1-BB208</f>
        <v/>
      </c>
      <c r="BD208" s="18" t="inlineStr">
        <is>
          <t>India</t>
        </is>
      </c>
      <c r="BE208" t="n">
        <v>0</v>
      </c>
      <c r="BF208" s="40" t="n">
        <v>0</v>
      </c>
      <c r="BG208" t="n">
        <v>0</v>
      </c>
      <c r="BH208" s="18" t="n">
        <v>0</v>
      </c>
      <c r="BI208" s="18" t="n">
        <v>0</v>
      </c>
      <c r="BJ208" t="n">
        <v>1</v>
      </c>
      <c r="BK208" s="40" t="n">
        <v>0</v>
      </c>
      <c r="BL208" t="n">
        <v>0</v>
      </c>
      <c r="BM208" s="18" t="n">
        <v>1</v>
      </c>
      <c r="BN208" s="18" t="n">
        <v>0</v>
      </c>
      <c r="BO208" t="n">
        <v>95.08333333333333</v>
      </c>
      <c r="BP208" s="40" t="n">
        <v>36</v>
      </c>
      <c r="BQ208" s="25" t="n">
        <v>33.494</v>
      </c>
      <c r="BR208" t="n">
        <v>0</v>
      </c>
      <c r="BS208" t="n">
        <v>0</v>
      </c>
      <c r="BT208" t="n">
        <v>0</v>
      </c>
      <c r="BU208" t="n">
        <v>0</v>
      </c>
      <c r="BV208" t="n">
        <v>0</v>
      </c>
      <c r="BW208" t="n">
        <v>1</v>
      </c>
      <c r="BX208" t="n">
        <v>0</v>
      </c>
      <c r="BY208" s="18" t="n">
        <v>0</v>
      </c>
      <c r="BZ208" t="n">
        <v>0</v>
      </c>
      <c r="CA208" t="n">
        <v>0</v>
      </c>
      <c r="CB208" t="n">
        <v>1</v>
      </c>
      <c r="CC208" s="18" t="n">
        <v>0</v>
      </c>
      <c r="CD208" t="n">
        <v>0</v>
      </c>
      <c r="CE208" t="n">
        <v>0</v>
      </c>
      <c r="CF208" t="n">
        <v>0</v>
      </c>
      <c r="CG208" t="n">
        <v>0</v>
      </c>
      <c r="CH208" s="18" t="n">
        <v>0</v>
      </c>
      <c r="CI208" t="n">
        <v>0</v>
      </c>
      <c r="CJ208" t="n">
        <v>0</v>
      </c>
      <c r="CK208" t="n">
        <v>1</v>
      </c>
      <c r="CL208" t="n">
        <v>1</v>
      </c>
      <c r="CM208" t="n">
        <v>0</v>
      </c>
      <c r="CN208" t="n">
        <v>0</v>
      </c>
      <c r="CO208" t="n">
        <v>1</v>
      </c>
      <c r="CP208" t="n">
        <v>0</v>
      </c>
      <c r="CQ208" t="n">
        <v>0</v>
      </c>
      <c r="CR208" t="n">
        <v>0</v>
      </c>
      <c r="CS208" s="18" t="n">
        <v>1</v>
      </c>
      <c r="DD208" s="34" t="inlineStr">
        <is>
          <t>X</t>
        </is>
      </c>
    </row>
    <row r="209">
      <c r="A209" t="n">
        <v>208</v>
      </c>
      <c r="B209" t="n">
        <v>16</v>
      </c>
      <c r="C209" s="25" t="inlineStr">
        <is>
          <t>Agrawal (2012)</t>
        </is>
      </c>
      <c r="D209" s="12" t="n">
        <v>14.65</v>
      </c>
      <c r="E209" s="14" t="n">
        <v>0.3615343347639485</v>
      </c>
      <c r="F209" s="7" t="n">
        <v>40.52173913043479</v>
      </c>
      <c r="G209" s="7">
        <f>D209-E209</f>
        <v/>
      </c>
      <c r="H209" s="16">
        <f>D209+E209</f>
        <v/>
      </c>
      <c r="I209" s="11">
        <f>IFERROR(F209/SQRT(F209^2+W209), "X")</f>
        <v/>
      </c>
      <c r="J209" s="33">
        <f>IFERROR(SQRT((1-I209^2)/W209), "X")</f>
        <v/>
      </c>
      <c r="K209" s="33">
        <f>IFERROR(1/J209, "X")</f>
        <v/>
      </c>
      <c r="L209" s="33">
        <f>IFERROR(I209-J209, "X")</f>
        <v/>
      </c>
      <c r="M209" s="33">
        <f>IFERROR(I209+J209, "X")</f>
        <v/>
      </c>
      <c r="N209" s="8" t="n">
        <v>1</v>
      </c>
      <c r="O209" s="9" t="n">
        <v>0</v>
      </c>
      <c r="P209" s="8" t="n">
        <v>0</v>
      </c>
      <c r="Q209" s="9" t="n">
        <v>1</v>
      </c>
      <c r="R209" s="9" t="n">
        <v>0</v>
      </c>
      <c r="S209" s="9" t="n">
        <v>0</v>
      </c>
      <c r="T209" s="9" t="n">
        <v>0</v>
      </c>
      <c r="U209" s="8" t="n">
        <v>41564</v>
      </c>
      <c r="V209" s="9" t="n">
        <v>16</v>
      </c>
      <c r="W209" s="9">
        <f>U209-V209-1</f>
        <v/>
      </c>
      <c r="X209" s="9">
        <f>COUNTIF(B:B,B209)</f>
        <v/>
      </c>
      <c r="Y209" s="7" t="n">
        <v>10</v>
      </c>
      <c r="Z209" s="7" t="n">
        <v>22.343</v>
      </c>
      <c r="AA209" s="9" t="n">
        <v>0</v>
      </c>
      <c r="AB209" s="9" t="n">
        <v>1</v>
      </c>
      <c r="AC209" s="9" t="n">
        <v>0</v>
      </c>
      <c r="AD209" s="9" t="n">
        <v>1</v>
      </c>
      <c r="AE209" s="9" t="n">
        <v>0</v>
      </c>
      <c r="AF209" s="9" t="n">
        <v>0</v>
      </c>
      <c r="AG209" s="8" t="n">
        <v>0</v>
      </c>
      <c r="AH209" s="9" t="n">
        <v>1</v>
      </c>
      <c r="AI209" s="30" t="n">
        <v>0</v>
      </c>
      <c r="AJ209" s="9" t="n">
        <v>1</v>
      </c>
      <c r="AK209" s="30" t="n">
        <v>0</v>
      </c>
      <c r="AL209" s="21" t="n">
        <v>2005</v>
      </c>
      <c r="AM209" s="23">
        <f>LN(AL209)</f>
        <v/>
      </c>
      <c r="AN209" s="33" t="n">
        <v>0.326</v>
      </c>
      <c r="AO209" s="33" t="n">
        <v>0.127</v>
      </c>
      <c r="AP209" s="33" t="n">
        <v>0.361</v>
      </c>
      <c r="AQ209" s="43">
        <f>1-SUM(AN209:AP209)</f>
        <v/>
      </c>
      <c r="AR209" s="33" t="inlineStr">
        <is>
          <t>.</t>
        </is>
      </c>
      <c r="AS209" s="43" t="inlineStr">
        <is>
          <t>.</t>
        </is>
      </c>
      <c r="AT209" s="42" t="inlineStr">
        <is>
          <t>.</t>
        </is>
      </c>
      <c r="AU209" s="18" t="inlineStr">
        <is>
          <t>.</t>
        </is>
      </c>
      <c r="AV209" t="n">
        <v>0.504</v>
      </c>
      <c r="AW209" s="40">
        <f>1-AV209</f>
        <v/>
      </c>
      <c r="AX209" t="inlineStr">
        <is>
          <t>.</t>
        </is>
      </c>
      <c r="AY209" s="40" t="inlineStr">
        <is>
          <t>.</t>
        </is>
      </c>
      <c r="BA209" s="18" t="n"/>
      <c r="BB209" t="n">
        <v>0.321</v>
      </c>
      <c r="BC209" s="18">
        <f>1-BB209</f>
        <v/>
      </c>
      <c r="BD209" s="18" t="inlineStr">
        <is>
          <t>India</t>
        </is>
      </c>
      <c r="BE209" t="n">
        <v>0</v>
      </c>
      <c r="BF209" s="40" t="n">
        <v>0</v>
      </c>
      <c r="BG209" t="n">
        <v>0</v>
      </c>
      <c r="BH209" s="18" t="n">
        <v>0</v>
      </c>
      <c r="BI209" s="18" t="n">
        <v>0</v>
      </c>
      <c r="BJ209" t="n">
        <v>1</v>
      </c>
      <c r="BK209" s="40" t="n">
        <v>0</v>
      </c>
      <c r="BL209" t="n">
        <v>0</v>
      </c>
      <c r="BM209" s="18" t="n">
        <v>1</v>
      </c>
      <c r="BN209" s="18" t="n">
        <v>0</v>
      </c>
      <c r="BO209" t="n">
        <v>95.08333333333333</v>
      </c>
      <c r="BP209" s="40" t="n">
        <v>36</v>
      </c>
      <c r="BQ209" s="25" t="n">
        <v>33.494</v>
      </c>
      <c r="BR209" t="n">
        <v>0</v>
      </c>
      <c r="BS209" t="n">
        <v>0</v>
      </c>
      <c r="BT209" t="n">
        <v>0</v>
      </c>
      <c r="BU209" t="n">
        <v>0</v>
      </c>
      <c r="BV209" t="n">
        <v>0</v>
      </c>
      <c r="BW209" t="n">
        <v>1</v>
      </c>
      <c r="BX209" t="n">
        <v>0</v>
      </c>
      <c r="BY209" s="18" t="n">
        <v>0</v>
      </c>
      <c r="BZ209" t="n">
        <v>0</v>
      </c>
      <c r="CA209" t="n">
        <v>0</v>
      </c>
      <c r="CB209" t="n">
        <v>1</v>
      </c>
      <c r="CC209" s="18" t="n">
        <v>0</v>
      </c>
      <c r="CD209" t="n">
        <v>0</v>
      </c>
      <c r="CE209" t="n">
        <v>0</v>
      </c>
      <c r="CF209" t="n">
        <v>0</v>
      </c>
      <c r="CG209" t="n">
        <v>0</v>
      </c>
      <c r="CH209" s="18" t="n">
        <v>0</v>
      </c>
      <c r="CI209" t="n">
        <v>0</v>
      </c>
      <c r="CJ209" t="n">
        <v>0</v>
      </c>
      <c r="CK209" t="n">
        <v>1</v>
      </c>
      <c r="CL209" t="n">
        <v>1</v>
      </c>
      <c r="CM209" t="n">
        <v>0</v>
      </c>
      <c r="CN209" t="n">
        <v>0</v>
      </c>
      <c r="CO209" t="n">
        <v>1</v>
      </c>
      <c r="CP209" t="n">
        <v>0</v>
      </c>
      <c r="CQ209" t="n">
        <v>0</v>
      </c>
      <c r="CR209" t="n">
        <v>0</v>
      </c>
      <c r="CS209" s="18" t="n">
        <v>1</v>
      </c>
      <c r="DD209" s="34" t="inlineStr">
        <is>
          <t>X</t>
        </is>
      </c>
    </row>
    <row r="210" customFormat="1" s="51">
      <c r="A210" s="51" t="n">
        <v>209</v>
      </c>
      <c r="B210" s="51" t="n">
        <v>16</v>
      </c>
      <c r="C210" s="52" t="inlineStr">
        <is>
          <t>Agrawal (2012)</t>
        </is>
      </c>
      <c r="D210" s="53" t="n">
        <v>15.13333333333333</v>
      </c>
      <c r="E210" s="54" t="n">
        <v>0.2402116402116402</v>
      </c>
      <c r="F210" s="55" t="n">
        <v>63</v>
      </c>
      <c r="G210" s="55">
        <f>D210-E210</f>
        <v/>
      </c>
      <c r="H210" s="56">
        <f>D210+E210</f>
        <v/>
      </c>
      <c r="I210" s="57">
        <f>IFERROR(F210/SQRT(F210^2+W210), "X")</f>
        <v/>
      </c>
      <c r="J210" s="58">
        <f>IFERROR(SQRT((1-I210^2)/W210), "X")</f>
        <v/>
      </c>
      <c r="K210" s="58">
        <f>IFERROR(1/J210, "X")</f>
        <v/>
      </c>
      <c r="L210" s="58">
        <f>IFERROR(I210-J210, "X")</f>
        <v/>
      </c>
      <c r="M210" s="58">
        <f>IFERROR(I210+J210, "X")</f>
        <v/>
      </c>
      <c r="N210" s="59" t="n">
        <v>1</v>
      </c>
      <c r="O210" s="60" t="n">
        <v>0</v>
      </c>
      <c r="P210" s="59" t="n">
        <v>0</v>
      </c>
      <c r="Q210" s="60" t="n">
        <v>1</v>
      </c>
      <c r="R210" s="60" t="n">
        <v>0</v>
      </c>
      <c r="S210" s="60" t="n">
        <v>0</v>
      </c>
      <c r="T210" s="60" t="n">
        <v>0</v>
      </c>
      <c r="U210" s="59" t="n">
        <v>41564</v>
      </c>
      <c r="V210" s="60" t="n">
        <v>16</v>
      </c>
      <c r="W210" s="60">
        <f>U210-V210-1</f>
        <v/>
      </c>
      <c r="X210" s="60">
        <f>COUNTIF(B:B,B210)</f>
        <v/>
      </c>
      <c r="Y210" s="55" t="n">
        <v>13</v>
      </c>
      <c r="Z210" s="55" t="n">
        <v>22.343</v>
      </c>
      <c r="AA210" s="60" t="n">
        <v>0</v>
      </c>
      <c r="AB210" s="60" t="n">
        <v>1</v>
      </c>
      <c r="AC210" s="60" t="n">
        <v>0</v>
      </c>
      <c r="AD210" s="60" t="n">
        <v>1</v>
      </c>
      <c r="AE210" s="60" t="n">
        <v>0</v>
      </c>
      <c r="AF210" s="60" t="n">
        <v>0</v>
      </c>
      <c r="AG210" s="59" t="n">
        <v>0</v>
      </c>
      <c r="AH210" s="60" t="n">
        <v>1</v>
      </c>
      <c r="AI210" s="61" t="n">
        <v>0</v>
      </c>
      <c r="AJ210" s="60" t="n">
        <v>1</v>
      </c>
      <c r="AK210" s="61" t="n">
        <v>0</v>
      </c>
      <c r="AL210" s="62" t="n">
        <v>2005</v>
      </c>
      <c r="AM210" s="63">
        <f>LN(AL210)</f>
        <v/>
      </c>
      <c r="AN210" s="58" t="n">
        <v>0.326</v>
      </c>
      <c r="AO210" s="58" t="n">
        <v>0.127</v>
      </c>
      <c r="AP210" s="58" t="n">
        <v>0.361</v>
      </c>
      <c r="AQ210" s="64">
        <f>1-SUM(AN210:AP210)</f>
        <v/>
      </c>
      <c r="AR210" s="58" t="inlineStr">
        <is>
          <t>.</t>
        </is>
      </c>
      <c r="AS210" s="64" t="inlineStr">
        <is>
          <t>.</t>
        </is>
      </c>
      <c r="AT210" s="65" t="inlineStr">
        <is>
          <t>.</t>
        </is>
      </c>
      <c r="AU210" s="66" t="inlineStr">
        <is>
          <t>.</t>
        </is>
      </c>
      <c r="AV210" s="51" t="n">
        <v>0.504</v>
      </c>
      <c r="AW210" s="67">
        <f>1-AV210</f>
        <v/>
      </c>
      <c r="AX210" s="51" t="inlineStr">
        <is>
          <t>.</t>
        </is>
      </c>
      <c r="AY210" s="67" t="inlineStr">
        <is>
          <t>.</t>
        </is>
      </c>
      <c r="BA210" s="66" t="n"/>
      <c r="BB210" s="51" t="n">
        <v>0.321</v>
      </c>
      <c r="BC210" s="66">
        <f>1-BB210</f>
        <v/>
      </c>
      <c r="BD210" s="66" t="inlineStr">
        <is>
          <t>India</t>
        </is>
      </c>
      <c r="BE210" t="n">
        <v>0</v>
      </c>
      <c r="BF210" t="n">
        <v>0</v>
      </c>
      <c r="BG210" t="n">
        <v>0</v>
      </c>
      <c r="BH210" t="n">
        <v>0</v>
      </c>
      <c r="BI210" t="n">
        <v>0</v>
      </c>
      <c r="BJ210" t="n">
        <v>1</v>
      </c>
      <c r="BK210" s="66" t="n">
        <v>0</v>
      </c>
      <c r="BL210" t="n">
        <v>0</v>
      </c>
      <c r="BM210" t="n">
        <v>1</v>
      </c>
      <c r="BN210" s="66" t="n">
        <v>0</v>
      </c>
      <c r="BO210" t="n">
        <v>95.08333333333333</v>
      </c>
      <c r="BP210" t="n">
        <v>36</v>
      </c>
      <c r="BQ210" s="52" t="n">
        <v>33.494</v>
      </c>
      <c r="BR210" s="51" t="n">
        <v>0</v>
      </c>
      <c r="BS210" s="51" t="n">
        <v>0</v>
      </c>
      <c r="BT210" s="51" t="n">
        <v>0</v>
      </c>
      <c r="BU210" s="51" t="n">
        <v>0</v>
      </c>
      <c r="BV210" s="51" t="n">
        <v>0</v>
      </c>
      <c r="BW210" s="51" t="n">
        <v>1</v>
      </c>
      <c r="BX210" s="51" t="n">
        <v>0</v>
      </c>
      <c r="BY210" s="66" t="n">
        <v>0</v>
      </c>
      <c r="BZ210" s="51" t="n">
        <v>0</v>
      </c>
      <c r="CA210" s="51" t="n">
        <v>0</v>
      </c>
      <c r="CB210" s="51" t="n">
        <v>1</v>
      </c>
      <c r="CC210" s="66" t="n">
        <v>0</v>
      </c>
      <c r="CD210" s="51" t="n">
        <v>0</v>
      </c>
      <c r="CE210" s="51" t="n">
        <v>0</v>
      </c>
      <c r="CF210" s="51" t="n">
        <v>0</v>
      </c>
      <c r="CG210" s="51" t="n">
        <v>0</v>
      </c>
      <c r="CH210" s="66" t="n">
        <v>0</v>
      </c>
      <c r="CI210" s="51" t="n">
        <v>0</v>
      </c>
      <c r="CJ210" s="51" t="n">
        <v>0</v>
      </c>
      <c r="CK210" s="51" t="n">
        <v>1</v>
      </c>
      <c r="CL210" s="51" t="n">
        <v>1</v>
      </c>
      <c r="CM210" s="51" t="n">
        <v>0</v>
      </c>
      <c r="CN210" s="51" t="n">
        <v>0</v>
      </c>
      <c r="CO210" s="51" t="n">
        <v>1</v>
      </c>
      <c r="CP210" s="51" t="n">
        <v>0</v>
      </c>
      <c r="CQ210" s="51" t="n">
        <v>0</v>
      </c>
      <c r="CR210" s="51" t="n">
        <v>0</v>
      </c>
      <c r="CS210" s="66" t="n">
        <v>1</v>
      </c>
      <c r="CY210" s="68" t="n"/>
      <c r="DD210" s="68" t="inlineStr">
        <is>
          <t>X</t>
        </is>
      </c>
    </row>
    <row r="211">
      <c r="A211" t="n">
        <v>210</v>
      </c>
      <c r="B211" t="n">
        <v>17</v>
      </c>
      <c r="C211" s="25" t="inlineStr">
        <is>
          <t>Sackey (2008)</t>
        </is>
      </c>
      <c r="D211" s="12" t="n">
        <v>3.55</v>
      </c>
      <c r="E211" s="14" t="n">
        <v>0.8616504854368932</v>
      </c>
      <c r="F211" s="7" t="n">
        <v>4.12</v>
      </c>
      <c r="G211" s="7">
        <f>D211-E211</f>
        <v/>
      </c>
      <c r="H211" s="16">
        <f>D211+E211</f>
        <v/>
      </c>
      <c r="I211" s="11">
        <f>IFERROR(F211/SQRT(F211^2+W211), "X")</f>
        <v/>
      </c>
      <c r="J211" s="33">
        <f>IFERROR(SQRT((1-I211^2)/W211), "X")</f>
        <v/>
      </c>
      <c r="K211" s="33">
        <f>IFERROR(1/J211, "X")</f>
        <v/>
      </c>
      <c r="L211" s="33">
        <f>IFERROR(I211-J211, "X")</f>
        <v/>
      </c>
      <c r="M211" s="33">
        <f>IFERROR(I211+J211, "X")</f>
        <v/>
      </c>
      <c r="N211" s="8" t="n">
        <v>0</v>
      </c>
      <c r="O211" s="9" t="n">
        <v>1</v>
      </c>
      <c r="P211" s="8" t="n">
        <v>0</v>
      </c>
      <c r="Q211" s="9" t="n">
        <v>0</v>
      </c>
      <c r="R211" s="9" t="n">
        <v>1</v>
      </c>
      <c r="S211" s="9" t="n">
        <v>0</v>
      </c>
      <c r="T211" s="9" t="n">
        <v>0</v>
      </c>
      <c r="U211" s="8" t="n">
        <v>3132</v>
      </c>
      <c r="V211" s="9" t="n">
        <v>9</v>
      </c>
      <c r="W211" s="9">
        <f>U211-V211-1</f>
        <v/>
      </c>
      <c r="X211" s="9">
        <f>COUNTIF(B:B,B211)</f>
        <v/>
      </c>
      <c r="Y211" s="7" t="n">
        <v>9.824999999999999</v>
      </c>
      <c r="Z211" s="7">
        <f>BQ211-Y211-6</f>
        <v/>
      </c>
      <c r="AA211" s="9" t="n">
        <v>0</v>
      </c>
      <c r="AB211" s="9" t="n">
        <v>1</v>
      </c>
      <c r="AC211" s="9" t="n">
        <v>0</v>
      </c>
      <c r="AD211" s="9" t="n">
        <v>0</v>
      </c>
      <c r="AE211" s="9" t="n">
        <v>0</v>
      </c>
      <c r="AF211" s="9" t="n">
        <v>1</v>
      </c>
      <c r="AG211" s="8" t="n">
        <v>0</v>
      </c>
      <c r="AH211" s="9" t="n">
        <v>1</v>
      </c>
      <c r="AI211" s="30" t="n">
        <v>0</v>
      </c>
      <c r="AJ211" s="9" t="n">
        <v>0</v>
      </c>
      <c r="AK211" s="30" t="n">
        <v>1</v>
      </c>
      <c r="AL211" s="21" t="n">
        <v>1992</v>
      </c>
      <c r="AM211" s="23">
        <f>LN(AL211)</f>
        <v/>
      </c>
      <c r="AN211" s="33">
        <f>(1-AO211-AP211)/2</f>
        <v/>
      </c>
      <c r="AO211" s="33" t="n">
        <v>0.25</v>
      </c>
      <c r="AP211" s="33" t="n">
        <v>0.225</v>
      </c>
      <c r="AQ211" s="43">
        <f>(1-AO211-AP211)/2</f>
        <v/>
      </c>
      <c r="AR211" s="33" t="inlineStr">
        <is>
          <t>.</t>
        </is>
      </c>
      <c r="AS211" s="43" t="inlineStr">
        <is>
          <t>.</t>
        </is>
      </c>
      <c r="AT211" s="42" t="n">
        <v>0.67</v>
      </c>
      <c r="AU211" s="18" t="n">
        <v>0.33</v>
      </c>
      <c r="AV211" t="n">
        <v>0</v>
      </c>
      <c r="AW211" s="40">
        <f>1-AV211</f>
        <v/>
      </c>
      <c r="AX211" t="n">
        <v>0.38</v>
      </c>
      <c r="AY211" s="40" t="n">
        <v>0.62</v>
      </c>
      <c r="BA211" s="18" t="n"/>
      <c r="BB211">
        <f>1-BC211</f>
        <v/>
      </c>
      <c r="BC211" s="18" t="n">
        <v>0.5590000000000001</v>
      </c>
      <c r="BD211" s="18" t="inlineStr">
        <is>
          <t>Ghana</t>
        </is>
      </c>
      <c r="BE211" t="n">
        <v>0</v>
      </c>
      <c r="BF211" t="n">
        <v>0</v>
      </c>
      <c r="BG211" t="n">
        <v>0</v>
      </c>
      <c r="BH211" t="n">
        <v>0</v>
      </c>
      <c r="BI211" t="n">
        <v>0</v>
      </c>
      <c r="BJ211" t="n">
        <v>0</v>
      </c>
      <c r="BK211" s="18" t="n">
        <v>1</v>
      </c>
      <c r="BL211" t="n">
        <v>0</v>
      </c>
      <c r="BM211" t="n">
        <v>0</v>
      </c>
      <c r="BN211" s="18" t="n">
        <v>1</v>
      </c>
      <c r="BO211" t="n">
        <v>19.58333333333333</v>
      </c>
      <c r="BP211" t="n">
        <v>1.03</v>
      </c>
      <c r="BQ211" s="25" t="n">
        <v>40</v>
      </c>
      <c r="BR211" t="n">
        <v>1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  <c r="BX211" t="n">
        <v>0</v>
      </c>
      <c r="BY211" s="18" t="n">
        <v>0</v>
      </c>
      <c r="BZ211" t="n">
        <v>0</v>
      </c>
      <c r="CA211" t="n">
        <v>0</v>
      </c>
      <c r="CB211" t="n">
        <v>1</v>
      </c>
      <c r="CC211" s="18" t="n">
        <v>0</v>
      </c>
      <c r="CD211" t="n">
        <v>0</v>
      </c>
      <c r="CE211" t="n">
        <v>0</v>
      </c>
      <c r="CF211" t="n">
        <v>0</v>
      </c>
      <c r="CG211" t="n">
        <v>0</v>
      </c>
      <c r="CH211" s="18" t="n">
        <v>0</v>
      </c>
      <c r="CI211" t="n">
        <v>0</v>
      </c>
      <c r="CJ211" t="n">
        <v>0</v>
      </c>
      <c r="CK211" t="n">
        <v>1</v>
      </c>
      <c r="CL211" t="n">
        <v>1</v>
      </c>
      <c r="CM211" t="n">
        <v>0</v>
      </c>
      <c r="CN211" t="n">
        <v>0</v>
      </c>
      <c r="CO211" t="n">
        <v>0</v>
      </c>
      <c r="CP211" t="n">
        <v>0</v>
      </c>
      <c r="CQ211" t="n">
        <v>0</v>
      </c>
      <c r="CR211" t="n">
        <v>1</v>
      </c>
      <c r="CS211" s="18" t="n">
        <v>0</v>
      </c>
      <c r="DD211" s="34" t="inlineStr">
        <is>
          <t>X</t>
        </is>
      </c>
    </row>
    <row r="212">
      <c r="A212" t="n">
        <v>211</v>
      </c>
      <c r="B212" t="n">
        <v>17</v>
      </c>
      <c r="C212" s="25" t="inlineStr">
        <is>
          <t>Sackey (2008)</t>
        </is>
      </c>
      <c r="D212" s="12" t="n">
        <v>3.8</v>
      </c>
      <c r="E212" s="14" t="n">
        <v>0.5705705705705705</v>
      </c>
      <c r="F212" s="7" t="n">
        <v>6.660000000000001</v>
      </c>
      <c r="G212" s="7">
        <f>D212-E212</f>
        <v/>
      </c>
      <c r="H212" s="16">
        <f>D212+E212</f>
        <v/>
      </c>
      <c r="I212" s="11">
        <f>IFERROR(F212/SQRT(F212^2+W212), "X")</f>
        <v/>
      </c>
      <c r="J212" s="33">
        <f>IFERROR(SQRT((1-I212^2)/W212), "X")</f>
        <v/>
      </c>
      <c r="K212" s="33">
        <f>IFERROR(1/J212, "X")</f>
        <v/>
      </c>
      <c r="L212" s="33">
        <f>IFERROR(I212-J212, "X")</f>
        <v/>
      </c>
      <c r="M212" s="33">
        <f>IFERROR(I212+J212, "X")</f>
        <v/>
      </c>
      <c r="N212" s="8" t="n">
        <v>0</v>
      </c>
      <c r="O212" s="9" t="n">
        <v>1</v>
      </c>
      <c r="P212" s="8" t="n">
        <v>0</v>
      </c>
      <c r="Q212" s="9" t="n">
        <v>0</v>
      </c>
      <c r="R212" s="9" t="n">
        <v>1</v>
      </c>
      <c r="S212" s="9" t="n">
        <v>0</v>
      </c>
      <c r="T212" s="9" t="n">
        <v>0</v>
      </c>
      <c r="U212" s="8" t="n">
        <v>3132</v>
      </c>
      <c r="V212" s="9" t="n">
        <v>9</v>
      </c>
      <c r="W212" s="9">
        <f>U212-V212-1</f>
        <v/>
      </c>
      <c r="X212" s="9">
        <f>COUNTIF(B:B,B212)</f>
        <v/>
      </c>
      <c r="Y212" s="7" t="n">
        <v>9.824999999999999</v>
      </c>
      <c r="Z212" s="7">
        <f>BQ212-Y212-6</f>
        <v/>
      </c>
      <c r="AA212" s="9" t="n">
        <v>0</v>
      </c>
      <c r="AB212" s="9" t="n">
        <v>1</v>
      </c>
      <c r="AC212" s="9" t="n">
        <v>0</v>
      </c>
      <c r="AD212" s="9" t="n">
        <v>0</v>
      </c>
      <c r="AE212" s="9" t="n">
        <v>0</v>
      </c>
      <c r="AF212" s="9" t="n">
        <v>1</v>
      </c>
      <c r="AG212" s="8" t="n">
        <v>0</v>
      </c>
      <c r="AH212" s="9" t="n">
        <v>1</v>
      </c>
      <c r="AI212" s="30" t="n">
        <v>0</v>
      </c>
      <c r="AJ212" s="9" t="n">
        <v>0</v>
      </c>
      <c r="AK212" s="30" t="n">
        <v>1</v>
      </c>
      <c r="AL212" s="21" t="n">
        <v>1992</v>
      </c>
      <c r="AM212" s="23">
        <f>LN(AL212)</f>
        <v/>
      </c>
      <c r="AN212" s="33">
        <f>(1-AO212-AP212)/2</f>
        <v/>
      </c>
      <c r="AO212" s="33" t="n">
        <v>0.25</v>
      </c>
      <c r="AP212" s="33" t="n">
        <v>0.225</v>
      </c>
      <c r="AQ212" s="43">
        <f>(1-AO212-AP212)/2</f>
        <v/>
      </c>
      <c r="AR212" s="33" t="inlineStr">
        <is>
          <t>.</t>
        </is>
      </c>
      <c r="AS212" s="43" t="inlineStr">
        <is>
          <t>.</t>
        </is>
      </c>
      <c r="AT212" s="42" t="n">
        <v>0.67</v>
      </c>
      <c r="AU212" s="18" t="n">
        <v>0.33</v>
      </c>
      <c r="AV212" t="n">
        <v>0</v>
      </c>
      <c r="AW212" s="40">
        <f>1-AV212</f>
        <v/>
      </c>
      <c r="AX212" t="n">
        <v>0.38</v>
      </c>
      <c r="AY212" s="40" t="n">
        <v>0.62</v>
      </c>
      <c r="BA212" s="18" t="n"/>
      <c r="BB212">
        <f>1-BC212</f>
        <v/>
      </c>
      <c r="BC212" s="18" t="n">
        <v>0.5590000000000001</v>
      </c>
      <c r="BD212" s="18" t="inlineStr">
        <is>
          <t>Ghana</t>
        </is>
      </c>
      <c r="BE212" t="n">
        <v>0</v>
      </c>
      <c r="BF212" t="n">
        <v>0</v>
      </c>
      <c r="BG212" t="n">
        <v>0</v>
      </c>
      <c r="BH212" t="n">
        <v>0</v>
      </c>
      <c r="BI212" t="n">
        <v>0</v>
      </c>
      <c r="BJ212" t="n">
        <v>0</v>
      </c>
      <c r="BK212" s="18" t="n">
        <v>1</v>
      </c>
      <c r="BL212" t="n">
        <v>0</v>
      </c>
      <c r="BM212" t="n">
        <v>0</v>
      </c>
      <c r="BN212" s="18" t="n">
        <v>1</v>
      </c>
      <c r="BO212" t="n">
        <v>19.58333333333333</v>
      </c>
      <c r="BP212" t="n">
        <v>1.03</v>
      </c>
      <c r="BQ212" s="25" t="n">
        <v>40</v>
      </c>
      <c r="BR212" t="n">
        <v>1</v>
      </c>
      <c r="BS212" t="n">
        <v>0</v>
      </c>
      <c r="BT212" t="n">
        <v>0</v>
      </c>
      <c r="BU212" t="n">
        <v>0</v>
      </c>
      <c r="BV212" t="n">
        <v>0</v>
      </c>
      <c r="BW212" t="n">
        <v>0</v>
      </c>
      <c r="BX212" t="n">
        <v>0</v>
      </c>
      <c r="BY212" s="18" t="n">
        <v>0</v>
      </c>
      <c r="BZ212" t="n">
        <v>0</v>
      </c>
      <c r="CA212" t="n">
        <v>0</v>
      </c>
      <c r="CB212" t="n">
        <v>1</v>
      </c>
      <c r="CC212" s="18" t="n">
        <v>0</v>
      </c>
      <c r="CD212" t="n">
        <v>0</v>
      </c>
      <c r="CE212" t="n">
        <v>0</v>
      </c>
      <c r="CF212" t="n">
        <v>0</v>
      </c>
      <c r="CG212" t="n">
        <v>0</v>
      </c>
      <c r="CH212" s="18" t="n">
        <v>0</v>
      </c>
      <c r="CI212" t="n">
        <v>0</v>
      </c>
      <c r="CJ212" t="n">
        <v>0</v>
      </c>
      <c r="CK212" t="n">
        <v>1</v>
      </c>
      <c r="CL212" t="n">
        <v>1</v>
      </c>
      <c r="CM212" t="n">
        <v>0</v>
      </c>
      <c r="CN212" t="n">
        <v>0</v>
      </c>
      <c r="CO212" t="n">
        <v>0</v>
      </c>
      <c r="CP212" t="n">
        <v>0</v>
      </c>
      <c r="CQ212" t="n">
        <v>0</v>
      </c>
      <c r="CR212" t="n">
        <v>1</v>
      </c>
      <c r="CS212" s="18" t="n">
        <v>0</v>
      </c>
      <c r="DD212" s="34" t="inlineStr">
        <is>
          <t>X</t>
        </is>
      </c>
    </row>
    <row r="213">
      <c r="A213" t="n">
        <v>212</v>
      </c>
      <c r="B213" t="n">
        <v>17</v>
      </c>
      <c r="C213" s="25" t="inlineStr">
        <is>
          <t>Sackey (2008)</t>
        </is>
      </c>
      <c r="D213" s="12" t="n">
        <v>7.28</v>
      </c>
      <c r="E213" s="14" t="n">
        <v>1.207296849087894</v>
      </c>
      <c r="F213" s="7" t="n">
        <v>6.03</v>
      </c>
      <c r="G213" s="7">
        <f>D213-E213</f>
        <v/>
      </c>
      <c r="H213" s="16">
        <f>D213+E213</f>
        <v/>
      </c>
      <c r="I213" s="11">
        <f>IFERROR(F213/SQRT(F213^2+W213), "X")</f>
        <v/>
      </c>
      <c r="J213" s="33">
        <f>IFERROR(SQRT((1-I213^2)/W213), "X")</f>
        <v/>
      </c>
      <c r="K213" s="33">
        <f>IFERROR(1/J213, "X")</f>
        <v/>
      </c>
      <c r="L213" s="33">
        <f>IFERROR(I213-J213, "X")</f>
        <v/>
      </c>
      <c r="M213" s="33">
        <f>IFERROR(I213+J213, "X")</f>
        <v/>
      </c>
      <c r="N213" s="8" t="n">
        <v>0</v>
      </c>
      <c r="O213" s="9" t="n">
        <v>1</v>
      </c>
      <c r="P213" s="8" t="n">
        <v>0</v>
      </c>
      <c r="Q213" s="9" t="n">
        <v>0</v>
      </c>
      <c r="R213" s="9" t="n">
        <v>1</v>
      </c>
      <c r="S213" s="9" t="n">
        <v>0</v>
      </c>
      <c r="T213" s="9" t="n">
        <v>0</v>
      </c>
      <c r="U213" s="8" t="n">
        <v>3132</v>
      </c>
      <c r="V213" s="9" t="n">
        <v>9</v>
      </c>
      <c r="W213" s="9">
        <f>U213-V213-1</f>
        <v/>
      </c>
      <c r="X213" s="9">
        <f>COUNTIF(B:B,B213)</f>
        <v/>
      </c>
      <c r="Y213" s="7" t="n">
        <v>9.824999999999999</v>
      </c>
      <c r="Z213" s="7">
        <f>BQ213-Y213-6</f>
        <v/>
      </c>
      <c r="AA213" s="9" t="n">
        <v>0</v>
      </c>
      <c r="AB213" s="9" t="n">
        <v>1</v>
      </c>
      <c r="AC213" s="9" t="n">
        <v>0</v>
      </c>
      <c r="AD213" s="9" t="n">
        <v>0</v>
      </c>
      <c r="AE213" s="9" t="n">
        <v>0</v>
      </c>
      <c r="AF213" s="9" t="n">
        <v>1</v>
      </c>
      <c r="AG213" s="8" t="n">
        <v>0</v>
      </c>
      <c r="AH213" s="9" t="n">
        <v>1</v>
      </c>
      <c r="AI213" s="30" t="n">
        <v>0</v>
      </c>
      <c r="AJ213" s="9" t="n">
        <v>0</v>
      </c>
      <c r="AK213" s="30" t="n">
        <v>1</v>
      </c>
      <c r="AL213" s="21" t="n">
        <v>1992</v>
      </c>
      <c r="AM213" s="23">
        <f>LN(AL213)</f>
        <v/>
      </c>
      <c r="AN213" s="33">
        <f>(1-AO213-AP213)/2</f>
        <v/>
      </c>
      <c r="AO213" s="33" t="n">
        <v>0.25</v>
      </c>
      <c r="AP213" s="33" t="n">
        <v>0.225</v>
      </c>
      <c r="AQ213" s="43">
        <f>(1-AO213-AP213)/2</f>
        <v/>
      </c>
      <c r="AR213" s="33" t="inlineStr">
        <is>
          <t>.</t>
        </is>
      </c>
      <c r="AS213" s="43" t="inlineStr">
        <is>
          <t>.</t>
        </is>
      </c>
      <c r="AT213" s="42" t="n">
        <v>0.67</v>
      </c>
      <c r="AU213" s="18" t="n">
        <v>0.33</v>
      </c>
      <c r="AV213" t="n">
        <v>0</v>
      </c>
      <c r="AW213" s="40">
        <f>1-AV213</f>
        <v/>
      </c>
      <c r="AX213" t="n">
        <v>0.38</v>
      </c>
      <c r="AY213" s="40" t="n">
        <v>0.62</v>
      </c>
      <c r="BA213" s="18" t="n"/>
      <c r="BB213">
        <f>1-BC213</f>
        <v/>
      </c>
      <c r="BC213" s="18" t="n">
        <v>0.5590000000000001</v>
      </c>
      <c r="BD213" s="18" t="inlineStr">
        <is>
          <t>Ghana</t>
        </is>
      </c>
      <c r="BE213" t="n">
        <v>0</v>
      </c>
      <c r="BF213" t="n">
        <v>0</v>
      </c>
      <c r="BG213" t="n">
        <v>0</v>
      </c>
      <c r="BH213" t="n">
        <v>0</v>
      </c>
      <c r="BI213" t="n">
        <v>0</v>
      </c>
      <c r="BJ213" t="n">
        <v>0</v>
      </c>
      <c r="BK213" s="18" t="n">
        <v>1</v>
      </c>
      <c r="BL213" t="n">
        <v>0</v>
      </c>
      <c r="BM213" t="n">
        <v>0</v>
      </c>
      <c r="BN213" s="18" t="n">
        <v>1</v>
      </c>
      <c r="BO213" t="n">
        <v>19.58333333333333</v>
      </c>
      <c r="BP213" t="n">
        <v>1.03</v>
      </c>
      <c r="BQ213" s="25" t="n">
        <v>40</v>
      </c>
      <c r="BR213" t="n">
        <v>1</v>
      </c>
      <c r="BS213" t="n">
        <v>0</v>
      </c>
      <c r="BT213" t="n">
        <v>0</v>
      </c>
      <c r="BU213" t="n">
        <v>0</v>
      </c>
      <c r="BV213" t="n">
        <v>0</v>
      </c>
      <c r="BW213" t="n">
        <v>0</v>
      </c>
      <c r="BX213" t="n">
        <v>0</v>
      </c>
      <c r="BY213" s="18" t="n">
        <v>0</v>
      </c>
      <c r="BZ213" t="n">
        <v>0</v>
      </c>
      <c r="CA213" t="n">
        <v>0</v>
      </c>
      <c r="CB213" t="n">
        <v>1</v>
      </c>
      <c r="CC213" s="18" t="n">
        <v>0</v>
      </c>
      <c r="CD213" t="n">
        <v>0</v>
      </c>
      <c r="CE213" t="n">
        <v>0</v>
      </c>
      <c r="CF213" t="n">
        <v>0</v>
      </c>
      <c r="CG213" t="n">
        <v>0</v>
      </c>
      <c r="CH213" s="18" t="n">
        <v>0</v>
      </c>
      <c r="CI213" t="n">
        <v>0</v>
      </c>
      <c r="CJ213" t="n">
        <v>0</v>
      </c>
      <c r="CK213" t="n">
        <v>1</v>
      </c>
      <c r="CL213" t="n">
        <v>1</v>
      </c>
      <c r="CM213" t="n">
        <v>0</v>
      </c>
      <c r="CN213" t="n">
        <v>0</v>
      </c>
      <c r="CO213" t="n">
        <v>0</v>
      </c>
      <c r="CP213" t="n">
        <v>0</v>
      </c>
      <c r="CQ213" t="n">
        <v>0</v>
      </c>
      <c r="CR213" t="n">
        <v>1</v>
      </c>
      <c r="CS213" s="18" t="n">
        <v>0</v>
      </c>
      <c r="DD213" s="34" t="inlineStr">
        <is>
          <t>X</t>
        </is>
      </c>
    </row>
    <row r="214">
      <c r="A214" t="n">
        <v>213</v>
      </c>
      <c r="B214" t="n">
        <v>17</v>
      </c>
      <c r="C214" s="25" t="inlineStr">
        <is>
          <t>Sackey (2008)</t>
        </is>
      </c>
      <c r="D214" s="12" t="n">
        <v>11.4</v>
      </c>
      <c r="E214" s="14" t="n">
        <v>3.372781065088758</v>
      </c>
      <c r="F214" s="7" t="n">
        <v>3.38</v>
      </c>
      <c r="G214" s="7">
        <f>D214-E214</f>
        <v/>
      </c>
      <c r="H214" s="16">
        <f>D214+E214</f>
        <v/>
      </c>
      <c r="I214" s="11">
        <f>IFERROR(F214/SQRT(F214^2+W214), "X")</f>
        <v/>
      </c>
      <c r="J214" s="33">
        <f>IFERROR(SQRT((1-I214^2)/W214), "X")</f>
        <v/>
      </c>
      <c r="K214" s="33">
        <f>IFERROR(1/J214, "X")</f>
        <v/>
      </c>
      <c r="L214" s="33">
        <f>IFERROR(I214-J214, "X")</f>
        <v/>
      </c>
      <c r="M214" s="33">
        <f>IFERROR(I214+J214, "X")</f>
        <v/>
      </c>
      <c r="N214" s="8" t="n">
        <v>0</v>
      </c>
      <c r="O214" s="9" t="n">
        <v>1</v>
      </c>
      <c r="P214" s="8" t="n">
        <v>0</v>
      </c>
      <c r="Q214" s="9" t="n">
        <v>0</v>
      </c>
      <c r="R214" s="9" t="n">
        <v>1</v>
      </c>
      <c r="S214" s="9" t="n">
        <v>0</v>
      </c>
      <c r="T214" s="9" t="n">
        <v>0</v>
      </c>
      <c r="U214" s="8" t="n">
        <v>3132</v>
      </c>
      <c r="V214" s="9" t="n">
        <v>9</v>
      </c>
      <c r="W214" s="9">
        <f>U214-V214-1</f>
        <v/>
      </c>
      <c r="X214" s="9">
        <f>COUNTIF(B:B,B214)</f>
        <v/>
      </c>
      <c r="Y214" s="7" t="n">
        <v>9.824999999999999</v>
      </c>
      <c r="Z214" s="7">
        <f>BQ214-Y214-6</f>
        <v/>
      </c>
      <c r="AA214" s="9" t="n">
        <v>0</v>
      </c>
      <c r="AB214" s="9" t="n">
        <v>1</v>
      </c>
      <c r="AC214" s="9" t="n">
        <v>0</v>
      </c>
      <c r="AD214" s="9" t="n">
        <v>0</v>
      </c>
      <c r="AE214" s="9" t="n">
        <v>0</v>
      </c>
      <c r="AF214" s="9" t="n">
        <v>1</v>
      </c>
      <c r="AG214" s="8" t="n">
        <v>0</v>
      </c>
      <c r="AH214" s="9" t="n">
        <v>1</v>
      </c>
      <c r="AI214" s="30" t="n">
        <v>0</v>
      </c>
      <c r="AJ214" s="9" t="n">
        <v>0</v>
      </c>
      <c r="AK214" s="30" t="n">
        <v>1</v>
      </c>
      <c r="AL214" s="21" t="n">
        <v>1992</v>
      </c>
      <c r="AM214" s="23">
        <f>LN(AL214)</f>
        <v/>
      </c>
      <c r="AN214" s="33">
        <f>(1-AO214-AP214)/2</f>
        <v/>
      </c>
      <c r="AO214" s="33" t="n">
        <v>0.25</v>
      </c>
      <c r="AP214" s="33" t="n">
        <v>0.225</v>
      </c>
      <c r="AQ214" s="43">
        <f>(1-AO214-AP214)/2</f>
        <v/>
      </c>
      <c r="AR214" s="33" t="inlineStr">
        <is>
          <t>.</t>
        </is>
      </c>
      <c r="AS214" s="43" t="inlineStr">
        <is>
          <t>.</t>
        </is>
      </c>
      <c r="AT214" s="42" t="n">
        <v>0.67</v>
      </c>
      <c r="AU214" s="18" t="n">
        <v>0.33</v>
      </c>
      <c r="AV214" t="n">
        <v>0</v>
      </c>
      <c r="AW214" s="40">
        <f>1-AV214</f>
        <v/>
      </c>
      <c r="AX214" t="n">
        <v>0.38</v>
      </c>
      <c r="AY214" s="40" t="n">
        <v>0.62</v>
      </c>
      <c r="BA214" s="18" t="n"/>
      <c r="BB214">
        <f>1-BC214</f>
        <v/>
      </c>
      <c r="BC214" s="18" t="n">
        <v>0.5590000000000001</v>
      </c>
      <c r="BD214" s="18" t="inlineStr">
        <is>
          <t>Ghana</t>
        </is>
      </c>
      <c r="BE214" t="n">
        <v>0</v>
      </c>
      <c r="BF214" t="n">
        <v>0</v>
      </c>
      <c r="BG214" t="n">
        <v>0</v>
      </c>
      <c r="BH214" t="n">
        <v>0</v>
      </c>
      <c r="BI214" t="n">
        <v>0</v>
      </c>
      <c r="BJ214" t="n">
        <v>0</v>
      </c>
      <c r="BK214" s="18" t="n">
        <v>1</v>
      </c>
      <c r="BL214" t="n">
        <v>0</v>
      </c>
      <c r="BM214" t="n">
        <v>0</v>
      </c>
      <c r="BN214" s="18" t="n">
        <v>1</v>
      </c>
      <c r="BO214" t="n">
        <v>19.58333333333333</v>
      </c>
      <c r="BP214" t="n">
        <v>1.03</v>
      </c>
      <c r="BQ214" s="25" t="n">
        <v>40</v>
      </c>
      <c r="BR214" t="n">
        <v>1</v>
      </c>
      <c r="BS214" t="n">
        <v>0</v>
      </c>
      <c r="BT214" t="n">
        <v>0</v>
      </c>
      <c r="BU214" t="n">
        <v>0</v>
      </c>
      <c r="BV214" t="n">
        <v>0</v>
      </c>
      <c r="BW214" t="n">
        <v>0</v>
      </c>
      <c r="BX214" t="n">
        <v>0</v>
      </c>
      <c r="BY214" s="18" t="n">
        <v>0</v>
      </c>
      <c r="BZ214" t="n">
        <v>0</v>
      </c>
      <c r="CA214" t="n">
        <v>0</v>
      </c>
      <c r="CB214" t="n">
        <v>1</v>
      </c>
      <c r="CC214" s="18" t="n">
        <v>0</v>
      </c>
      <c r="CD214" t="n">
        <v>0</v>
      </c>
      <c r="CE214" t="n">
        <v>0</v>
      </c>
      <c r="CF214" t="n">
        <v>0</v>
      </c>
      <c r="CG214" t="n">
        <v>0</v>
      </c>
      <c r="CH214" s="18" t="n">
        <v>0</v>
      </c>
      <c r="CI214" t="n">
        <v>0</v>
      </c>
      <c r="CJ214" t="n">
        <v>0</v>
      </c>
      <c r="CK214" t="n">
        <v>1</v>
      </c>
      <c r="CL214" t="n">
        <v>1</v>
      </c>
      <c r="CM214" t="n">
        <v>0</v>
      </c>
      <c r="CN214" t="n">
        <v>0</v>
      </c>
      <c r="CO214" t="n">
        <v>0</v>
      </c>
      <c r="CP214" t="n">
        <v>0</v>
      </c>
      <c r="CQ214" t="n">
        <v>0</v>
      </c>
      <c r="CR214" t="n">
        <v>1</v>
      </c>
      <c r="CS214" s="18" t="n">
        <v>0</v>
      </c>
      <c r="DD214" s="34" t="inlineStr">
        <is>
          <t>X</t>
        </is>
      </c>
    </row>
    <row r="215">
      <c r="A215" t="n">
        <v>214</v>
      </c>
      <c r="B215" t="n">
        <v>17</v>
      </c>
      <c r="C215" s="25" t="inlineStr">
        <is>
          <t>Sackey (2008)</t>
        </is>
      </c>
      <c r="D215" s="12" t="n">
        <v>0.4</v>
      </c>
      <c r="E215" s="14" t="n">
        <v>0.8333333333333334</v>
      </c>
      <c r="F215" s="7" t="n">
        <v>0.48</v>
      </c>
      <c r="G215" s="7">
        <f>D215-E215</f>
        <v/>
      </c>
      <c r="H215" s="16">
        <f>D215+E215</f>
        <v/>
      </c>
      <c r="I215" s="11">
        <f>IFERROR(F215/SQRT(F215^2+W215), "X")</f>
        <v/>
      </c>
      <c r="J215" s="33">
        <f>IFERROR(SQRT((1-I215^2)/W215), "X")</f>
        <v/>
      </c>
      <c r="K215" s="33">
        <f>IFERROR(1/J215, "X")</f>
        <v/>
      </c>
      <c r="L215" s="33">
        <f>IFERROR(I215-J215, "X")</f>
        <v/>
      </c>
      <c r="M215" s="33">
        <f>IFERROR(I215+J215, "X")</f>
        <v/>
      </c>
      <c r="N215" s="8" t="n">
        <v>0</v>
      </c>
      <c r="O215" s="9" t="n">
        <v>1</v>
      </c>
      <c r="P215" s="8" t="n">
        <v>0</v>
      </c>
      <c r="Q215" s="9" t="n">
        <v>0</v>
      </c>
      <c r="R215" s="9" t="n">
        <v>1</v>
      </c>
      <c r="S215" s="9" t="n">
        <v>0</v>
      </c>
      <c r="T215" s="9" t="n">
        <v>0</v>
      </c>
      <c r="U215" s="8" t="n">
        <v>3319</v>
      </c>
      <c r="V215" s="9" t="n">
        <v>9</v>
      </c>
      <c r="W215" s="9">
        <f>U215-V215-1</f>
        <v/>
      </c>
      <c r="X215" s="9">
        <f>COUNTIF(B:B,B215)</f>
        <v/>
      </c>
      <c r="Y215" s="7" t="n">
        <v>10.52</v>
      </c>
      <c r="Z215" s="7">
        <f>BQ215-Y215-6</f>
        <v/>
      </c>
      <c r="AA215" s="9" t="n">
        <v>0</v>
      </c>
      <c r="AB215" s="9" t="n">
        <v>1</v>
      </c>
      <c r="AC215" s="9" t="n">
        <v>0</v>
      </c>
      <c r="AD215" s="9" t="n">
        <v>0</v>
      </c>
      <c r="AE215" s="9" t="n">
        <v>0</v>
      </c>
      <c r="AF215" s="9" t="n">
        <v>1</v>
      </c>
      <c r="AG215" s="8" t="n">
        <v>0</v>
      </c>
      <c r="AH215" s="9" t="n">
        <v>1</v>
      </c>
      <c r="AI215" s="30" t="n">
        <v>0</v>
      </c>
      <c r="AJ215" s="9" t="n">
        <v>0</v>
      </c>
      <c r="AK215" s="30" t="n">
        <v>1</v>
      </c>
      <c r="AL215" s="21" t="n">
        <v>1992</v>
      </c>
      <c r="AM215" s="23">
        <f>LN(AL215)</f>
        <v/>
      </c>
      <c r="AN215" s="33">
        <f>(1-AO215-AP215)/2</f>
        <v/>
      </c>
      <c r="AO215" s="33" t="n">
        <v>0.2</v>
      </c>
      <c r="AP215" s="33" t="n">
        <v>0.46</v>
      </c>
      <c r="AQ215" s="43">
        <f>(1-AO215-AP215)/2</f>
        <v/>
      </c>
      <c r="AR215" s="33" t="inlineStr">
        <is>
          <t>.</t>
        </is>
      </c>
      <c r="AS215" s="43" t="inlineStr">
        <is>
          <t>.</t>
        </is>
      </c>
      <c r="AT215" s="42" t="n">
        <v>0.67</v>
      </c>
      <c r="AU215" s="18" t="n">
        <v>0.33</v>
      </c>
      <c r="AV215" t="n">
        <v>1</v>
      </c>
      <c r="AW215" s="40">
        <f>1-AV215</f>
        <v/>
      </c>
      <c r="AX215" t="n">
        <v>0.31</v>
      </c>
      <c r="AY215" s="40" t="n">
        <v>0.6899999999999999</v>
      </c>
      <c r="BA215" s="18" t="n"/>
      <c r="BB215">
        <f>1-BC215</f>
        <v/>
      </c>
      <c r="BC215" s="18" t="n">
        <v>0.432</v>
      </c>
      <c r="BD215" s="18" t="inlineStr">
        <is>
          <t>Ghana</t>
        </is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s="18" t="n">
        <v>1</v>
      </c>
      <c r="BL215" t="n">
        <v>0</v>
      </c>
      <c r="BM215" t="n">
        <v>0</v>
      </c>
      <c r="BN215" s="18" t="n">
        <v>1</v>
      </c>
      <c r="BO215" t="n">
        <v>19.58333333333333</v>
      </c>
      <c r="BP215" t="n">
        <v>1.03</v>
      </c>
      <c r="BQ215" s="25" t="n">
        <v>40</v>
      </c>
      <c r="BR215" t="n">
        <v>1</v>
      </c>
      <c r="BS215" t="n">
        <v>0</v>
      </c>
      <c r="BT215" t="n">
        <v>0</v>
      </c>
      <c r="BU215" t="n">
        <v>0</v>
      </c>
      <c r="BV215" t="n">
        <v>0</v>
      </c>
      <c r="BW215" t="n">
        <v>0</v>
      </c>
      <c r="BX215" t="n">
        <v>0</v>
      </c>
      <c r="BY215" s="18" t="n">
        <v>0</v>
      </c>
      <c r="BZ215" t="n">
        <v>0</v>
      </c>
      <c r="CA215" t="n">
        <v>0</v>
      </c>
      <c r="CB215" t="n">
        <v>1</v>
      </c>
      <c r="CC215" s="18" t="n">
        <v>0</v>
      </c>
      <c r="CD215" t="n">
        <v>0</v>
      </c>
      <c r="CE215" t="n">
        <v>0</v>
      </c>
      <c r="CF215" t="n">
        <v>0</v>
      </c>
      <c r="CG215" t="n">
        <v>0</v>
      </c>
      <c r="CH215" s="18" t="n">
        <v>0</v>
      </c>
      <c r="CI215" t="n">
        <v>0</v>
      </c>
      <c r="CJ215" t="n">
        <v>0</v>
      </c>
      <c r="CK215" t="n">
        <v>1</v>
      </c>
      <c r="CL215" t="n">
        <v>1</v>
      </c>
      <c r="CM215" t="n">
        <v>0</v>
      </c>
      <c r="CN215" t="n">
        <v>0</v>
      </c>
      <c r="CO215" t="n">
        <v>0</v>
      </c>
      <c r="CP215" t="n">
        <v>0</v>
      </c>
      <c r="CQ215" t="n">
        <v>0</v>
      </c>
      <c r="CR215" t="n">
        <v>1</v>
      </c>
      <c r="CS215" s="18" t="n">
        <v>0</v>
      </c>
      <c r="DD215" s="34" t="inlineStr">
        <is>
          <t>X</t>
        </is>
      </c>
    </row>
    <row r="216">
      <c r="A216" t="n">
        <v>215</v>
      </c>
      <c r="B216" t="n">
        <v>17</v>
      </c>
      <c r="C216" s="25" t="inlineStr">
        <is>
          <t>Sackey (2008)</t>
        </is>
      </c>
      <c r="D216" s="12" t="n">
        <v>4.225000000000001</v>
      </c>
      <c r="E216" s="14" t="n">
        <v>1.053615960099751</v>
      </c>
      <c r="F216" s="7" t="n">
        <v>4.01</v>
      </c>
      <c r="G216" s="7">
        <f>D216-E216</f>
        <v/>
      </c>
      <c r="H216" s="16">
        <f>D216+E216</f>
        <v/>
      </c>
      <c r="I216" s="11">
        <f>IFERROR(F216/SQRT(F216^2+W216), "X")</f>
        <v/>
      </c>
      <c r="J216" s="33">
        <f>IFERROR(SQRT((1-I216^2)/W216), "X")</f>
        <v/>
      </c>
      <c r="K216" s="33">
        <f>IFERROR(1/J216, "X")</f>
        <v/>
      </c>
      <c r="L216" s="33">
        <f>IFERROR(I216-J216, "X")</f>
        <v/>
      </c>
      <c r="M216" s="33">
        <f>IFERROR(I216+J216, "X")</f>
        <v/>
      </c>
      <c r="N216" s="8" t="n">
        <v>0</v>
      </c>
      <c r="O216" s="9" t="n">
        <v>1</v>
      </c>
      <c r="P216" s="8" t="n">
        <v>0</v>
      </c>
      <c r="Q216" s="9" t="n">
        <v>0</v>
      </c>
      <c r="R216" s="9" t="n">
        <v>1</v>
      </c>
      <c r="S216" s="9" t="n">
        <v>0</v>
      </c>
      <c r="T216" s="9" t="n">
        <v>0</v>
      </c>
      <c r="U216" s="8" t="n">
        <v>3319</v>
      </c>
      <c r="V216" s="9" t="n">
        <v>9</v>
      </c>
      <c r="W216" s="9">
        <f>U216-V216-1</f>
        <v/>
      </c>
      <c r="X216" s="9">
        <f>COUNTIF(B:B,B216)</f>
        <v/>
      </c>
      <c r="Y216" s="7" t="n">
        <v>10.52</v>
      </c>
      <c r="Z216" s="7">
        <f>BQ216-Y216-6</f>
        <v/>
      </c>
      <c r="AA216" s="9" t="n">
        <v>0</v>
      </c>
      <c r="AB216" s="9" t="n">
        <v>1</v>
      </c>
      <c r="AC216" s="9" t="n">
        <v>0</v>
      </c>
      <c r="AD216" s="9" t="n">
        <v>0</v>
      </c>
      <c r="AE216" s="9" t="n">
        <v>0</v>
      </c>
      <c r="AF216" s="9" t="n">
        <v>1</v>
      </c>
      <c r="AG216" s="8" t="n">
        <v>0</v>
      </c>
      <c r="AH216" s="9" t="n">
        <v>1</v>
      </c>
      <c r="AI216" s="30" t="n">
        <v>0</v>
      </c>
      <c r="AJ216" s="9" t="n">
        <v>0</v>
      </c>
      <c r="AK216" s="30" t="n">
        <v>1</v>
      </c>
      <c r="AL216" s="21" t="n">
        <v>1992</v>
      </c>
      <c r="AM216" s="23">
        <f>LN(AL216)</f>
        <v/>
      </c>
      <c r="AN216" s="33">
        <f>(1-AO216-AP216)/2</f>
        <v/>
      </c>
      <c r="AO216" s="33" t="n">
        <v>0.2</v>
      </c>
      <c r="AP216" s="33" t="n">
        <v>0.46</v>
      </c>
      <c r="AQ216" s="43">
        <f>(1-AO216-AP216)/2</f>
        <v/>
      </c>
      <c r="AR216" s="33" t="inlineStr">
        <is>
          <t>.</t>
        </is>
      </c>
      <c r="AS216" s="43" t="inlineStr">
        <is>
          <t>.</t>
        </is>
      </c>
      <c r="AT216" s="42" t="n">
        <v>0.67</v>
      </c>
      <c r="AU216" s="18" t="n">
        <v>0.33</v>
      </c>
      <c r="AV216" t="n">
        <v>1</v>
      </c>
      <c r="AW216" s="40">
        <f>1-AV216</f>
        <v/>
      </c>
      <c r="AX216" t="n">
        <v>0.31</v>
      </c>
      <c r="AY216" s="40" t="n">
        <v>0.6899999999999999</v>
      </c>
      <c r="BA216" s="18" t="n"/>
      <c r="BB216">
        <f>1-BC216</f>
        <v/>
      </c>
      <c r="BC216" s="18" t="n">
        <v>0.432</v>
      </c>
      <c r="BD216" s="18" t="inlineStr">
        <is>
          <t>Ghana</t>
        </is>
      </c>
      <c r="BE216" t="n">
        <v>0</v>
      </c>
      <c r="BF216" t="n">
        <v>0</v>
      </c>
      <c r="BG216" t="n">
        <v>0</v>
      </c>
      <c r="BH216" t="n">
        <v>0</v>
      </c>
      <c r="BI216" t="n">
        <v>0</v>
      </c>
      <c r="BJ216" t="n">
        <v>0</v>
      </c>
      <c r="BK216" s="18" t="n">
        <v>1</v>
      </c>
      <c r="BL216" t="n">
        <v>0</v>
      </c>
      <c r="BM216" t="n">
        <v>0</v>
      </c>
      <c r="BN216" s="18" t="n">
        <v>1</v>
      </c>
      <c r="BO216" t="n">
        <v>19.58333333333333</v>
      </c>
      <c r="BP216" t="n">
        <v>1.03</v>
      </c>
      <c r="BQ216" s="25" t="n">
        <v>40</v>
      </c>
      <c r="BR216" t="n">
        <v>1</v>
      </c>
      <c r="BS216" t="n">
        <v>0</v>
      </c>
      <c r="BT216" t="n">
        <v>0</v>
      </c>
      <c r="BU216" t="n">
        <v>0</v>
      </c>
      <c r="BV216" t="n">
        <v>0</v>
      </c>
      <c r="BW216" t="n">
        <v>0</v>
      </c>
      <c r="BX216" t="n">
        <v>0</v>
      </c>
      <c r="BY216" s="18" t="n">
        <v>0</v>
      </c>
      <c r="BZ216" t="n">
        <v>0</v>
      </c>
      <c r="CA216" t="n">
        <v>0</v>
      </c>
      <c r="CB216" t="n">
        <v>1</v>
      </c>
      <c r="CC216" s="18" t="n">
        <v>0</v>
      </c>
      <c r="CD216" t="n">
        <v>0</v>
      </c>
      <c r="CE216" t="n">
        <v>0</v>
      </c>
      <c r="CF216" t="n">
        <v>0</v>
      </c>
      <c r="CG216" t="n">
        <v>0</v>
      </c>
      <c r="CH216" s="18" t="n">
        <v>0</v>
      </c>
      <c r="CI216" t="n">
        <v>0</v>
      </c>
      <c r="CJ216" t="n">
        <v>0</v>
      </c>
      <c r="CK216" t="n">
        <v>1</v>
      </c>
      <c r="CL216" t="n">
        <v>1</v>
      </c>
      <c r="CM216" t="n">
        <v>0</v>
      </c>
      <c r="CN216" t="n">
        <v>0</v>
      </c>
      <c r="CO216" t="n">
        <v>0</v>
      </c>
      <c r="CP216" t="n">
        <v>0</v>
      </c>
      <c r="CQ216" t="n">
        <v>0</v>
      </c>
      <c r="CR216" t="n">
        <v>1</v>
      </c>
      <c r="CS216" s="18" t="n">
        <v>0</v>
      </c>
      <c r="DD216" s="34" t="inlineStr">
        <is>
          <t>X</t>
        </is>
      </c>
    </row>
    <row r="217">
      <c r="A217" t="n">
        <v>216</v>
      </c>
      <c r="B217" t="n">
        <v>17</v>
      </c>
      <c r="C217" s="25" t="inlineStr">
        <is>
          <t>Sackey (2008)</t>
        </is>
      </c>
      <c r="D217" s="12" t="n">
        <v>7.399999999999999</v>
      </c>
      <c r="E217" s="14" t="n">
        <v>1.111111111111111</v>
      </c>
      <c r="F217" s="7" t="n">
        <v>6.66</v>
      </c>
      <c r="G217" s="7">
        <f>D217-E217</f>
        <v/>
      </c>
      <c r="H217" s="16">
        <f>D217+E217</f>
        <v/>
      </c>
      <c r="I217" s="11">
        <f>IFERROR(F217/SQRT(F217^2+W217), "X")</f>
        <v/>
      </c>
      <c r="J217" s="33">
        <f>IFERROR(SQRT((1-I217^2)/W217), "X")</f>
        <v/>
      </c>
      <c r="K217" s="33">
        <f>IFERROR(1/J217, "X")</f>
        <v/>
      </c>
      <c r="L217" s="33">
        <f>IFERROR(I217-J217, "X")</f>
        <v/>
      </c>
      <c r="M217" s="33">
        <f>IFERROR(I217+J217, "X")</f>
        <v/>
      </c>
      <c r="N217" s="8" t="n">
        <v>0</v>
      </c>
      <c r="O217" s="9" t="n">
        <v>1</v>
      </c>
      <c r="P217" s="8" t="n">
        <v>0</v>
      </c>
      <c r="Q217" s="9" t="n">
        <v>0</v>
      </c>
      <c r="R217" s="9" t="n">
        <v>1</v>
      </c>
      <c r="S217" s="9" t="n">
        <v>0</v>
      </c>
      <c r="T217" s="9" t="n">
        <v>0</v>
      </c>
      <c r="U217" s="8" t="n">
        <v>3319</v>
      </c>
      <c r="V217" s="9" t="n">
        <v>9</v>
      </c>
      <c r="W217" s="9">
        <f>U217-V217-1</f>
        <v/>
      </c>
      <c r="X217" s="9">
        <f>COUNTIF(B:B,B217)</f>
        <v/>
      </c>
      <c r="Y217" s="7" t="n">
        <v>10.52</v>
      </c>
      <c r="Z217" s="7">
        <f>BQ217-Y217-6</f>
        <v/>
      </c>
      <c r="AA217" s="9" t="n">
        <v>0</v>
      </c>
      <c r="AB217" s="9" t="n">
        <v>1</v>
      </c>
      <c r="AC217" s="9" t="n">
        <v>0</v>
      </c>
      <c r="AD217" s="9" t="n">
        <v>0</v>
      </c>
      <c r="AE217" s="9" t="n">
        <v>0</v>
      </c>
      <c r="AF217" s="9" t="n">
        <v>1</v>
      </c>
      <c r="AG217" s="8" t="n">
        <v>0</v>
      </c>
      <c r="AH217" s="9" t="n">
        <v>1</v>
      </c>
      <c r="AI217" s="30" t="n">
        <v>0</v>
      </c>
      <c r="AJ217" s="9" t="n">
        <v>0</v>
      </c>
      <c r="AK217" s="30" t="n">
        <v>1</v>
      </c>
      <c r="AL217" s="21" t="n">
        <v>1992</v>
      </c>
      <c r="AM217" s="23">
        <f>LN(AL217)</f>
        <v/>
      </c>
      <c r="AN217" s="33">
        <f>(1-AO217-AP217)/2</f>
        <v/>
      </c>
      <c r="AO217" s="33" t="n">
        <v>0.2</v>
      </c>
      <c r="AP217" s="33" t="n">
        <v>0.46</v>
      </c>
      <c r="AQ217" s="43">
        <f>(1-AO217-AP217)/2</f>
        <v/>
      </c>
      <c r="AR217" s="33" t="inlineStr">
        <is>
          <t>.</t>
        </is>
      </c>
      <c r="AS217" s="43" t="inlineStr">
        <is>
          <t>.</t>
        </is>
      </c>
      <c r="AT217" s="42" t="n">
        <v>0.67</v>
      </c>
      <c r="AU217" s="18" t="n">
        <v>0.33</v>
      </c>
      <c r="AV217" t="n">
        <v>1</v>
      </c>
      <c r="AW217" s="40">
        <f>1-AV217</f>
        <v/>
      </c>
      <c r="AX217" t="n">
        <v>0.31</v>
      </c>
      <c r="AY217" s="40" t="n">
        <v>0.6899999999999999</v>
      </c>
      <c r="BA217" s="18" t="n"/>
      <c r="BB217">
        <f>1-BC217</f>
        <v/>
      </c>
      <c r="BC217" s="18" t="n">
        <v>0.432</v>
      </c>
      <c r="BD217" s="18" t="inlineStr">
        <is>
          <t>Ghana</t>
        </is>
      </c>
      <c r="BE217" t="n">
        <v>0</v>
      </c>
      <c r="BF217" t="n">
        <v>0</v>
      </c>
      <c r="BG217" t="n">
        <v>0</v>
      </c>
      <c r="BH217" t="n">
        <v>0</v>
      </c>
      <c r="BI217" t="n">
        <v>0</v>
      </c>
      <c r="BJ217" t="n">
        <v>0</v>
      </c>
      <c r="BK217" s="18" t="n">
        <v>1</v>
      </c>
      <c r="BL217" t="n">
        <v>0</v>
      </c>
      <c r="BM217" t="n">
        <v>0</v>
      </c>
      <c r="BN217" s="18" t="n">
        <v>1</v>
      </c>
      <c r="BO217" t="n">
        <v>19.58333333333333</v>
      </c>
      <c r="BP217" t="n">
        <v>1.03</v>
      </c>
      <c r="BQ217" s="25" t="n">
        <v>40</v>
      </c>
      <c r="BR217" t="n">
        <v>1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  <c r="BX217" t="n">
        <v>0</v>
      </c>
      <c r="BY217" s="18" t="n">
        <v>0</v>
      </c>
      <c r="BZ217" t="n">
        <v>0</v>
      </c>
      <c r="CA217" t="n">
        <v>0</v>
      </c>
      <c r="CB217" t="n">
        <v>1</v>
      </c>
      <c r="CC217" s="18" t="n">
        <v>0</v>
      </c>
      <c r="CD217" t="n">
        <v>0</v>
      </c>
      <c r="CE217" t="n">
        <v>0</v>
      </c>
      <c r="CF217" t="n">
        <v>0</v>
      </c>
      <c r="CG217" t="n">
        <v>0</v>
      </c>
      <c r="CH217" s="18" t="n">
        <v>0</v>
      </c>
      <c r="CI217" t="n">
        <v>0</v>
      </c>
      <c r="CJ217" t="n">
        <v>0</v>
      </c>
      <c r="CK217" t="n">
        <v>1</v>
      </c>
      <c r="CL217" t="n">
        <v>1</v>
      </c>
      <c r="CM217" t="n">
        <v>0</v>
      </c>
      <c r="CN217" t="n">
        <v>0</v>
      </c>
      <c r="CO217" t="n">
        <v>0</v>
      </c>
      <c r="CP217" t="n">
        <v>0</v>
      </c>
      <c r="CQ217" t="n">
        <v>0</v>
      </c>
      <c r="CR217" t="n">
        <v>1</v>
      </c>
      <c r="CS217" s="18" t="n">
        <v>0</v>
      </c>
      <c r="DD217" s="34" t="inlineStr">
        <is>
          <t>X</t>
        </is>
      </c>
    </row>
    <row r="218">
      <c r="A218" t="n">
        <v>217</v>
      </c>
      <c r="B218" t="n">
        <v>17</v>
      </c>
      <c r="C218" s="25" t="inlineStr">
        <is>
          <t>Sackey (2008)</t>
        </is>
      </c>
      <c r="D218" s="12" t="n">
        <v>13.23333333333333</v>
      </c>
      <c r="E218" s="14" t="n">
        <v>2.23159078133783</v>
      </c>
      <c r="F218" s="7" t="n">
        <v>5.93</v>
      </c>
      <c r="G218" s="7">
        <f>D218-E218</f>
        <v/>
      </c>
      <c r="H218" s="16">
        <f>D218+E218</f>
        <v/>
      </c>
      <c r="I218" s="11">
        <f>IFERROR(F218/SQRT(F218^2+W218), "X")</f>
        <v/>
      </c>
      <c r="J218" s="33">
        <f>IFERROR(SQRT((1-I218^2)/W218), "X")</f>
        <v/>
      </c>
      <c r="K218" s="33">
        <f>IFERROR(1/J218, "X")</f>
        <v/>
      </c>
      <c r="L218" s="33">
        <f>IFERROR(I218-J218, "X")</f>
        <v/>
      </c>
      <c r="M218" s="33">
        <f>IFERROR(I218+J218, "X")</f>
        <v/>
      </c>
      <c r="N218" s="8" t="n">
        <v>0</v>
      </c>
      <c r="O218" s="9" t="n">
        <v>1</v>
      </c>
      <c r="P218" s="8" t="n">
        <v>0</v>
      </c>
      <c r="Q218" s="9" t="n">
        <v>0</v>
      </c>
      <c r="R218" s="9" t="n">
        <v>1</v>
      </c>
      <c r="S218" s="9" t="n">
        <v>0</v>
      </c>
      <c r="T218" s="9" t="n">
        <v>0</v>
      </c>
      <c r="U218" s="8" t="n">
        <v>3319</v>
      </c>
      <c r="V218" s="9" t="n">
        <v>9</v>
      </c>
      <c r="W218" s="9">
        <f>U218-V218-1</f>
        <v/>
      </c>
      <c r="X218" s="9">
        <f>COUNTIF(B:B,B218)</f>
        <v/>
      </c>
      <c r="Y218" s="7" t="n">
        <v>10.52</v>
      </c>
      <c r="Z218" s="7">
        <f>BQ218-Y218-6</f>
        <v/>
      </c>
      <c r="AA218" s="9" t="n">
        <v>0</v>
      </c>
      <c r="AB218" s="9" t="n">
        <v>1</v>
      </c>
      <c r="AC218" s="9" t="n">
        <v>0</v>
      </c>
      <c r="AD218" s="9" t="n">
        <v>0</v>
      </c>
      <c r="AE218" s="9" t="n">
        <v>0</v>
      </c>
      <c r="AF218" s="9" t="n">
        <v>1</v>
      </c>
      <c r="AG218" s="8" t="n">
        <v>0</v>
      </c>
      <c r="AH218" s="9" t="n">
        <v>1</v>
      </c>
      <c r="AI218" s="30" t="n">
        <v>0</v>
      </c>
      <c r="AJ218" s="9" t="n">
        <v>0</v>
      </c>
      <c r="AK218" s="30" t="n">
        <v>1</v>
      </c>
      <c r="AL218" s="21" t="n">
        <v>1992</v>
      </c>
      <c r="AM218" s="23">
        <f>LN(AL218)</f>
        <v/>
      </c>
      <c r="AN218" s="33">
        <f>(1-AO218-AP218)/2</f>
        <v/>
      </c>
      <c r="AO218" s="33" t="n">
        <v>0.2</v>
      </c>
      <c r="AP218" s="33" t="n">
        <v>0.46</v>
      </c>
      <c r="AQ218" s="43">
        <f>(1-AO218-AP218)/2</f>
        <v/>
      </c>
      <c r="AR218" s="33" t="inlineStr">
        <is>
          <t>.</t>
        </is>
      </c>
      <c r="AS218" s="43" t="inlineStr">
        <is>
          <t>.</t>
        </is>
      </c>
      <c r="AT218" s="42" t="n">
        <v>0.67</v>
      </c>
      <c r="AU218" s="18" t="n">
        <v>0.33</v>
      </c>
      <c r="AV218" t="n">
        <v>1</v>
      </c>
      <c r="AW218" s="40">
        <f>1-AV218</f>
        <v/>
      </c>
      <c r="AX218" t="n">
        <v>0.31</v>
      </c>
      <c r="AY218" s="40" t="n">
        <v>0.6899999999999999</v>
      </c>
      <c r="BA218" s="18" t="n"/>
      <c r="BB218">
        <f>1-BC218</f>
        <v/>
      </c>
      <c r="BC218" s="18" t="n">
        <v>0.432</v>
      </c>
      <c r="BD218" s="18" t="inlineStr">
        <is>
          <t>Ghana</t>
        </is>
      </c>
      <c r="BE218" t="n">
        <v>0</v>
      </c>
      <c r="BF218" t="n">
        <v>0</v>
      </c>
      <c r="BG218" t="n">
        <v>0</v>
      </c>
      <c r="BH218" t="n">
        <v>0</v>
      </c>
      <c r="BI218" t="n">
        <v>0</v>
      </c>
      <c r="BJ218" t="n">
        <v>0</v>
      </c>
      <c r="BK218" s="18" t="n">
        <v>1</v>
      </c>
      <c r="BL218" t="n">
        <v>0</v>
      </c>
      <c r="BM218" t="n">
        <v>0</v>
      </c>
      <c r="BN218" s="18" t="n">
        <v>1</v>
      </c>
      <c r="BO218" t="n">
        <v>19.58333333333333</v>
      </c>
      <c r="BP218" t="n">
        <v>1.03</v>
      </c>
      <c r="BQ218" s="25" t="n">
        <v>40</v>
      </c>
      <c r="BR218" t="n">
        <v>1</v>
      </c>
      <c r="BS218" t="n">
        <v>0</v>
      </c>
      <c r="BT218" t="n">
        <v>0</v>
      </c>
      <c r="BU218" t="n">
        <v>0</v>
      </c>
      <c r="BV218" t="n">
        <v>0</v>
      </c>
      <c r="BW218" t="n">
        <v>0</v>
      </c>
      <c r="BX218" t="n">
        <v>0</v>
      </c>
      <c r="BY218" s="18" t="n">
        <v>0</v>
      </c>
      <c r="BZ218" t="n">
        <v>0</v>
      </c>
      <c r="CA218" t="n">
        <v>0</v>
      </c>
      <c r="CB218" t="n">
        <v>1</v>
      </c>
      <c r="CC218" s="18" t="n">
        <v>0</v>
      </c>
      <c r="CD218" t="n">
        <v>0</v>
      </c>
      <c r="CE218" t="n">
        <v>0</v>
      </c>
      <c r="CF218" t="n">
        <v>0</v>
      </c>
      <c r="CG218" t="n">
        <v>0</v>
      </c>
      <c r="CH218" s="18" t="n">
        <v>0</v>
      </c>
      <c r="CI218" t="n">
        <v>0</v>
      </c>
      <c r="CJ218" t="n">
        <v>0</v>
      </c>
      <c r="CK218" t="n">
        <v>1</v>
      </c>
      <c r="CL218" t="n">
        <v>1</v>
      </c>
      <c r="CM218" t="n">
        <v>0</v>
      </c>
      <c r="CN218" t="n">
        <v>0</v>
      </c>
      <c r="CO218" t="n">
        <v>0</v>
      </c>
      <c r="CP218" t="n">
        <v>0</v>
      </c>
      <c r="CQ218" t="n">
        <v>0</v>
      </c>
      <c r="CR218" t="n">
        <v>1</v>
      </c>
      <c r="CS218" s="18" t="n">
        <v>0</v>
      </c>
      <c r="DD218" s="34" t="inlineStr">
        <is>
          <t>X</t>
        </is>
      </c>
    </row>
    <row r="219">
      <c r="A219" t="n">
        <v>218</v>
      </c>
      <c r="B219" t="n">
        <v>17</v>
      </c>
      <c r="C219" s="25" t="inlineStr">
        <is>
          <t>Sackey (2008)</t>
        </is>
      </c>
      <c r="D219" s="12" t="n">
        <v>5</v>
      </c>
      <c r="E219" s="14" t="n">
        <v>1.1441647597254</v>
      </c>
      <c r="F219" s="7" t="n">
        <v>4.37</v>
      </c>
      <c r="G219" s="7">
        <f>D219-E219</f>
        <v/>
      </c>
      <c r="H219" s="16">
        <f>D219+E219</f>
        <v/>
      </c>
      <c r="I219" s="11">
        <f>IFERROR(F219/SQRT(F219^2+W219), "X")</f>
        <v/>
      </c>
      <c r="J219" s="33">
        <f>IFERROR(SQRT((1-I219^2)/W219), "X")</f>
        <v/>
      </c>
      <c r="K219" s="33">
        <f>IFERROR(1/J219, "X")</f>
        <v/>
      </c>
      <c r="L219" s="33">
        <f>IFERROR(I219-J219, "X")</f>
        <v/>
      </c>
      <c r="M219" s="33">
        <f>IFERROR(I219+J219, "X")</f>
        <v/>
      </c>
      <c r="N219" s="8" t="n">
        <v>0</v>
      </c>
      <c r="O219" s="9" t="n">
        <v>1</v>
      </c>
      <c r="P219" s="8" t="n">
        <v>0</v>
      </c>
      <c r="Q219" s="9" t="n">
        <v>0</v>
      </c>
      <c r="R219" s="9" t="n">
        <v>1</v>
      </c>
      <c r="S219" s="9" t="n">
        <v>0</v>
      </c>
      <c r="T219" s="9" t="n">
        <v>0</v>
      </c>
      <c r="U219" s="8" t="n">
        <v>2223</v>
      </c>
      <c r="V219" s="9" t="n">
        <v>9</v>
      </c>
      <c r="W219" s="9">
        <f>U219-V219-1</f>
        <v/>
      </c>
      <c r="X219" s="9">
        <f>COUNTIF(B:B,B219)</f>
        <v/>
      </c>
      <c r="Y219" s="7" t="n">
        <v>9.845000000000001</v>
      </c>
      <c r="Z219" s="7">
        <f>BQ219-Y219-6</f>
        <v/>
      </c>
      <c r="AA219" s="9" t="n">
        <v>0</v>
      </c>
      <c r="AB219" s="9" t="n">
        <v>1</v>
      </c>
      <c r="AC219" s="9" t="n">
        <v>0</v>
      </c>
      <c r="AD219" s="9" t="n">
        <v>0</v>
      </c>
      <c r="AE219" s="9" t="n">
        <v>0</v>
      </c>
      <c r="AF219" s="9" t="n">
        <v>1</v>
      </c>
      <c r="AG219" s="8" t="n">
        <v>0</v>
      </c>
      <c r="AH219" s="9" t="n">
        <v>1</v>
      </c>
      <c r="AI219" s="30" t="n">
        <v>0</v>
      </c>
      <c r="AJ219" s="9" t="n">
        <v>0</v>
      </c>
      <c r="AK219" s="30" t="n">
        <v>1</v>
      </c>
      <c r="AL219" s="21" t="n">
        <v>1999</v>
      </c>
      <c r="AM219" s="23">
        <f>LN(AL219)</f>
        <v/>
      </c>
      <c r="AN219" s="33">
        <f>(1-AO219-AP219)/2</f>
        <v/>
      </c>
      <c r="AO219" s="33" t="n">
        <v>0.29</v>
      </c>
      <c r="AP219" s="33" t="n">
        <v>0.325</v>
      </c>
      <c r="AQ219" s="43">
        <f>(1-AO219-AP219)/2</f>
        <v/>
      </c>
      <c r="AR219" s="33" t="inlineStr">
        <is>
          <t>.</t>
        </is>
      </c>
      <c r="AS219" s="43" t="inlineStr">
        <is>
          <t>.</t>
        </is>
      </c>
      <c r="AT219" s="42" t="n">
        <v>0.67</v>
      </c>
      <c r="AU219" s="18" t="n">
        <v>0.33</v>
      </c>
      <c r="AV219" t="n">
        <v>0</v>
      </c>
      <c r="AW219" s="40">
        <f>1-AV219</f>
        <v/>
      </c>
      <c r="AX219" t="n">
        <v>0.38</v>
      </c>
      <c r="AY219" s="40" t="n">
        <v>0.62</v>
      </c>
      <c r="BA219" s="18" t="n"/>
      <c r="BB219">
        <f>1-BC219</f>
        <v/>
      </c>
      <c r="BC219" s="18" t="n">
        <v>0.519</v>
      </c>
      <c r="BD219" s="18" t="inlineStr">
        <is>
          <t>Ghana</t>
        </is>
      </c>
      <c r="BE219" t="n">
        <v>0</v>
      </c>
      <c r="BF219" t="n">
        <v>0</v>
      </c>
      <c r="BG219" t="n">
        <v>0</v>
      </c>
      <c r="BH219" t="n">
        <v>0</v>
      </c>
      <c r="BI219" t="n">
        <v>0</v>
      </c>
      <c r="BJ219" t="n">
        <v>0</v>
      </c>
      <c r="BK219" s="18" t="n">
        <v>1</v>
      </c>
      <c r="BL219" t="n">
        <v>0</v>
      </c>
      <c r="BM219" t="n">
        <v>0</v>
      </c>
      <c r="BN219" s="18" t="n">
        <v>1</v>
      </c>
      <c r="BO219" t="n">
        <v>19.58333333333333</v>
      </c>
      <c r="BP219" t="n">
        <v>1.03</v>
      </c>
      <c r="BQ219" s="25" t="n">
        <v>40</v>
      </c>
      <c r="BR219" t="n">
        <v>1</v>
      </c>
      <c r="BS219" t="n">
        <v>0</v>
      </c>
      <c r="BT219" t="n">
        <v>0</v>
      </c>
      <c r="BU219" t="n">
        <v>0</v>
      </c>
      <c r="BV219" t="n">
        <v>0</v>
      </c>
      <c r="BW219" t="n">
        <v>0</v>
      </c>
      <c r="BX219" t="n">
        <v>0</v>
      </c>
      <c r="BY219" s="18" t="n">
        <v>0</v>
      </c>
      <c r="BZ219" t="n">
        <v>0</v>
      </c>
      <c r="CA219" t="n">
        <v>0</v>
      </c>
      <c r="CB219" t="n">
        <v>1</v>
      </c>
      <c r="CC219" s="18" t="n">
        <v>0</v>
      </c>
      <c r="CD219" t="n">
        <v>0</v>
      </c>
      <c r="CE219" t="n">
        <v>0</v>
      </c>
      <c r="CF219" t="n">
        <v>0</v>
      </c>
      <c r="CG219" t="n">
        <v>0</v>
      </c>
      <c r="CH219" s="18" t="n">
        <v>0</v>
      </c>
      <c r="CI219" t="n">
        <v>0</v>
      </c>
      <c r="CJ219" t="n">
        <v>0</v>
      </c>
      <c r="CK219" t="n">
        <v>1</v>
      </c>
      <c r="CL219" t="n">
        <v>1</v>
      </c>
      <c r="CM219" t="n">
        <v>0</v>
      </c>
      <c r="CN219" t="n">
        <v>0</v>
      </c>
      <c r="CO219" t="n">
        <v>0</v>
      </c>
      <c r="CP219" t="n">
        <v>0</v>
      </c>
      <c r="CQ219" t="n">
        <v>0</v>
      </c>
      <c r="CR219" t="n">
        <v>1</v>
      </c>
      <c r="CS219" s="18" t="n">
        <v>0</v>
      </c>
      <c r="DD219" s="34" t="inlineStr">
        <is>
          <t>X</t>
        </is>
      </c>
    </row>
    <row r="220">
      <c r="A220" t="n">
        <v>219</v>
      </c>
      <c r="B220" t="n">
        <v>17</v>
      </c>
      <c r="C220" s="25" t="inlineStr">
        <is>
          <t>Sackey (2008)</t>
        </is>
      </c>
      <c r="D220" s="12" t="n">
        <v>4.025</v>
      </c>
      <c r="E220" s="14" t="n">
        <v>0.6025449101796408</v>
      </c>
      <c r="F220" s="7" t="n">
        <v>6.679999999999999</v>
      </c>
      <c r="G220" s="7">
        <f>D220-E220</f>
        <v/>
      </c>
      <c r="H220" s="16">
        <f>D220+E220</f>
        <v/>
      </c>
      <c r="I220" s="11">
        <f>IFERROR(F220/SQRT(F220^2+W220), "X")</f>
        <v/>
      </c>
      <c r="J220" s="33">
        <f>IFERROR(SQRT((1-I220^2)/W220), "X")</f>
        <v/>
      </c>
      <c r="K220" s="33">
        <f>IFERROR(1/J220, "X")</f>
        <v/>
      </c>
      <c r="L220" s="33">
        <f>IFERROR(I220-J220, "X")</f>
        <v/>
      </c>
      <c r="M220" s="33">
        <f>IFERROR(I220+J220, "X")</f>
        <v/>
      </c>
      <c r="N220" s="8" t="n">
        <v>0</v>
      </c>
      <c r="O220" s="9" t="n">
        <v>1</v>
      </c>
      <c r="P220" s="8" t="n">
        <v>0</v>
      </c>
      <c r="Q220" s="9" t="n">
        <v>0</v>
      </c>
      <c r="R220" s="9" t="n">
        <v>1</v>
      </c>
      <c r="S220" s="9" t="n">
        <v>0</v>
      </c>
      <c r="T220" s="9" t="n">
        <v>0</v>
      </c>
      <c r="U220" s="8" t="n">
        <v>2223</v>
      </c>
      <c r="V220" s="9" t="n">
        <v>9</v>
      </c>
      <c r="W220" s="9">
        <f>U220-V220-1</f>
        <v/>
      </c>
      <c r="X220" s="9">
        <f>COUNTIF(B:B,B220)</f>
        <v/>
      </c>
      <c r="Y220" s="7" t="n">
        <v>9.845000000000001</v>
      </c>
      <c r="Z220" s="7">
        <f>BQ220-Y220-6</f>
        <v/>
      </c>
      <c r="AA220" s="9" t="n">
        <v>0</v>
      </c>
      <c r="AB220" s="9" t="n">
        <v>1</v>
      </c>
      <c r="AC220" s="9" t="n">
        <v>0</v>
      </c>
      <c r="AD220" s="9" t="n">
        <v>0</v>
      </c>
      <c r="AE220" s="9" t="n">
        <v>0</v>
      </c>
      <c r="AF220" s="9" t="n">
        <v>1</v>
      </c>
      <c r="AG220" s="8" t="n">
        <v>0</v>
      </c>
      <c r="AH220" s="9" t="n">
        <v>1</v>
      </c>
      <c r="AI220" s="30" t="n">
        <v>0</v>
      </c>
      <c r="AJ220" s="9" t="n">
        <v>0</v>
      </c>
      <c r="AK220" s="30" t="n">
        <v>1</v>
      </c>
      <c r="AL220" s="21" t="n">
        <v>1999</v>
      </c>
      <c r="AM220" s="23">
        <f>LN(AL220)</f>
        <v/>
      </c>
      <c r="AN220" s="33">
        <f>(1-AO220-AP220)/2</f>
        <v/>
      </c>
      <c r="AO220" s="33" t="n">
        <v>0.29</v>
      </c>
      <c r="AP220" s="33" t="n">
        <v>0.325</v>
      </c>
      <c r="AQ220" s="43">
        <f>(1-AO220-AP220)/2</f>
        <v/>
      </c>
      <c r="AR220" s="33" t="inlineStr">
        <is>
          <t>.</t>
        </is>
      </c>
      <c r="AS220" s="43" t="inlineStr">
        <is>
          <t>.</t>
        </is>
      </c>
      <c r="AT220" s="42" t="n">
        <v>0.67</v>
      </c>
      <c r="AU220" s="18" t="n">
        <v>0.33</v>
      </c>
      <c r="AV220" t="n">
        <v>0</v>
      </c>
      <c r="AW220" s="40">
        <f>1-AV220</f>
        <v/>
      </c>
      <c r="AX220" t="n">
        <v>0.38</v>
      </c>
      <c r="AY220" s="40" t="n">
        <v>0.62</v>
      </c>
      <c r="BA220" s="18" t="n"/>
      <c r="BB220">
        <f>1-BC220</f>
        <v/>
      </c>
      <c r="BC220" s="18" t="n">
        <v>0.519</v>
      </c>
      <c r="BD220" s="18" t="inlineStr">
        <is>
          <t>Ghana</t>
        </is>
      </c>
      <c r="BE220" t="n">
        <v>0</v>
      </c>
      <c r="BF220" t="n">
        <v>0</v>
      </c>
      <c r="BG220" t="n">
        <v>0</v>
      </c>
      <c r="BH220" t="n">
        <v>0</v>
      </c>
      <c r="BI220" t="n">
        <v>0</v>
      </c>
      <c r="BJ220" t="n">
        <v>0</v>
      </c>
      <c r="BK220" s="18" t="n">
        <v>1</v>
      </c>
      <c r="BL220" t="n">
        <v>0</v>
      </c>
      <c r="BM220" t="n">
        <v>0</v>
      </c>
      <c r="BN220" s="18" t="n">
        <v>1</v>
      </c>
      <c r="BO220" t="n">
        <v>19.58333333333333</v>
      </c>
      <c r="BP220" t="n">
        <v>1.03</v>
      </c>
      <c r="BQ220" s="25" t="n">
        <v>40</v>
      </c>
      <c r="BR220" t="n">
        <v>1</v>
      </c>
      <c r="BS220" t="n">
        <v>0</v>
      </c>
      <c r="BT220" t="n">
        <v>0</v>
      </c>
      <c r="BU220" t="n">
        <v>0</v>
      </c>
      <c r="BV220" t="n">
        <v>0</v>
      </c>
      <c r="BW220" t="n">
        <v>0</v>
      </c>
      <c r="BX220" t="n">
        <v>0</v>
      </c>
      <c r="BY220" s="18" t="n">
        <v>0</v>
      </c>
      <c r="BZ220" t="n">
        <v>0</v>
      </c>
      <c r="CA220" t="n">
        <v>0</v>
      </c>
      <c r="CB220" t="n">
        <v>1</v>
      </c>
      <c r="CC220" s="18" t="n">
        <v>0</v>
      </c>
      <c r="CD220" t="n">
        <v>0</v>
      </c>
      <c r="CE220" t="n">
        <v>0</v>
      </c>
      <c r="CF220" t="n">
        <v>0</v>
      </c>
      <c r="CG220" t="n">
        <v>0</v>
      </c>
      <c r="CH220" s="18" t="n">
        <v>0</v>
      </c>
      <c r="CI220" t="n">
        <v>0</v>
      </c>
      <c r="CJ220" t="n">
        <v>0</v>
      </c>
      <c r="CK220" t="n">
        <v>1</v>
      </c>
      <c r="CL220" t="n">
        <v>1</v>
      </c>
      <c r="CM220" t="n">
        <v>0</v>
      </c>
      <c r="CN220" t="n">
        <v>0</v>
      </c>
      <c r="CO220" t="n">
        <v>0</v>
      </c>
      <c r="CP220" t="n">
        <v>0</v>
      </c>
      <c r="CQ220" t="n">
        <v>0</v>
      </c>
      <c r="CR220" t="n">
        <v>1</v>
      </c>
      <c r="CS220" s="18" t="n">
        <v>0</v>
      </c>
      <c r="DD220" s="34" t="inlineStr">
        <is>
          <t>X</t>
        </is>
      </c>
    </row>
    <row r="221">
      <c r="A221" t="n">
        <v>220</v>
      </c>
      <c r="B221" t="n">
        <v>17</v>
      </c>
      <c r="C221" s="25" t="inlineStr">
        <is>
          <t>Sackey (2008)</t>
        </is>
      </c>
      <c r="D221" s="12" t="n">
        <v>12.28</v>
      </c>
      <c r="E221" s="14" t="n">
        <v>2.261510128913443</v>
      </c>
      <c r="F221" s="7" t="n">
        <v>5.43</v>
      </c>
      <c r="G221" s="7">
        <f>D221-E221</f>
        <v/>
      </c>
      <c r="H221" s="16">
        <f>D221+E221</f>
        <v/>
      </c>
      <c r="I221" s="11">
        <f>IFERROR(F221/SQRT(F221^2+W221), "X")</f>
        <v/>
      </c>
      <c r="J221" s="33">
        <f>IFERROR(SQRT((1-I221^2)/W221), "X")</f>
        <v/>
      </c>
      <c r="K221" s="33">
        <f>IFERROR(1/J221, "X")</f>
        <v/>
      </c>
      <c r="L221" s="33">
        <f>IFERROR(I221-J221, "X")</f>
        <v/>
      </c>
      <c r="M221" s="33">
        <f>IFERROR(I221+J221, "X")</f>
        <v/>
      </c>
      <c r="N221" s="8" t="n">
        <v>0</v>
      </c>
      <c r="O221" s="9" t="n">
        <v>1</v>
      </c>
      <c r="P221" s="8" t="n">
        <v>0</v>
      </c>
      <c r="Q221" s="9" t="n">
        <v>0</v>
      </c>
      <c r="R221" s="9" t="n">
        <v>1</v>
      </c>
      <c r="S221" s="9" t="n">
        <v>0</v>
      </c>
      <c r="T221" s="9" t="n">
        <v>0</v>
      </c>
      <c r="U221" s="8" t="n">
        <v>2223</v>
      </c>
      <c r="V221" s="9" t="n">
        <v>9</v>
      </c>
      <c r="W221" s="9">
        <f>U221-V221-1</f>
        <v/>
      </c>
      <c r="X221" s="9">
        <f>COUNTIF(B:B,B221)</f>
        <v/>
      </c>
      <c r="Y221" s="7" t="n">
        <v>9.845000000000001</v>
      </c>
      <c r="Z221" s="7">
        <f>BQ221-Y221-6</f>
        <v/>
      </c>
      <c r="AA221" s="9" t="n">
        <v>0</v>
      </c>
      <c r="AB221" s="9" t="n">
        <v>1</v>
      </c>
      <c r="AC221" s="9" t="n">
        <v>0</v>
      </c>
      <c r="AD221" s="9" t="n">
        <v>0</v>
      </c>
      <c r="AE221" s="9" t="n">
        <v>0</v>
      </c>
      <c r="AF221" s="9" t="n">
        <v>1</v>
      </c>
      <c r="AG221" s="8" t="n">
        <v>0</v>
      </c>
      <c r="AH221" s="9" t="n">
        <v>1</v>
      </c>
      <c r="AI221" s="30" t="n">
        <v>0</v>
      </c>
      <c r="AJ221" s="9" t="n">
        <v>0</v>
      </c>
      <c r="AK221" s="30" t="n">
        <v>1</v>
      </c>
      <c r="AL221" s="21" t="n">
        <v>1999</v>
      </c>
      <c r="AM221" s="23">
        <f>LN(AL221)</f>
        <v/>
      </c>
      <c r="AN221" s="33">
        <f>(1-AO221-AP221)/2</f>
        <v/>
      </c>
      <c r="AO221" s="33" t="n">
        <v>0.29</v>
      </c>
      <c r="AP221" s="33" t="n">
        <v>0.325</v>
      </c>
      <c r="AQ221" s="43">
        <f>(1-AO221-AP221)/2</f>
        <v/>
      </c>
      <c r="AR221" s="33" t="inlineStr">
        <is>
          <t>.</t>
        </is>
      </c>
      <c r="AS221" s="43" t="inlineStr">
        <is>
          <t>.</t>
        </is>
      </c>
      <c r="AT221" s="42" t="n">
        <v>0.67</v>
      </c>
      <c r="AU221" s="18" t="n">
        <v>0.33</v>
      </c>
      <c r="AV221" t="n">
        <v>0</v>
      </c>
      <c r="AW221" s="40">
        <f>1-AV221</f>
        <v/>
      </c>
      <c r="AX221" t="n">
        <v>0.38</v>
      </c>
      <c r="AY221" s="40" t="n">
        <v>0.62</v>
      </c>
      <c r="BA221" s="18" t="n"/>
      <c r="BB221">
        <f>1-BC221</f>
        <v/>
      </c>
      <c r="BC221" s="18" t="n">
        <v>0.519</v>
      </c>
      <c r="BD221" s="18" t="inlineStr">
        <is>
          <t>Ghana</t>
        </is>
      </c>
      <c r="BE221" t="n">
        <v>0</v>
      </c>
      <c r="BF221" t="n">
        <v>0</v>
      </c>
      <c r="BG221" t="n">
        <v>0</v>
      </c>
      <c r="BH221" t="n">
        <v>0</v>
      </c>
      <c r="BI221" t="n">
        <v>0</v>
      </c>
      <c r="BJ221" t="n">
        <v>0</v>
      </c>
      <c r="BK221" s="18" t="n">
        <v>1</v>
      </c>
      <c r="BL221" t="n">
        <v>0</v>
      </c>
      <c r="BM221" t="n">
        <v>0</v>
      </c>
      <c r="BN221" s="18" t="n">
        <v>1</v>
      </c>
      <c r="BO221" t="n">
        <v>19.58333333333333</v>
      </c>
      <c r="BP221" t="n">
        <v>1.03</v>
      </c>
      <c r="BQ221" s="25" t="n">
        <v>40</v>
      </c>
      <c r="BR221" t="n">
        <v>1</v>
      </c>
      <c r="BS221" t="n">
        <v>0</v>
      </c>
      <c r="BT221" t="n">
        <v>0</v>
      </c>
      <c r="BU221" t="n">
        <v>0</v>
      </c>
      <c r="BV221" t="n">
        <v>0</v>
      </c>
      <c r="BW221" t="n">
        <v>0</v>
      </c>
      <c r="BX221" t="n">
        <v>0</v>
      </c>
      <c r="BY221" s="18" t="n">
        <v>0</v>
      </c>
      <c r="BZ221" t="n">
        <v>0</v>
      </c>
      <c r="CA221" t="n">
        <v>0</v>
      </c>
      <c r="CB221" t="n">
        <v>1</v>
      </c>
      <c r="CC221" s="18" t="n">
        <v>0</v>
      </c>
      <c r="CD221" t="n">
        <v>0</v>
      </c>
      <c r="CE221" t="n">
        <v>0</v>
      </c>
      <c r="CF221" t="n">
        <v>0</v>
      </c>
      <c r="CG221" t="n">
        <v>0</v>
      </c>
      <c r="CH221" s="18" t="n">
        <v>0</v>
      </c>
      <c r="CI221" t="n">
        <v>0</v>
      </c>
      <c r="CJ221" t="n">
        <v>0</v>
      </c>
      <c r="CK221" t="n">
        <v>1</v>
      </c>
      <c r="CL221" t="n">
        <v>1</v>
      </c>
      <c r="CM221" t="n">
        <v>0</v>
      </c>
      <c r="CN221" t="n">
        <v>0</v>
      </c>
      <c r="CO221" t="n">
        <v>0</v>
      </c>
      <c r="CP221" t="n">
        <v>0</v>
      </c>
      <c r="CQ221" t="n">
        <v>0</v>
      </c>
      <c r="CR221" t="n">
        <v>1</v>
      </c>
      <c r="CS221" s="18" t="n">
        <v>0</v>
      </c>
      <c r="DD221" s="34" t="inlineStr">
        <is>
          <t>X</t>
        </is>
      </c>
    </row>
    <row r="222">
      <c r="A222" t="n">
        <v>221</v>
      </c>
      <c r="B222" t="n">
        <v>17</v>
      </c>
      <c r="C222" s="25" t="inlineStr">
        <is>
          <t>Sackey (2008)</t>
        </is>
      </c>
      <c r="D222" s="12" t="n">
        <v>18.35</v>
      </c>
      <c r="E222" s="14" t="n">
        <v>5.288184438040346</v>
      </c>
      <c r="F222" s="7" t="n">
        <v>3.470000000000001</v>
      </c>
      <c r="G222" s="7">
        <f>D222-E222</f>
        <v/>
      </c>
      <c r="H222" s="16">
        <f>D222+E222</f>
        <v/>
      </c>
      <c r="I222" s="11">
        <f>IFERROR(F222/SQRT(F222^2+W222), "X")</f>
        <v/>
      </c>
      <c r="J222" s="33">
        <f>IFERROR(SQRT((1-I222^2)/W222), "X")</f>
        <v/>
      </c>
      <c r="K222" s="33">
        <f>IFERROR(1/J222, "X")</f>
        <v/>
      </c>
      <c r="L222" s="33">
        <f>IFERROR(I222-J222, "X")</f>
        <v/>
      </c>
      <c r="M222" s="33">
        <f>IFERROR(I222+J222, "X")</f>
        <v/>
      </c>
      <c r="N222" s="8" t="n">
        <v>0</v>
      </c>
      <c r="O222" s="9" t="n">
        <v>1</v>
      </c>
      <c r="P222" s="8" t="n">
        <v>0</v>
      </c>
      <c r="Q222" s="9" t="n">
        <v>0</v>
      </c>
      <c r="R222" s="9" t="n">
        <v>1</v>
      </c>
      <c r="S222" s="9" t="n">
        <v>0</v>
      </c>
      <c r="T222" s="9" t="n">
        <v>0</v>
      </c>
      <c r="U222" s="8" t="n">
        <v>2223</v>
      </c>
      <c r="V222" s="9" t="n">
        <v>9</v>
      </c>
      <c r="W222" s="9">
        <f>U222-V222-1</f>
        <v/>
      </c>
      <c r="X222" s="9">
        <f>COUNTIF(B:B,B222)</f>
        <v/>
      </c>
      <c r="Y222" s="7" t="n">
        <v>9.845000000000001</v>
      </c>
      <c r="Z222" s="7">
        <f>BQ222-Y222-6</f>
        <v/>
      </c>
      <c r="AA222" s="9" t="n">
        <v>0</v>
      </c>
      <c r="AB222" s="9" t="n">
        <v>1</v>
      </c>
      <c r="AC222" s="9" t="n">
        <v>0</v>
      </c>
      <c r="AD222" s="9" t="n">
        <v>0</v>
      </c>
      <c r="AE222" s="9" t="n">
        <v>0</v>
      </c>
      <c r="AF222" s="9" t="n">
        <v>1</v>
      </c>
      <c r="AG222" s="8" t="n">
        <v>0</v>
      </c>
      <c r="AH222" s="9" t="n">
        <v>1</v>
      </c>
      <c r="AI222" s="30" t="n">
        <v>0</v>
      </c>
      <c r="AJ222" s="9" t="n">
        <v>0</v>
      </c>
      <c r="AK222" s="30" t="n">
        <v>1</v>
      </c>
      <c r="AL222" s="21" t="n">
        <v>1999</v>
      </c>
      <c r="AM222" s="23">
        <f>LN(AL222)</f>
        <v/>
      </c>
      <c r="AN222" s="33">
        <f>(1-AO222-AP222)/2</f>
        <v/>
      </c>
      <c r="AO222" s="33" t="n">
        <v>0.29</v>
      </c>
      <c r="AP222" s="33" t="n">
        <v>0.325</v>
      </c>
      <c r="AQ222" s="43">
        <f>(1-AO222-AP222)/2</f>
        <v/>
      </c>
      <c r="AR222" s="33" t="inlineStr">
        <is>
          <t>.</t>
        </is>
      </c>
      <c r="AS222" s="43" t="inlineStr">
        <is>
          <t>.</t>
        </is>
      </c>
      <c r="AT222" s="42" t="n">
        <v>0.67</v>
      </c>
      <c r="AU222" s="18" t="n">
        <v>0.33</v>
      </c>
      <c r="AV222" t="n">
        <v>0</v>
      </c>
      <c r="AW222" s="40">
        <f>1-AV222</f>
        <v/>
      </c>
      <c r="AX222" t="n">
        <v>0.38</v>
      </c>
      <c r="AY222" s="40" t="n">
        <v>0.62</v>
      </c>
      <c r="BA222" s="18" t="n"/>
      <c r="BB222">
        <f>1-BC222</f>
        <v/>
      </c>
      <c r="BC222" s="18" t="n">
        <v>0.519</v>
      </c>
      <c r="BD222" s="18" t="inlineStr">
        <is>
          <t>Ghana</t>
        </is>
      </c>
      <c r="BE222" t="n">
        <v>0</v>
      </c>
      <c r="BF222" t="n">
        <v>0</v>
      </c>
      <c r="BG222" t="n">
        <v>0</v>
      </c>
      <c r="BH222" t="n">
        <v>0</v>
      </c>
      <c r="BI222" t="n">
        <v>0</v>
      </c>
      <c r="BJ222" t="n">
        <v>0</v>
      </c>
      <c r="BK222" s="18" t="n">
        <v>1</v>
      </c>
      <c r="BL222" t="n">
        <v>0</v>
      </c>
      <c r="BM222" t="n">
        <v>0</v>
      </c>
      <c r="BN222" s="18" t="n">
        <v>1</v>
      </c>
      <c r="BO222" t="n">
        <v>19.58333333333333</v>
      </c>
      <c r="BP222" t="n">
        <v>1.03</v>
      </c>
      <c r="BQ222" s="25" t="n">
        <v>40</v>
      </c>
      <c r="BR222" t="n">
        <v>1</v>
      </c>
      <c r="BS222" t="n">
        <v>0</v>
      </c>
      <c r="BT222" t="n">
        <v>0</v>
      </c>
      <c r="BU222" t="n">
        <v>0</v>
      </c>
      <c r="BV222" t="n">
        <v>0</v>
      </c>
      <c r="BW222" t="n">
        <v>0</v>
      </c>
      <c r="BX222" t="n">
        <v>0</v>
      </c>
      <c r="BY222" s="18" t="n">
        <v>0</v>
      </c>
      <c r="BZ222" t="n">
        <v>0</v>
      </c>
      <c r="CA222" t="n">
        <v>0</v>
      </c>
      <c r="CB222" t="n">
        <v>1</v>
      </c>
      <c r="CC222" s="18" t="n">
        <v>0</v>
      </c>
      <c r="CD222" t="n">
        <v>0</v>
      </c>
      <c r="CE222" t="n">
        <v>0</v>
      </c>
      <c r="CF222" t="n">
        <v>0</v>
      </c>
      <c r="CG222" t="n">
        <v>0</v>
      </c>
      <c r="CH222" s="18" t="n">
        <v>0</v>
      </c>
      <c r="CI222" t="n">
        <v>0</v>
      </c>
      <c r="CJ222" t="n">
        <v>0</v>
      </c>
      <c r="CK222" t="n">
        <v>1</v>
      </c>
      <c r="CL222" t="n">
        <v>1</v>
      </c>
      <c r="CM222" t="n">
        <v>0</v>
      </c>
      <c r="CN222" t="n">
        <v>0</v>
      </c>
      <c r="CO222" t="n">
        <v>0</v>
      </c>
      <c r="CP222" t="n">
        <v>0</v>
      </c>
      <c r="CQ222" t="n">
        <v>0</v>
      </c>
      <c r="CR222" t="n">
        <v>1</v>
      </c>
      <c r="CS222" s="18" t="n">
        <v>0</v>
      </c>
      <c r="DD222" s="34" t="inlineStr">
        <is>
          <t>X</t>
        </is>
      </c>
    </row>
    <row r="223">
      <c r="A223" t="n">
        <v>222</v>
      </c>
      <c r="B223" t="n">
        <v>17</v>
      </c>
      <c r="C223" s="25" t="inlineStr">
        <is>
          <t>Sackey (2008)</t>
        </is>
      </c>
      <c r="D223" s="12" t="n">
        <v>1.3</v>
      </c>
      <c r="E223" s="14" t="n">
        <v>1.428571428571429</v>
      </c>
      <c r="F223" s="7" t="n">
        <v>0.91</v>
      </c>
      <c r="G223" s="7">
        <f>D223-E223</f>
        <v/>
      </c>
      <c r="H223" s="16">
        <f>D223+E223</f>
        <v/>
      </c>
      <c r="I223" s="11">
        <f>IFERROR(F223/SQRT(F223^2+W223), "X")</f>
        <v/>
      </c>
      <c r="J223" s="33">
        <f>IFERROR(SQRT((1-I223^2)/W223), "X")</f>
        <v/>
      </c>
      <c r="K223" s="33">
        <f>IFERROR(1/J223, "X")</f>
        <v/>
      </c>
      <c r="L223" s="33">
        <f>IFERROR(I223-J223, "X")</f>
        <v/>
      </c>
      <c r="M223" s="33">
        <f>IFERROR(I223+J223, "X")</f>
        <v/>
      </c>
      <c r="N223" s="8" t="n">
        <v>0</v>
      </c>
      <c r="O223" s="9" t="n">
        <v>1</v>
      </c>
      <c r="P223" s="8" t="n">
        <v>0</v>
      </c>
      <c r="Q223" s="9" t="n">
        <v>0</v>
      </c>
      <c r="R223" s="9" t="n">
        <v>1</v>
      </c>
      <c r="S223" s="9" t="n">
        <v>0</v>
      </c>
      <c r="T223" s="9" t="n">
        <v>0</v>
      </c>
      <c r="U223" s="8" t="n">
        <v>1722</v>
      </c>
      <c r="V223" s="9" t="n">
        <v>9</v>
      </c>
      <c r="W223" s="9">
        <f>U223-V223-1</f>
        <v/>
      </c>
      <c r="X223" s="9">
        <f>COUNTIF(B:B,B223)</f>
        <v/>
      </c>
      <c r="Y223" s="7" t="n">
        <v>10.525</v>
      </c>
      <c r="Z223" s="7">
        <f>BQ223-Y223-6</f>
        <v/>
      </c>
      <c r="AA223" s="9" t="n">
        <v>0</v>
      </c>
      <c r="AB223" s="9" t="n">
        <v>1</v>
      </c>
      <c r="AC223" s="9" t="n">
        <v>0</v>
      </c>
      <c r="AD223" s="9" t="n">
        <v>0</v>
      </c>
      <c r="AE223" s="9" t="n">
        <v>0</v>
      </c>
      <c r="AF223" s="9" t="n">
        <v>1</v>
      </c>
      <c r="AG223" s="8" t="n">
        <v>0</v>
      </c>
      <c r="AH223" s="9" t="n">
        <v>1</v>
      </c>
      <c r="AI223" s="30" t="n">
        <v>0</v>
      </c>
      <c r="AJ223" s="9" t="n">
        <v>0</v>
      </c>
      <c r="AK223" s="30" t="n">
        <v>1</v>
      </c>
      <c r="AL223" s="21" t="n">
        <v>1999</v>
      </c>
      <c r="AM223" s="23">
        <f>LN(AL223)</f>
        <v/>
      </c>
      <c r="AN223" s="33">
        <f>(1-AO223-AP223)/2</f>
        <v/>
      </c>
      <c r="AO223" s="33" t="n">
        <v>0.23</v>
      </c>
      <c r="AP223" s="33" t="n">
        <v>0.53</v>
      </c>
      <c r="AQ223" s="43">
        <f>(1-AO223-AP223)/2</f>
        <v/>
      </c>
      <c r="AR223" s="33" t="inlineStr">
        <is>
          <t>.</t>
        </is>
      </c>
      <c r="AS223" s="43" t="inlineStr">
        <is>
          <t>.</t>
        </is>
      </c>
      <c r="AT223" s="42" t="n">
        <v>0.67</v>
      </c>
      <c r="AU223" s="18" t="n">
        <v>0.33</v>
      </c>
      <c r="AV223" t="n">
        <v>1</v>
      </c>
      <c r="AW223" s="40">
        <f>1-AV223</f>
        <v/>
      </c>
      <c r="AX223" t="n">
        <v>0.31</v>
      </c>
      <c r="AY223" s="40" t="n">
        <v>0.6899999999999999</v>
      </c>
      <c r="BA223" s="18" t="n"/>
      <c r="BB223">
        <f>1-BC223</f>
        <v/>
      </c>
      <c r="BC223" s="18" t="n">
        <v>0.586</v>
      </c>
      <c r="BD223" s="18" t="inlineStr">
        <is>
          <t>Ghana</t>
        </is>
      </c>
      <c r="BE223" t="n">
        <v>0</v>
      </c>
      <c r="BF223" t="n">
        <v>0</v>
      </c>
      <c r="BG223" t="n">
        <v>0</v>
      </c>
      <c r="BH223" t="n">
        <v>0</v>
      </c>
      <c r="BI223" t="n">
        <v>0</v>
      </c>
      <c r="BJ223" t="n">
        <v>0</v>
      </c>
      <c r="BK223" s="18" t="n">
        <v>1</v>
      </c>
      <c r="BL223" t="n">
        <v>0</v>
      </c>
      <c r="BM223" t="n">
        <v>0</v>
      </c>
      <c r="BN223" s="18" t="n">
        <v>1</v>
      </c>
      <c r="BO223" t="n">
        <v>19.58333333333333</v>
      </c>
      <c r="BP223" t="n">
        <v>1.03</v>
      </c>
      <c r="BQ223" s="25" t="n">
        <v>40</v>
      </c>
      <c r="BR223" t="n">
        <v>1</v>
      </c>
      <c r="BS223" t="n">
        <v>0</v>
      </c>
      <c r="BT223" t="n">
        <v>0</v>
      </c>
      <c r="BU223" t="n">
        <v>0</v>
      </c>
      <c r="BV223" t="n">
        <v>0</v>
      </c>
      <c r="BW223" t="n">
        <v>0</v>
      </c>
      <c r="BX223" t="n">
        <v>0</v>
      </c>
      <c r="BY223" s="18" t="n">
        <v>0</v>
      </c>
      <c r="BZ223" t="n">
        <v>0</v>
      </c>
      <c r="CA223" t="n">
        <v>0</v>
      </c>
      <c r="CB223" t="n">
        <v>1</v>
      </c>
      <c r="CC223" s="18" t="n">
        <v>0</v>
      </c>
      <c r="CD223" t="n">
        <v>0</v>
      </c>
      <c r="CE223" t="n">
        <v>0</v>
      </c>
      <c r="CF223" t="n">
        <v>0</v>
      </c>
      <c r="CG223" t="n">
        <v>0</v>
      </c>
      <c r="CH223" s="18" t="n">
        <v>0</v>
      </c>
      <c r="CI223" t="n">
        <v>0</v>
      </c>
      <c r="CJ223" t="n">
        <v>0</v>
      </c>
      <c r="CK223" t="n">
        <v>1</v>
      </c>
      <c r="CL223" t="n">
        <v>1</v>
      </c>
      <c r="CM223" t="n">
        <v>0</v>
      </c>
      <c r="CN223" t="n">
        <v>0</v>
      </c>
      <c r="CO223" t="n">
        <v>0</v>
      </c>
      <c r="CP223" t="n">
        <v>0</v>
      </c>
      <c r="CQ223" t="n">
        <v>0</v>
      </c>
      <c r="CR223" t="n">
        <v>1</v>
      </c>
      <c r="CS223" s="18" t="n">
        <v>0</v>
      </c>
      <c r="DD223" s="34" t="inlineStr">
        <is>
          <t>X</t>
        </is>
      </c>
    </row>
    <row r="224">
      <c r="A224" t="n">
        <v>223</v>
      </c>
      <c r="B224" t="n">
        <v>17</v>
      </c>
      <c r="C224" s="25" t="inlineStr">
        <is>
          <t>Sackey (2008)</t>
        </is>
      </c>
      <c r="D224" s="12" t="n">
        <v>5.574999999999999</v>
      </c>
      <c r="E224" s="14" t="n">
        <v>1.444300518134715</v>
      </c>
      <c r="F224" s="7" t="n">
        <v>3.86</v>
      </c>
      <c r="G224" s="7">
        <f>D224-E224</f>
        <v/>
      </c>
      <c r="H224" s="16">
        <f>D224+E224</f>
        <v/>
      </c>
      <c r="I224" s="11">
        <f>IFERROR(F224/SQRT(F224^2+W224), "X")</f>
        <v/>
      </c>
      <c r="J224" s="33">
        <f>IFERROR(SQRT((1-I224^2)/W224), "X")</f>
        <v/>
      </c>
      <c r="K224" s="33">
        <f>IFERROR(1/J224, "X")</f>
        <v/>
      </c>
      <c r="L224" s="33">
        <f>IFERROR(I224-J224, "X")</f>
        <v/>
      </c>
      <c r="M224" s="33">
        <f>IFERROR(I224+J224, "X")</f>
        <v/>
      </c>
      <c r="N224" s="8" t="n">
        <v>0</v>
      </c>
      <c r="O224" s="9" t="n">
        <v>1</v>
      </c>
      <c r="P224" s="8" t="n">
        <v>0</v>
      </c>
      <c r="Q224" s="9" t="n">
        <v>0</v>
      </c>
      <c r="R224" s="9" t="n">
        <v>1</v>
      </c>
      <c r="S224" s="9" t="n">
        <v>0</v>
      </c>
      <c r="T224" s="9" t="n">
        <v>0</v>
      </c>
      <c r="U224" s="8" t="n">
        <v>1722</v>
      </c>
      <c r="V224" s="9" t="n">
        <v>9</v>
      </c>
      <c r="W224" s="9">
        <f>U224-V224-1</f>
        <v/>
      </c>
      <c r="X224" s="9">
        <f>COUNTIF(B:B,B224)</f>
        <v/>
      </c>
      <c r="Y224" s="7" t="n">
        <v>10.525</v>
      </c>
      <c r="Z224" s="7">
        <f>BQ224-Y224-6</f>
        <v/>
      </c>
      <c r="AA224" s="9" t="n">
        <v>0</v>
      </c>
      <c r="AB224" s="9" t="n">
        <v>1</v>
      </c>
      <c r="AC224" s="9" t="n">
        <v>0</v>
      </c>
      <c r="AD224" s="9" t="n">
        <v>0</v>
      </c>
      <c r="AE224" s="9" t="n">
        <v>0</v>
      </c>
      <c r="AF224" s="9" t="n">
        <v>1</v>
      </c>
      <c r="AG224" s="8" t="n">
        <v>0</v>
      </c>
      <c r="AH224" s="9" t="n">
        <v>1</v>
      </c>
      <c r="AI224" s="30" t="n">
        <v>0</v>
      </c>
      <c r="AJ224" s="9" t="n">
        <v>0</v>
      </c>
      <c r="AK224" s="30" t="n">
        <v>1</v>
      </c>
      <c r="AL224" s="21" t="n">
        <v>1999</v>
      </c>
      <c r="AM224" s="23">
        <f>LN(AL224)</f>
        <v/>
      </c>
      <c r="AN224" s="33">
        <f>(1-AO224-AP224)/2</f>
        <v/>
      </c>
      <c r="AO224" s="33" t="n">
        <v>0.23</v>
      </c>
      <c r="AP224" s="33" t="n">
        <v>0.53</v>
      </c>
      <c r="AQ224" s="43">
        <f>(1-AO224-AP224)/2</f>
        <v/>
      </c>
      <c r="AR224" s="33" t="inlineStr">
        <is>
          <t>.</t>
        </is>
      </c>
      <c r="AS224" s="43" t="inlineStr">
        <is>
          <t>.</t>
        </is>
      </c>
      <c r="AT224" s="42" t="n">
        <v>0.67</v>
      </c>
      <c r="AU224" s="18" t="n">
        <v>0.33</v>
      </c>
      <c r="AV224" t="n">
        <v>1</v>
      </c>
      <c r="AW224" s="40">
        <f>1-AV224</f>
        <v/>
      </c>
      <c r="AX224" t="n">
        <v>0.31</v>
      </c>
      <c r="AY224" s="40" t="n">
        <v>0.6899999999999999</v>
      </c>
      <c r="BA224" s="18" t="n"/>
      <c r="BB224">
        <f>1-BC224</f>
        <v/>
      </c>
      <c r="BC224" s="18" t="n">
        <v>0.586</v>
      </c>
      <c r="BD224" s="18" t="inlineStr">
        <is>
          <t>Ghana</t>
        </is>
      </c>
      <c r="BE224" t="n">
        <v>0</v>
      </c>
      <c r="BF224" t="n">
        <v>0</v>
      </c>
      <c r="BG224" t="n">
        <v>0</v>
      </c>
      <c r="BH224" t="n">
        <v>0</v>
      </c>
      <c r="BI224" t="n">
        <v>0</v>
      </c>
      <c r="BJ224" t="n">
        <v>0</v>
      </c>
      <c r="BK224" s="18" t="n">
        <v>1</v>
      </c>
      <c r="BL224" t="n">
        <v>0</v>
      </c>
      <c r="BM224" t="n">
        <v>0</v>
      </c>
      <c r="BN224" s="18" t="n">
        <v>1</v>
      </c>
      <c r="BO224" t="n">
        <v>19.58333333333333</v>
      </c>
      <c r="BP224" t="n">
        <v>1.03</v>
      </c>
      <c r="BQ224" s="25" t="n">
        <v>40</v>
      </c>
      <c r="BR224" t="n">
        <v>1</v>
      </c>
      <c r="BS224" t="n">
        <v>0</v>
      </c>
      <c r="BT224" t="n">
        <v>0</v>
      </c>
      <c r="BU224" t="n">
        <v>0</v>
      </c>
      <c r="BV224" t="n">
        <v>0</v>
      </c>
      <c r="BW224" t="n">
        <v>0</v>
      </c>
      <c r="BX224" t="n">
        <v>0</v>
      </c>
      <c r="BY224" s="18" t="n">
        <v>0</v>
      </c>
      <c r="BZ224" t="n">
        <v>0</v>
      </c>
      <c r="CA224" t="n">
        <v>0</v>
      </c>
      <c r="CB224" t="n">
        <v>1</v>
      </c>
      <c r="CC224" s="18" t="n">
        <v>0</v>
      </c>
      <c r="CD224" t="n">
        <v>0</v>
      </c>
      <c r="CE224" t="n">
        <v>0</v>
      </c>
      <c r="CF224" t="n">
        <v>0</v>
      </c>
      <c r="CG224" t="n">
        <v>0</v>
      </c>
      <c r="CH224" s="18" t="n">
        <v>0</v>
      </c>
      <c r="CI224" t="n">
        <v>0</v>
      </c>
      <c r="CJ224" t="n">
        <v>0</v>
      </c>
      <c r="CK224" t="n">
        <v>1</v>
      </c>
      <c r="CL224" t="n">
        <v>1</v>
      </c>
      <c r="CM224" t="n">
        <v>0</v>
      </c>
      <c r="CN224" t="n">
        <v>0</v>
      </c>
      <c r="CO224" t="n">
        <v>0</v>
      </c>
      <c r="CP224" t="n">
        <v>0</v>
      </c>
      <c r="CQ224" t="n">
        <v>0</v>
      </c>
      <c r="CR224" t="n">
        <v>1</v>
      </c>
      <c r="CS224" s="18" t="n">
        <v>0</v>
      </c>
      <c r="DD224" s="34" t="inlineStr">
        <is>
          <t>X</t>
        </is>
      </c>
    </row>
    <row r="225">
      <c r="A225" t="n">
        <v>224</v>
      </c>
      <c r="B225" t="n">
        <v>17</v>
      </c>
      <c r="C225" s="25" t="inlineStr">
        <is>
          <t>Sackey (2008)</t>
        </is>
      </c>
      <c r="D225" s="12" t="n">
        <v>5.699999999999999</v>
      </c>
      <c r="E225" s="14" t="n">
        <v>1.331775700934579</v>
      </c>
      <c r="F225" s="7" t="n">
        <v>4.28</v>
      </c>
      <c r="G225" s="7">
        <f>D225-E225</f>
        <v/>
      </c>
      <c r="H225" s="16">
        <f>D225+E225</f>
        <v/>
      </c>
      <c r="I225" s="11">
        <f>IFERROR(F225/SQRT(F225^2+W225), "X")</f>
        <v/>
      </c>
      <c r="J225" s="33">
        <f>IFERROR(SQRT((1-I225^2)/W225), "X")</f>
        <v/>
      </c>
      <c r="K225" s="33">
        <f>IFERROR(1/J225, "X")</f>
        <v/>
      </c>
      <c r="L225" s="33">
        <f>IFERROR(I225-J225, "X")</f>
        <v/>
      </c>
      <c r="M225" s="33">
        <f>IFERROR(I225+J225, "X")</f>
        <v/>
      </c>
      <c r="N225" s="8" t="n">
        <v>0</v>
      </c>
      <c r="O225" s="9" t="n">
        <v>1</v>
      </c>
      <c r="P225" s="8" t="n">
        <v>0</v>
      </c>
      <c r="Q225" s="9" t="n">
        <v>0</v>
      </c>
      <c r="R225" s="9" t="n">
        <v>1</v>
      </c>
      <c r="S225" s="9" t="n">
        <v>0</v>
      </c>
      <c r="T225" s="9" t="n">
        <v>0</v>
      </c>
      <c r="U225" s="8" t="n">
        <v>1722</v>
      </c>
      <c r="V225" s="9" t="n">
        <v>9</v>
      </c>
      <c r="W225" s="9">
        <f>U225-V225-1</f>
        <v/>
      </c>
      <c r="X225" s="9">
        <f>COUNTIF(B:B,B225)</f>
        <v/>
      </c>
      <c r="Y225" s="7" t="n">
        <v>10.525</v>
      </c>
      <c r="Z225" s="7">
        <f>BQ225-Y225-6</f>
        <v/>
      </c>
      <c r="AA225" s="9" t="n">
        <v>0</v>
      </c>
      <c r="AB225" s="9" t="n">
        <v>1</v>
      </c>
      <c r="AC225" s="9" t="n">
        <v>0</v>
      </c>
      <c r="AD225" s="9" t="n">
        <v>0</v>
      </c>
      <c r="AE225" s="9" t="n">
        <v>0</v>
      </c>
      <c r="AF225" s="9" t="n">
        <v>1</v>
      </c>
      <c r="AG225" s="8" t="n">
        <v>0</v>
      </c>
      <c r="AH225" s="9" t="n">
        <v>1</v>
      </c>
      <c r="AI225" s="30" t="n">
        <v>0</v>
      </c>
      <c r="AJ225" s="9" t="n">
        <v>0</v>
      </c>
      <c r="AK225" s="30" t="n">
        <v>1</v>
      </c>
      <c r="AL225" s="21" t="n">
        <v>1999</v>
      </c>
      <c r="AM225" s="23">
        <f>LN(AL225)</f>
        <v/>
      </c>
      <c r="AN225" s="33">
        <f>(1-AO225-AP225)/2</f>
        <v/>
      </c>
      <c r="AO225" s="33" t="n">
        <v>0.23</v>
      </c>
      <c r="AP225" s="33" t="n">
        <v>0.53</v>
      </c>
      <c r="AQ225" s="43">
        <f>(1-AO225-AP225)/2</f>
        <v/>
      </c>
      <c r="AR225" s="33" t="inlineStr">
        <is>
          <t>.</t>
        </is>
      </c>
      <c r="AS225" s="43" t="inlineStr">
        <is>
          <t>.</t>
        </is>
      </c>
      <c r="AT225" s="42" t="n">
        <v>0.67</v>
      </c>
      <c r="AU225" s="18" t="n">
        <v>0.33</v>
      </c>
      <c r="AV225" t="n">
        <v>1</v>
      </c>
      <c r="AW225" s="40">
        <f>1-AV225</f>
        <v/>
      </c>
      <c r="AX225" t="n">
        <v>0.31</v>
      </c>
      <c r="AY225" s="40" t="n">
        <v>0.6899999999999999</v>
      </c>
      <c r="BA225" s="18" t="n"/>
      <c r="BB225">
        <f>1-BC225</f>
        <v/>
      </c>
      <c r="BC225" s="18" t="n">
        <v>0.586</v>
      </c>
      <c r="BD225" s="18" t="inlineStr">
        <is>
          <t>Ghana</t>
        </is>
      </c>
      <c r="BE225" t="n">
        <v>0</v>
      </c>
      <c r="BF225" t="n">
        <v>0</v>
      </c>
      <c r="BG225" t="n">
        <v>0</v>
      </c>
      <c r="BH225" t="n">
        <v>0</v>
      </c>
      <c r="BI225" t="n">
        <v>0</v>
      </c>
      <c r="BJ225" t="n">
        <v>0</v>
      </c>
      <c r="BK225" s="18" t="n">
        <v>1</v>
      </c>
      <c r="BL225" t="n">
        <v>0</v>
      </c>
      <c r="BM225" t="n">
        <v>0</v>
      </c>
      <c r="BN225" s="18" t="n">
        <v>1</v>
      </c>
      <c r="BO225" t="n">
        <v>19.58333333333333</v>
      </c>
      <c r="BP225" t="n">
        <v>1.03</v>
      </c>
      <c r="BQ225" s="25" t="n">
        <v>40</v>
      </c>
      <c r="BR225" t="n">
        <v>1</v>
      </c>
      <c r="BS225" t="n">
        <v>0</v>
      </c>
      <c r="BT225" t="n">
        <v>0</v>
      </c>
      <c r="BU225" t="n">
        <v>0</v>
      </c>
      <c r="BV225" t="n">
        <v>0</v>
      </c>
      <c r="BW225" t="n">
        <v>0</v>
      </c>
      <c r="BX225" t="n">
        <v>0</v>
      </c>
      <c r="BY225" s="18" t="n">
        <v>0</v>
      </c>
      <c r="BZ225" t="n">
        <v>0</v>
      </c>
      <c r="CA225" t="n">
        <v>0</v>
      </c>
      <c r="CB225" t="n">
        <v>1</v>
      </c>
      <c r="CC225" s="18" t="n">
        <v>0</v>
      </c>
      <c r="CD225" t="n">
        <v>0</v>
      </c>
      <c r="CE225" t="n">
        <v>0</v>
      </c>
      <c r="CF225" t="n">
        <v>0</v>
      </c>
      <c r="CG225" t="n">
        <v>0</v>
      </c>
      <c r="CH225" s="18" t="n">
        <v>0</v>
      </c>
      <c r="CI225" t="n">
        <v>0</v>
      </c>
      <c r="CJ225" t="n">
        <v>0</v>
      </c>
      <c r="CK225" t="n">
        <v>1</v>
      </c>
      <c r="CL225" t="n">
        <v>1</v>
      </c>
      <c r="CM225" t="n">
        <v>0</v>
      </c>
      <c r="CN225" t="n">
        <v>0</v>
      </c>
      <c r="CO225" t="n">
        <v>0</v>
      </c>
      <c r="CP225" t="n">
        <v>0</v>
      </c>
      <c r="CQ225" t="n">
        <v>0</v>
      </c>
      <c r="CR225" t="n">
        <v>1</v>
      </c>
      <c r="CS225" s="18" t="n">
        <v>0</v>
      </c>
      <c r="DD225" s="34" t="inlineStr">
        <is>
          <t>X</t>
        </is>
      </c>
    </row>
    <row r="226">
      <c r="A226" t="n">
        <v>225</v>
      </c>
      <c r="B226" t="n">
        <v>17</v>
      </c>
      <c r="C226" s="25" t="inlineStr">
        <is>
          <t>Sackey (2008)</t>
        </is>
      </c>
      <c r="D226" s="12" t="n">
        <v>18.86666666666667</v>
      </c>
      <c r="E226" s="14" t="n">
        <v>4.057347670250896</v>
      </c>
      <c r="F226" s="7" t="n">
        <v>4.65</v>
      </c>
      <c r="G226" s="7">
        <f>D226-E226</f>
        <v/>
      </c>
      <c r="H226" s="16">
        <f>D226+E226</f>
        <v/>
      </c>
      <c r="I226" s="11">
        <f>IFERROR(F226/SQRT(F226^2+W226), "X")</f>
        <v/>
      </c>
      <c r="J226" s="33">
        <f>IFERROR(SQRT((1-I226^2)/W226), "X")</f>
        <v/>
      </c>
      <c r="K226" s="33">
        <f>IFERROR(1/J226, "X")</f>
        <v/>
      </c>
      <c r="L226" s="33">
        <f>IFERROR(I226-J226, "X")</f>
        <v/>
      </c>
      <c r="M226" s="33">
        <f>IFERROR(I226+J226, "X")</f>
        <v/>
      </c>
      <c r="N226" s="8" t="n">
        <v>0</v>
      </c>
      <c r="O226" s="9" t="n">
        <v>1</v>
      </c>
      <c r="P226" s="8" t="n">
        <v>0</v>
      </c>
      <c r="Q226" s="9" t="n">
        <v>0</v>
      </c>
      <c r="R226" s="9" t="n">
        <v>1</v>
      </c>
      <c r="S226" s="9" t="n">
        <v>0</v>
      </c>
      <c r="T226" s="9" t="n">
        <v>0</v>
      </c>
      <c r="U226" s="8" t="n">
        <v>1722</v>
      </c>
      <c r="V226" s="9" t="n">
        <v>9</v>
      </c>
      <c r="W226" s="9">
        <f>U226-V226-1</f>
        <v/>
      </c>
      <c r="X226" s="9">
        <f>COUNTIF(B:B,B226)</f>
        <v/>
      </c>
      <c r="Y226" s="7" t="n">
        <v>10.53</v>
      </c>
      <c r="Z226" s="7">
        <f>BQ226-Y226-6</f>
        <v/>
      </c>
      <c r="AA226" s="9" t="n">
        <v>0</v>
      </c>
      <c r="AB226" s="9" t="n">
        <v>1</v>
      </c>
      <c r="AC226" s="9" t="n">
        <v>0</v>
      </c>
      <c r="AD226" s="9" t="n">
        <v>0</v>
      </c>
      <c r="AE226" s="9" t="n">
        <v>0</v>
      </c>
      <c r="AF226" s="9" t="n">
        <v>1</v>
      </c>
      <c r="AG226" s="8" t="n">
        <v>0</v>
      </c>
      <c r="AH226" s="9" t="n">
        <v>1</v>
      </c>
      <c r="AI226" s="30" t="n">
        <v>0</v>
      </c>
      <c r="AJ226" s="9" t="n">
        <v>0</v>
      </c>
      <c r="AK226" s="30" t="n">
        <v>1</v>
      </c>
      <c r="AL226" s="21" t="n">
        <v>1999</v>
      </c>
      <c r="AM226" s="23">
        <f>LN(AL226)</f>
        <v/>
      </c>
      <c r="AN226" s="33">
        <f>(1-AO226-AP226)/2</f>
        <v/>
      </c>
      <c r="AO226" s="33" t="n">
        <v>0.23</v>
      </c>
      <c r="AP226" s="33" t="n">
        <v>0.53</v>
      </c>
      <c r="AQ226" s="43">
        <f>(1-AO226-AP226)/2</f>
        <v/>
      </c>
      <c r="AR226" s="33" t="inlineStr">
        <is>
          <t>.</t>
        </is>
      </c>
      <c r="AS226" s="43" t="inlineStr">
        <is>
          <t>.</t>
        </is>
      </c>
      <c r="AT226" s="42" t="n">
        <v>0.67</v>
      </c>
      <c r="AU226" s="18" t="n">
        <v>0.33</v>
      </c>
      <c r="AV226" t="n">
        <v>1</v>
      </c>
      <c r="AW226" s="40">
        <f>1-AV226</f>
        <v/>
      </c>
      <c r="AX226" t="n">
        <v>0.31</v>
      </c>
      <c r="AY226" s="40" t="n">
        <v>0.6899999999999999</v>
      </c>
      <c r="BA226" s="18" t="n"/>
      <c r="BB226">
        <f>1-BC226</f>
        <v/>
      </c>
      <c r="BC226" s="18" t="n">
        <v>0.586</v>
      </c>
      <c r="BD226" s="18" t="inlineStr">
        <is>
          <t>Ghana</t>
        </is>
      </c>
      <c r="BE226" t="n">
        <v>0</v>
      </c>
      <c r="BF226" t="n">
        <v>0</v>
      </c>
      <c r="BG226" t="n">
        <v>0</v>
      </c>
      <c r="BH226" t="n">
        <v>0</v>
      </c>
      <c r="BI226" t="n">
        <v>0</v>
      </c>
      <c r="BJ226" t="n">
        <v>0</v>
      </c>
      <c r="BK226" s="18" t="n">
        <v>1</v>
      </c>
      <c r="BL226" t="n">
        <v>0</v>
      </c>
      <c r="BM226" t="n">
        <v>0</v>
      </c>
      <c r="BN226" s="18" t="n">
        <v>1</v>
      </c>
      <c r="BO226" t="n">
        <v>19.58333333333333</v>
      </c>
      <c r="BP226" t="n">
        <v>1.03</v>
      </c>
      <c r="BQ226" s="25" t="n">
        <v>40</v>
      </c>
      <c r="BR226" t="n">
        <v>1</v>
      </c>
      <c r="BS226" t="n">
        <v>0</v>
      </c>
      <c r="BT226" t="n">
        <v>0</v>
      </c>
      <c r="BU226" t="n">
        <v>0</v>
      </c>
      <c r="BV226" t="n">
        <v>0</v>
      </c>
      <c r="BW226" t="n">
        <v>0</v>
      </c>
      <c r="BX226" t="n">
        <v>0</v>
      </c>
      <c r="BY226" s="18" t="n">
        <v>0</v>
      </c>
      <c r="BZ226" t="n">
        <v>0</v>
      </c>
      <c r="CA226" t="n">
        <v>0</v>
      </c>
      <c r="CB226" t="n">
        <v>1</v>
      </c>
      <c r="CC226" s="18" t="n">
        <v>0</v>
      </c>
      <c r="CD226" t="n">
        <v>0</v>
      </c>
      <c r="CE226" t="n">
        <v>0</v>
      </c>
      <c r="CF226" t="n">
        <v>0</v>
      </c>
      <c r="CG226" t="n">
        <v>0</v>
      </c>
      <c r="CH226" s="18" t="n">
        <v>0</v>
      </c>
      <c r="CI226" t="n">
        <v>0</v>
      </c>
      <c r="CJ226" t="n">
        <v>0</v>
      </c>
      <c r="CK226" t="n">
        <v>1</v>
      </c>
      <c r="CL226" t="n">
        <v>1</v>
      </c>
      <c r="CM226" t="n">
        <v>0</v>
      </c>
      <c r="CN226" t="n">
        <v>0</v>
      </c>
      <c r="CO226" t="n">
        <v>0</v>
      </c>
      <c r="CP226" t="n">
        <v>0</v>
      </c>
      <c r="CQ226" t="n">
        <v>0</v>
      </c>
      <c r="CR226" t="n">
        <v>1</v>
      </c>
      <c r="CS226" s="18" t="n">
        <v>0</v>
      </c>
      <c r="DD226" s="34" t="inlineStr">
        <is>
          <t>X</t>
        </is>
      </c>
    </row>
    <row r="227">
      <c r="A227" t="n">
        <v>226</v>
      </c>
      <c r="B227" t="n">
        <v>17</v>
      </c>
      <c r="C227" s="25" t="inlineStr">
        <is>
          <t>Sackey (2008)</t>
        </is>
      </c>
      <c r="D227" s="12" t="n">
        <v>3.216666666666667</v>
      </c>
      <c r="E227" s="14" t="n">
        <v>0.8764759309718438</v>
      </c>
      <c r="F227" s="7" t="n">
        <v>3.67</v>
      </c>
      <c r="G227" s="7">
        <f>D227-E227</f>
        <v/>
      </c>
      <c r="H227" s="16">
        <f>D227+E227</f>
        <v/>
      </c>
      <c r="I227" s="11">
        <f>IFERROR(F227/SQRT(F227^2+W227), "X")</f>
        <v/>
      </c>
      <c r="J227" s="33">
        <f>IFERROR(SQRT((1-I227^2)/W227), "X")</f>
        <v/>
      </c>
      <c r="K227" s="33">
        <f>IFERROR(1/J227, "X")</f>
        <v/>
      </c>
      <c r="L227" s="33">
        <f>IFERROR(I227-J227, "X")</f>
        <v/>
      </c>
      <c r="M227" s="33">
        <f>IFERROR(I227+J227, "X")</f>
        <v/>
      </c>
      <c r="N227" s="8" t="n">
        <v>0</v>
      </c>
      <c r="O227" s="9" t="n">
        <v>1</v>
      </c>
      <c r="P227" s="8" t="n">
        <v>0</v>
      </c>
      <c r="Q227" s="9" t="n">
        <v>0</v>
      </c>
      <c r="R227" s="9" t="n">
        <v>1</v>
      </c>
      <c r="S227" s="9" t="n">
        <v>0</v>
      </c>
      <c r="T227" s="9" t="n">
        <v>0</v>
      </c>
      <c r="U227" s="8" t="n">
        <v>3124</v>
      </c>
      <c r="V227" s="9" t="n">
        <v>12</v>
      </c>
      <c r="W227" s="9">
        <f>U227-V227-1</f>
        <v/>
      </c>
      <c r="X227" s="9">
        <f>COUNTIF(B:B,B227)</f>
        <v/>
      </c>
      <c r="Y227" s="7" t="n">
        <v>9.824999999999999</v>
      </c>
      <c r="Z227" s="7">
        <f>BQ227-Y227-6</f>
        <v/>
      </c>
      <c r="AA227" s="9" t="n">
        <v>0</v>
      </c>
      <c r="AB227" s="9" t="n">
        <v>1</v>
      </c>
      <c r="AC227" s="9" t="n">
        <v>0</v>
      </c>
      <c r="AD227" s="9" t="n">
        <v>0</v>
      </c>
      <c r="AE227" s="9" t="n">
        <v>0</v>
      </c>
      <c r="AF227" s="9" t="n">
        <v>1</v>
      </c>
      <c r="AG227" s="8" t="n">
        <v>0</v>
      </c>
      <c r="AH227" s="9" t="n">
        <v>1</v>
      </c>
      <c r="AI227" s="30" t="n">
        <v>0</v>
      </c>
      <c r="AJ227" s="9" t="n">
        <v>0</v>
      </c>
      <c r="AK227" s="30" t="n">
        <v>1</v>
      </c>
      <c r="AL227" s="21" t="n">
        <v>1992</v>
      </c>
      <c r="AM227" s="23">
        <f>LN(AL227)</f>
        <v/>
      </c>
      <c r="AN227" s="33">
        <f>(1-AO227-AP227)/2</f>
        <v/>
      </c>
      <c r="AO227" s="33" t="n">
        <v>0.25</v>
      </c>
      <c r="AP227" s="33" t="n">
        <v>0.225</v>
      </c>
      <c r="AQ227" s="43">
        <f>(1-AO227-AP227)/2</f>
        <v/>
      </c>
      <c r="AR227" s="33" t="inlineStr">
        <is>
          <t>.</t>
        </is>
      </c>
      <c r="AS227" s="43" t="inlineStr">
        <is>
          <t>.</t>
        </is>
      </c>
      <c r="AT227" s="42" t="n">
        <v>0.67</v>
      </c>
      <c r="AU227" s="18" t="n">
        <v>0.33</v>
      </c>
      <c r="AV227" t="n">
        <v>0</v>
      </c>
      <c r="AW227" s="40">
        <f>1-AV227</f>
        <v/>
      </c>
      <c r="AX227" t="n">
        <v>0.38</v>
      </c>
      <c r="AY227" s="40" t="n">
        <v>0.62</v>
      </c>
      <c r="BA227" s="18" t="n"/>
      <c r="BB227">
        <f>1-BC227</f>
        <v/>
      </c>
      <c r="BC227" s="18" t="n">
        <v>0.5590000000000001</v>
      </c>
      <c r="BD227" s="18" t="inlineStr">
        <is>
          <t>Ghana</t>
        </is>
      </c>
      <c r="BE227" t="n">
        <v>0</v>
      </c>
      <c r="BF227" t="n">
        <v>0</v>
      </c>
      <c r="BG227" t="n">
        <v>0</v>
      </c>
      <c r="BH227" t="n">
        <v>0</v>
      </c>
      <c r="BI227" t="n">
        <v>0</v>
      </c>
      <c r="BJ227" t="n">
        <v>0</v>
      </c>
      <c r="BK227" s="18" t="n">
        <v>1</v>
      </c>
      <c r="BL227" t="n">
        <v>0</v>
      </c>
      <c r="BM227" t="n">
        <v>0</v>
      </c>
      <c r="BN227" s="18" t="n">
        <v>1</v>
      </c>
      <c r="BO227" t="n">
        <v>19.58333333333333</v>
      </c>
      <c r="BP227" t="n">
        <v>1.03</v>
      </c>
      <c r="BQ227" s="25" t="n">
        <v>40</v>
      </c>
      <c r="BR227" t="n">
        <v>1</v>
      </c>
      <c r="BS227" t="n">
        <v>0</v>
      </c>
      <c r="BT227" t="n">
        <v>0</v>
      </c>
      <c r="BU227" t="n">
        <v>0</v>
      </c>
      <c r="BV227" t="n">
        <v>0</v>
      </c>
      <c r="BW227" t="n">
        <v>0</v>
      </c>
      <c r="BX227" t="n">
        <v>0</v>
      </c>
      <c r="BY227" s="18" t="n">
        <v>0</v>
      </c>
      <c r="BZ227" t="n">
        <v>0</v>
      </c>
      <c r="CA227" t="n">
        <v>1</v>
      </c>
      <c r="CB227" t="n">
        <v>0</v>
      </c>
      <c r="CC227" s="18" t="n">
        <v>0</v>
      </c>
      <c r="CD227" t="n">
        <v>1</v>
      </c>
      <c r="CE227" t="n">
        <v>0</v>
      </c>
      <c r="CF227" t="n">
        <v>0</v>
      </c>
      <c r="CG227" t="n">
        <v>0</v>
      </c>
      <c r="CH227" s="18" t="n">
        <v>0</v>
      </c>
      <c r="CI227" t="n">
        <v>0</v>
      </c>
      <c r="CJ227" t="n">
        <v>0</v>
      </c>
      <c r="CK227" t="n">
        <v>1</v>
      </c>
      <c r="CL227" t="n">
        <v>1</v>
      </c>
      <c r="CM227" t="n">
        <v>0</v>
      </c>
      <c r="CN227" t="n">
        <v>0</v>
      </c>
      <c r="CO227" t="n">
        <v>0</v>
      </c>
      <c r="CP227" t="n">
        <v>0</v>
      </c>
      <c r="CQ227" t="n">
        <v>0</v>
      </c>
      <c r="CR227" t="n">
        <v>1</v>
      </c>
      <c r="CS227" s="18" t="n">
        <v>0</v>
      </c>
      <c r="DD227" s="34" t="inlineStr">
        <is>
          <t>X</t>
        </is>
      </c>
    </row>
    <row r="228">
      <c r="A228" t="n">
        <v>227</v>
      </c>
      <c r="B228" t="n">
        <v>17</v>
      </c>
      <c r="C228" s="25" t="inlineStr">
        <is>
          <t>Sackey (2008)</t>
        </is>
      </c>
      <c r="D228" s="12" t="n">
        <v>3.675000000000001</v>
      </c>
      <c r="E228" s="14" t="n">
        <v>0.6166107382550337</v>
      </c>
      <c r="F228" s="7" t="n">
        <v>5.96</v>
      </c>
      <c r="G228" s="7">
        <f>D228-E228</f>
        <v/>
      </c>
      <c r="H228" s="16">
        <f>D228+E228</f>
        <v/>
      </c>
      <c r="I228" s="11">
        <f>IFERROR(F228/SQRT(F228^2+W228), "X")</f>
        <v/>
      </c>
      <c r="J228" s="33">
        <f>IFERROR(SQRT((1-I228^2)/W228), "X")</f>
        <v/>
      </c>
      <c r="K228" s="33">
        <f>IFERROR(1/J228, "X")</f>
        <v/>
      </c>
      <c r="L228" s="33">
        <f>IFERROR(I228-J228, "X")</f>
        <v/>
      </c>
      <c r="M228" s="33">
        <f>IFERROR(I228+J228, "X")</f>
        <v/>
      </c>
      <c r="N228" s="8" t="n">
        <v>0</v>
      </c>
      <c r="O228" s="9" t="n">
        <v>1</v>
      </c>
      <c r="P228" s="8" t="n">
        <v>0</v>
      </c>
      <c r="Q228" s="9" t="n">
        <v>0</v>
      </c>
      <c r="R228" s="9" t="n">
        <v>1</v>
      </c>
      <c r="S228" s="9" t="n">
        <v>0</v>
      </c>
      <c r="T228" s="9" t="n">
        <v>0</v>
      </c>
      <c r="U228" s="8" t="n">
        <v>3124</v>
      </c>
      <c r="V228" s="9" t="n">
        <v>12</v>
      </c>
      <c r="W228" s="9">
        <f>U228-V228-1</f>
        <v/>
      </c>
      <c r="X228" s="9">
        <f>COUNTIF(B:B,B228)</f>
        <v/>
      </c>
      <c r="Y228" s="7" t="n">
        <v>9.824999999999999</v>
      </c>
      <c r="Z228" s="7">
        <f>BQ228-Y228-6</f>
        <v/>
      </c>
      <c r="AA228" s="9" t="n">
        <v>0</v>
      </c>
      <c r="AB228" s="9" t="n">
        <v>1</v>
      </c>
      <c r="AC228" s="9" t="n">
        <v>0</v>
      </c>
      <c r="AD228" s="9" t="n">
        <v>0</v>
      </c>
      <c r="AE228" s="9" t="n">
        <v>0</v>
      </c>
      <c r="AF228" s="9" t="n">
        <v>1</v>
      </c>
      <c r="AG228" s="8" t="n">
        <v>0</v>
      </c>
      <c r="AH228" s="9" t="n">
        <v>1</v>
      </c>
      <c r="AI228" s="30" t="n">
        <v>0</v>
      </c>
      <c r="AJ228" s="9" t="n">
        <v>0</v>
      </c>
      <c r="AK228" s="30" t="n">
        <v>1</v>
      </c>
      <c r="AL228" s="21" t="n">
        <v>1992</v>
      </c>
      <c r="AM228" s="23">
        <f>LN(AL228)</f>
        <v/>
      </c>
      <c r="AN228" s="33">
        <f>(1-AO228-AP228)/2</f>
        <v/>
      </c>
      <c r="AO228" s="33" t="n">
        <v>0.25</v>
      </c>
      <c r="AP228" s="33" t="n">
        <v>0.225</v>
      </c>
      <c r="AQ228" s="43">
        <f>(1-AO228-AP228)/2</f>
        <v/>
      </c>
      <c r="AR228" s="33" t="inlineStr">
        <is>
          <t>.</t>
        </is>
      </c>
      <c r="AS228" s="43" t="inlineStr">
        <is>
          <t>.</t>
        </is>
      </c>
      <c r="AT228" s="42" t="n">
        <v>0.67</v>
      </c>
      <c r="AU228" s="18" t="n">
        <v>0.33</v>
      </c>
      <c r="AV228" t="n">
        <v>0</v>
      </c>
      <c r="AW228" s="40">
        <f>1-AV228</f>
        <v/>
      </c>
      <c r="AX228" t="n">
        <v>0.38</v>
      </c>
      <c r="AY228" s="40" t="n">
        <v>0.62</v>
      </c>
      <c r="BA228" s="18" t="n"/>
      <c r="BB228">
        <f>1-BC228</f>
        <v/>
      </c>
      <c r="BC228" s="18" t="n">
        <v>0.5590000000000001</v>
      </c>
      <c r="BD228" s="18" t="inlineStr">
        <is>
          <t>Ghana</t>
        </is>
      </c>
      <c r="BE228" t="n">
        <v>0</v>
      </c>
      <c r="BF228" t="n">
        <v>0</v>
      </c>
      <c r="BG228" t="n">
        <v>0</v>
      </c>
      <c r="BH228" t="n">
        <v>0</v>
      </c>
      <c r="BI228" t="n">
        <v>0</v>
      </c>
      <c r="BJ228" t="n">
        <v>0</v>
      </c>
      <c r="BK228" s="18" t="n">
        <v>1</v>
      </c>
      <c r="BL228" t="n">
        <v>0</v>
      </c>
      <c r="BM228" t="n">
        <v>0</v>
      </c>
      <c r="BN228" s="18" t="n">
        <v>1</v>
      </c>
      <c r="BO228" t="n">
        <v>19.58333333333333</v>
      </c>
      <c r="BP228" t="n">
        <v>1.03</v>
      </c>
      <c r="BQ228" s="25" t="n">
        <v>40</v>
      </c>
      <c r="BR228" t="n">
        <v>1</v>
      </c>
      <c r="BS228" t="n">
        <v>0</v>
      </c>
      <c r="BT228" t="n">
        <v>0</v>
      </c>
      <c r="BU228" t="n">
        <v>0</v>
      </c>
      <c r="BV228" t="n">
        <v>0</v>
      </c>
      <c r="BW228" t="n">
        <v>0</v>
      </c>
      <c r="BX228" t="n">
        <v>0</v>
      </c>
      <c r="BY228" s="18" t="n">
        <v>0</v>
      </c>
      <c r="BZ228" t="n">
        <v>0</v>
      </c>
      <c r="CA228" t="n">
        <v>1</v>
      </c>
      <c r="CB228" t="n">
        <v>0</v>
      </c>
      <c r="CC228" s="18" t="n">
        <v>0</v>
      </c>
      <c r="CD228" t="n">
        <v>1</v>
      </c>
      <c r="CE228" t="n">
        <v>0</v>
      </c>
      <c r="CF228" t="n">
        <v>0</v>
      </c>
      <c r="CG228" t="n">
        <v>0</v>
      </c>
      <c r="CH228" s="18" t="n">
        <v>0</v>
      </c>
      <c r="CI228" t="n">
        <v>0</v>
      </c>
      <c r="CJ228" t="n">
        <v>0</v>
      </c>
      <c r="CK228" t="n">
        <v>1</v>
      </c>
      <c r="CL228" t="n">
        <v>1</v>
      </c>
      <c r="CM228" t="n">
        <v>0</v>
      </c>
      <c r="CN228" t="n">
        <v>0</v>
      </c>
      <c r="CO228" t="n">
        <v>0</v>
      </c>
      <c r="CP228" t="n">
        <v>0</v>
      </c>
      <c r="CQ228" t="n">
        <v>0</v>
      </c>
      <c r="CR228" t="n">
        <v>1</v>
      </c>
      <c r="CS228" s="18" t="n">
        <v>0</v>
      </c>
      <c r="DD228" s="34" t="inlineStr">
        <is>
          <t>X</t>
        </is>
      </c>
    </row>
    <row r="229">
      <c r="A229" t="n">
        <v>228</v>
      </c>
      <c r="B229" t="n">
        <v>17</v>
      </c>
      <c r="C229" s="25" t="inlineStr">
        <is>
          <t>Sackey (2008)</t>
        </is>
      </c>
      <c r="D229" s="12" t="n">
        <v>6.999999999999998</v>
      </c>
      <c r="E229" s="14" t="n">
        <v>1.263537906137184</v>
      </c>
      <c r="F229" s="7" t="n">
        <v>5.54</v>
      </c>
      <c r="G229" s="7">
        <f>D229-E229</f>
        <v/>
      </c>
      <c r="H229" s="16">
        <f>D229+E229</f>
        <v/>
      </c>
      <c r="I229" s="11">
        <f>IFERROR(F229/SQRT(F229^2+W229), "X")</f>
        <v/>
      </c>
      <c r="J229" s="33">
        <f>IFERROR(SQRT((1-I229^2)/W229), "X")</f>
        <v/>
      </c>
      <c r="K229" s="33">
        <f>IFERROR(1/J229, "X")</f>
        <v/>
      </c>
      <c r="L229" s="33">
        <f>IFERROR(I229-J229, "X")</f>
        <v/>
      </c>
      <c r="M229" s="33">
        <f>IFERROR(I229+J229, "X")</f>
        <v/>
      </c>
      <c r="N229" s="8" t="n">
        <v>0</v>
      </c>
      <c r="O229" s="9" t="n">
        <v>1</v>
      </c>
      <c r="P229" s="8" t="n">
        <v>0</v>
      </c>
      <c r="Q229" s="9" t="n">
        <v>0</v>
      </c>
      <c r="R229" s="9" t="n">
        <v>1</v>
      </c>
      <c r="S229" s="9" t="n">
        <v>0</v>
      </c>
      <c r="T229" s="9" t="n">
        <v>0</v>
      </c>
      <c r="U229" s="8" t="n">
        <v>3124</v>
      </c>
      <c r="V229" s="9" t="n">
        <v>12</v>
      </c>
      <c r="W229" s="9">
        <f>U229-V229-1</f>
        <v/>
      </c>
      <c r="X229" s="9">
        <f>COUNTIF(B:B,B229)</f>
        <v/>
      </c>
      <c r="Y229" s="7" t="n">
        <v>9.824999999999999</v>
      </c>
      <c r="Z229" s="7">
        <f>BQ229-Y229-6</f>
        <v/>
      </c>
      <c r="AA229" s="9" t="n">
        <v>0</v>
      </c>
      <c r="AB229" s="9" t="n">
        <v>1</v>
      </c>
      <c r="AC229" s="9" t="n">
        <v>0</v>
      </c>
      <c r="AD229" s="9" t="n">
        <v>0</v>
      </c>
      <c r="AE229" s="9" t="n">
        <v>0</v>
      </c>
      <c r="AF229" s="9" t="n">
        <v>1</v>
      </c>
      <c r="AG229" s="8" t="n">
        <v>0</v>
      </c>
      <c r="AH229" s="9" t="n">
        <v>1</v>
      </c>
      <c r="AI229" s="30" t="n">
        <v>0</v>
      </c>
      <c r="AJ229" s="9" t="n">
        <v>0</v>
      </c>
      <c r="AK229" s="30" t="n">
        <v>1</v>
      </c>
      <c r="AL229" s="21" t="n">
        <v>1992</v>
      </c>
      <c r="AM229" s="23">
        <f>LN(AL229)</f>
        <v/>
      </c>
      <c r="AN229" s="33">
        <f>(1-AO229-AP229)/2</f>
        <v/>
      </c>
      <c r="AO229" s="33" t="n">
        <v>0.25</v>
      </c>
      <c r="AP229" s="33" t="n">
        <v>0.225</v>
      </c>
      <c r="AQ229" s="43">
        <f>(1-AO229-AP229)/2</f>
        <v/>
      </c>
      <c r="AR229" s="33" t="inlineStr">
        <is>
          <t>.</t>
        </is>
      </c>
      <c r="AS229" s="43" t="inlineStr">
        <is>
          <t>.</t>
        </is>
      </c>
      <c r="AT229" s="42" t="n">
        <v>0.67</v>
      </c>
      <c r="AU229" s="18" t="n">
        <v>0.33</v>
      </c>
      <c r="AV229" t="n">
        <v>0</v>
      </c>
      <c r="AW229" s="40">
        <f>1-AV229</f>
        <v/>
      </c>
      <c r="AX229" t="n">
        <v>0.38</v>
      </c>
      <c r="AY229" s="40" t="n">
        <v>0.62</v>
      </c>
      <c r="BA229" s="18" t="n"/>
      <c r="BB229">
        <f>1-BC229</f>
        <v/>
      </c>
      <c r="BC229" s="18" t="n">
        <v>0.5590000000000001</v>
      </c>
      <c r="BD229" s="18" t="inlineStr">
        <is>
          <t>Ghana</t>
        </is>
      </c>
      <c r="BE229" t="n">
        <v>0</v>
      </c>
      <c r="BF229" t="n">
        <v>0</v>
      </c>
      <c r="BG229" t="n">
        <v>0</v>
      </c>
      <c r="BH229" t="n">
        <v>0</v>
      </c>
      <c r="BI229" t="n">
        <v>0</v>
      </c>
      <c r="BJ229" t="n">
        <v>0</v>
      </c>
      <c r="BK229" s="18" t="n">
        <v>1</v>
      </c>
      <c r="BL229" t="n">
        <v>0</v>
      </c>
      <c r="BM229" t="n">
        <v>0</v>
      </c>
      <c r="BN229" s="18" t="n">
        <v>1</v>
      </c>
      <c r="BO229" t="n">
        <v>19.58333333333333</v>
      </c>
      <c r="BP229" t="n">
        <v>1.03</v>
      </c>
      <c r="BQ229" s="25" t="n">
        <v>40</v>
      </c>
      <c r="BR229" t="n">
        <v>1</v>
      </c>
      <c r="BS229" t="n">
        <v>0</v>
      </c>
      <c r="BT229" t="n">
        <v>0</v>
      </c>
      <c r="BU229" t="n">
        <v>0</v>
      </c>
      <c r="BV229" t="n">
        <v>0</v>
      </c>
      <c r="BW229" t="n">
        <v>0</v>
      </c>
      <c r="BX229" t="n">
        <v>0</v>
      </c>
      <c r="BY229" s="18" t="n">
        <v>0</v>
      </c>
      <c r="BZ229" t="n">
        <v>0</v>
      </c>
      <c r="CA229" t="n">
        <v>1</v>
      </c>
      <c r="CB229" t="n">
        <v>0</v>
      </c>
      <c r="CC229" s="18" t="n">
        <v>0</v>
      </c>
      <c r="CD229" t="n">
        <v>1</v>
      </c>
      <c r="CE229" t="n">
        <v>0</v>
      </c>
      <c r="CF229" t="n">
        <v>0</v>
      </c>
      <c r="CG229" t="n">
        <v>0</v>
      </c>
      <c r="CH229" s="18" t="n">
        <v>0</v>
      </c>
      <c r="CI229" t="n">
        <v>0</v>
      </c>
      <c r="CJ229" t="n">
        <v>0</v>
      </c>
      <c r="CK229" t="n">
        <v>1</v>
      </c>
      <c r="CL229" t="n">
        <v>1</v>
      </c>
      <c r="CM229" t="n">
        <v>0</v>
      </c>
      <c r="CN229" t="n">
        <v>0</v>
      </c>
      <c r="CO229" t="n">
        <v>0</v>
      </c>
      <c r="CP229" t="n">
        <v>0</v>
      </c>
      <c r="CQ229" t="n">
        <v>0</v>
      </c>
      <c r="CR229" t="n">
        <v>1</v>
      </c>
      <c r="CS229" s="18" t="n">
        <v>0</v>
      </c>
      <c r="DD229" s="34" t="inlineStr">
        <is>
          <t>X</t>
        </is>
      </c>
    </row>
    <row r="230">
      <c r="A230" t="n">
        <v>229</v>
      </c>
      <c r="B230" t="n">
        <v>17</v>
      </c>
      <c r="C230" s="25" t="inlineStr">
        <is>
          <t>Sackey (2008)</t>
        </is>
      </c>
      <c r="D230" s="12" t="n">
        <v>11.28333333333333</v>
      </c>
      <c r="E230" s="14" t="n">
        <v>3.461145194274029</v>
      </c>
      <c r="F230" s="7" t="n">
        <v>3.26</v>
      </c>
      <c r="G230" s="7">
        <f>D230-E230</f>
        <v/>
      </c>
      <c r="H230" s="16">
        <f>D230+E230</f>
        <v/>
      </c>
      <c r="I230" s="11">
        <f>IFERROR(F230/SQRT(F230^2+W230), "X")</f>
        <v/>
      </c>
      <c r="J230" s="33">
        <f>IFERROR(SQRT((1-I230^2)/W230), "X")</f>
        <v/>
      </c>
      <c r="K230" s="33">
        <f>IFERROR(1/J230, "X")</f>
        <v/>
      </c>
      <c r="L230" s="33">
        <f>IFERROR(I230-J230, "X")</f>
        <v/>
      </c>
      <c r="M230" s="33">
        <f>IFERROR(I230+J230, "X")</f>
        <v/>
      </c>
      <c r="N230" s="8" t="n">
        <v>0</v>
      </c>
      <c r="O230" s="9" t="n">
        <v>1</v>
      </c>
      <c r="P230" s="8" t="n">
        <v>0</v>
      </c>
      <c r="Q230" s="9" t="n">
        <v>0</v>
      </c>
      <c r="R230" s="9" t="n">
        <v>1</v>
      </c>
      <c r="S230" s="9" t="n">
        <v>0</v>
      </c>
      <c r="T230" s="9" t="n">
        <v>0</v>
      </c>
      <c r="U230" s="8" t="n">
        <v>3124</v>
      </c>
      <c r="V230" s="9" t="n">
        <v>12</v>
      </c>
      <c r="W230" s="9">
        <f>U230-V230-1</f>
        <v/>
      </c>
      <c r="X230" s="9">
        <f>COUNTIF(B:B,B230)</f>
        <v/>
      </c>
      <c r="Y230" s="7" t="n">
        <v>9.824999999999999</v>
      </c>
      <c r="Z230" s="7">
        <f>BQ230-Y230-6</f>
        <v/>
      </c>
      <c r="AA230" s="9" t="n">
        <v>0</v>
      </c>
      <c r="AB230" s="9" t="n">
        <v>1</v>
      </c>
      <c r="AC230" s="9" t="n">
        <v>0</v>
      </c>
      <c r="AD230" s="9" t="n">
        <v>0</v>
      </c>
      <c r="AE230" s="9" t="n">
        <v>0</v>
      </c>
      <c r="AF230" s="9" t="n">
        <v>1</v>
      </c>
      <c r="AG230" s="8" t="n">
        <v>0</v>
      </c>
      <c r="AH230" s="9" t="n">
        <v>1</v>
      </c>
      <c r="AI230" s="30" t="n">
        <v>0</v>
      </c>
      <c r="AJ230" s="9" t="n">
        <v>0</v>
      </c>
      <c r="AK230" s="30" t="n">
        <v>1</v>
      </c>
      <c r="AL230" s="21" t="n">
        <v>1992</v>
      </c>
      <c r="AM230" s="23">
        <f>LN(AL230)</f>
        <v/>
      </c>
      <c r="AN230" s="33">
        <f>(1-AO230-AP230)/2</f>
        <v/>
      </c>
      <c r="AO230" s="33" t="n">
        <v>0.25</v>
      </c>
      <c r="AP230" s="33" t="n">
        <v>0.225</v>
      </c>
      <c r="AQ230" s="43">
        <f>(1-AO230-AP230)/2</f>
        <v/>
      </c>
      <c r="AR230" s="33" t="inlineStr">
        <is>
          <t>.</t>
        </is>
      </c>
      <c r="AS230" s="43" t="inlineStr">
        <is>
          <t>.</t>
        </is>
      </c>
      <c r="AT230" s="42" t="n">
        <v>0.67</v>
      </c>
      <c r="AU230" s="18" t="n">
        <v>0.33</v>
      </c>
      <c r="AV230" t="n">
        <v>0</v>
      </c>
      <c r="AW230" s="40">
        <f>1-AV230</f>
        <v/>
      </c>
      <c r="AX230" t="n">
        <v>0.38</v>
      </c>
      <c r="AY230" s="40" t="n">
        <v>0.62</v>
      </c>
      <c r="BA230" s="18" t="n"/>
      <c r="BB230">
        <f>1-BC230</f>
        <v/>
      </c>
      <c r="BC230" s="18" t="n">
        <v>0.5590000000000001</v>
      </c>
      <c r="BD230" s="18" t="inlineStr">
        <is>
          <t>Ghana</t>
        </is>
      </c>
      <c r="BE230" t="n">
        <v>0</v>
      </c>
      <c r="BF230" t="n">
        <v>0</v>
      </c>
      <c r="BG230" t="n">
        <v>0</v>
      </c>
      <c r="BH230" t="n">
        <v>0</v>
      </c>
      <c r="BI230" t="n">
        <v>0</v>
      </c>
      <c r="BJ230" t="n">
        <v>0</v>
      </c>
      <c r="BK230" s="18" t="n">
        <v>1</v>
      </c>
      <c r="BL230" t="n">
        <v>0</v>
      </c>
      <c r="BM230" t="n">
        <v>0</v>
      </c>
      <c r="BN230" s="18" t="n">
        <v>1</v>
      </c>
      <c r="BO230" t="n">
        <v>19.58333333333333</v>
      </c>
      <c r="BP230" t="n">
        <v>1.03</v>
      </c>
      <c r="BQ230" s="25" t="n">
        <v>40</v>
      </c>
      <c r="BR230" t="n">
        <v>1</v>
      </c>
      <c r="BS230" t="n">
        <v>0</v>
      </c>
      <c r="BT230" t="n">
        <v>0</v>
      </c>
      <c r="BU230" t="n">
        <v>0</v>
      </c>
      <c r="BV230" t="n">
        <v>0</v>
      </c>
      <c r="BW230" t="n">
        <v>0</v>
      </c>
      <c r="BX230" t="n">
        <v>0</v>
      </c>
      <c r="BY230" s="18" t="n">
        <v>0</v>
      </c>
      <c r="BZ230" t="n">
        <v>0</v>
      </c>
      <c r="CA230" t="n">
        <v>1</v>
      </c>
      <c r="CB230" t="n">
        <v>0</v>
      </c>
      <c r="CC230" s="18" t="n">
        <v>0</v>
      </c>
      <c r="CD230" t="n">
        <v>1</v>
      </c>
      <c r="CE230" t="n">
        <v>0</v>
      </c>
      <c r="CF230" t="n">
        <v>0</v>
      </c>
      <c r="CG230" t="n">
        <v>0</v>
      </c>
      <c r="CH230" s="18" t="n">
        <v>0</v>
      </c>
      <c r="CI230" t="n">
        <v>0</v>
      </c>
      <c r="CJ230" t="n">
        <v>0</v>
      </c>
      <c r="CK230" t="n">
        <v>1</v>
      </c>
      <c r="CL230" t="n">
        <v>1</v>
      </c>
      <c r="CM230" t="n">
        <v>0</v>
      </c>
      <c r="CN230" t="n">
        <v>0</v>
      </c>
      <c r="CO230" t="n">
        <v>0</v>
      </c>
      <c r="CP230" t="n">
        <v>0</v>
      </c>
      <c r="CQ230" t="n">
        <v>0</v>
      </c>
      <c r="CR230" t="n">
        <v>1</v>
      </c>
      <c r="CS230" s="18" t="n">
        <v>0</v>
      </c>
      <c r="DD230" s="34" t="inlineStr">
        <is>
          <t>X</t>
        </is>
      </c>
    </row>
    <row r="231">
      <c r="A231" t="n">
        <v>230</v>
      </c>
      <c r="B231" t="n">
        <v>17</v>
      </c>
      <c r="C231" s="25" t="inlineStr">
        <is>
          <t>Sackey (2008)</t>
        </is>
      </c>
      <c r="D231" s="12" t="n">
        <v>3.366666666666667</v>
      </c>
      <c r="E231" s="14" t="n">
        <v>0.8676975945017184</v>
      </c>
      <c r="F231" s="7" t="n">
        <v>3.88</v>
      </c>
      <c r="G231" s="7">
        <f>D231-E231</f>
        <v/>
      </c>
      <c r="H231" s="16">
        <f>D231+E231</f>
        <v/>
      </c>
      <c r="I231" s="11">
        <f>IFERROR(F231/SQRT(F231^2+W231), "X")</f>
        <v/>
      </c>
      <c r="J231" s="33">
        <f>IFERROR(SQRT((1-I231^2)/W231), "X")</f>
        <v/>
      </c>
      <c r="K231" s="33">
        <f>IFERROR(1/J231, "X")</f>
        <v/>
      </c>
      <c r="L231" s="33">
        <f>IFERROR(I231-J231, "X")</f>
        <v/>
      </c>
      <c r="M231" s="33">
        <f>IFERROR(I231+J231, "X")</f>
        <v/>
      </c>
      <c r="N231" s="8" t="n">
        <v>0</v>
      </c>
      <c r="O231" s="9" t="n">
        <v>1</v>
      </c>
      <c r="P231" s="8" t="n">
        <v>0</v>
      </c>
      <c r="Q231" s="9" t="n">
        <v>0</v>
      </c>
      <c r="R231" s="9" t="n">
        <v>1</v>
      </c>
      <c r="S231" s="9" t="n">
        <v>0</v>
      </c>
      <c r="T231" s="9" t="n">
        <v>0</v>
      </c>
      <c r="U231" s="8" t="n">
        <v>3132</v>
      </c>
      <c r="V231" s="9" t="n">
        <v>12</v>
      </c>
      <c r="W231" s="9">
        <f>U231-V231-1</f>
        <v/>
      </c>
      <c r="X231" s="9">
        <f>COUNTIF(B:B,B231)</f>
        <v/>
      </c>
      <c r="Y231" s="7" t="n">
        <v>9.824999999999999</v>
      </c>
      <c r="Z231" s="7">
        <f>BQ231-Y231-6</f>
        <v/>
      </c>
      <c r="AA231" s="9" t="n">
        <v>0</v>
      </c>
      <c r="AB231" s="9" t="n">
        <v>1</v>
      </c>
      <c r="AC231" s="9" t="n">
        <v>0</v>
      </c>
      <c r="AD231" s="9" t="n">
        <v>0</v>
      </c>
      <c r="AE231" s="9" t="n">
        <v>0</v>
      </c>
      <c r="AF231" s="9" t="n">
        <v>1</v>
      </c>
      <c r="AG231" s="8" t="n">
        <v>0</v>
      </c>
      <c r="AH231" s="9" t="n">
        <v>1</v>
      </c>
      <c r="AI231" s="30" t="n">
        <v>0</v>
      </c>
      <c r="AJ231" s="9" t="n">
        <v>0</v>
      </c>
      <c r="AK231" s="30" t="n">
        <v>1</v>
      </c>
      <c r="AL231" s="21" t="n">
        <v>1992</v>
      </c>
      <c r="AM231" s="23">
        <f>LN(AL231)</f>
        <v/>
      </c>
      <c r="AN231" s="33">
        <f>(1-AO231-AP231)/2</f>
        <v/>
      </c>
      <c r="AO231" s="33" t="n">
        <v>0.25</v>
      </c>
      <c r="AP231" s="33" t="n">
        <v>0.225</v>
      </c>
      <c r="AQ231" s="43">
        <f>(1-AO231-AP231)/2</f>
        <v/>
      </c>
      <c r="AR231" s="33" t="inlineStr">
        <is>
          <t>.</t>
        </is>
      </c>
      <c r="AS231" s="43" t="inlineStr">
        <is>
          <t>.</t>
        </is>
      </c>
      <c r="AT231" s="42" t="n">
        <v>0.67</v>
      </c>
      <c r="AU231" s="18" t="n">
        <v>0.33</v>
      </c>
      <c r="AV231" t="n">
        <v>0</v>
      </c>
      <c r="AW231" s="40">
        <f>1-AV231</f>
        <v/>
      </c>
      <c r="AX231" t="n">
        <v>0.38</v>
      </c>
      <c r="AY231" s="40" t="n">
        <v>0.62</v>
      </c>
      <c r="BA231" s="18" t="n"/>
      <c r="BB231">
        <f>1-BC231</f>
        <v/>
      </c>
      <c r="BC231" s="18" t="n">
        <v>0.5590000000000001</v>
      </c>
      <c r="BD231" s="18" t="inlineStr">
        <is>
          <t>Ghana</t>
        </is>
      </c>
      <c r="BE231" t="n">
        <v>0</v>
      </c>
      <c r="BF231" t="n">
        <v>0</v>
      </c>
      <c r="BG231" t="n">
        <v>0</v>
      </c>
      <c r="BH231" t="n">
        <v>0</v>
      </c>
      <c r="BI231" t="n">
        <v>0</v>
      </c>
      <c r="BJ231" t="n">
        <v>0</v>
      </c>
      <c r="BK231" s="18" t="n">
        <v>1</v>
      </c>
      <c r="BL231" t="n">
        <v>0</v>
      </c>
      <c r="BM231" t="n">
        <v>0</v>
      </c>
      <c r="BN231" s="18" t="n">
        <v>1</v>
      </c>
      <c r="BO231" t="n">
        <v>19.58333333333333</v>
      </c>
      <c r="BP231" t="n">
        <v>1.03</v>
      </c>
      <c r="BQ231" s="25" t="n">
        <v>40</v>
      </c>
      <c r="BR231" t="n">
        <v>1</v>
      </c>
      <c r="BS231" t="n">
        <v>0</v>
      </c>
      <c r="BT231" t="n">
        <v>0</v>
      </c>
      <c r="BU231" t="n">
        <v>0</v>
      </c>
      <c r="BV231" t="n">
        <v>0</v>
      </c>
      <c r="BW231" t="n">
        <v>0</v>
      </c>
      <c r="BX231" t="n">
        <v>0</v>
      </c>
      <c r="BY231" s="18" t="n">
        <v>0</v>
      </c>
      <c r="BZ231" t="n">
        <v>0</v>
      </c>
      <c r="CA231" t="n">
        <v>1</v>
      </c>
      <c r="CB231" t="n">
        <v>0</v>
      </c>
      <c r="CC231" s="18" t="n">
        <v>0</v>
      </c>
      <c r="CD231" t="n">
        <v>1</v>
      </c>
      <c r="CE231" t="n">
        <v>0</v>
      </c>
      <c r="CF231" t="n">
        <v>0</v>
      </c>
      <c r="CG231" t="n">
        <v>0</v>
      </c>
      <c r="CH231" s="18" t="n">
        <v>0</v>
      </c>
      <c r="CI231" t="n">
        <v>0</v>
      </c>
      <c r="CJ231" t="n">
        <v>0</v>
      </c>
      <c r="CK231" t="n">
        <v>1</v>
      </c>
      <c r="CL231" t="n">
        <v>1</v>
      </c>
      <c r="CM231" t="n">
        <v>0</v>
      </c>
      <c r="CN231" t="n">
        <v>0</v>
      </c>
      <c r="CO231" t="n">
        <v>0</v>
      </c>
      <c r="CP231" t="n">
        <v>0</v>
      </c>
      <c r="CQ231" t="n">
        <v>0</v>
      </c>
      <c r="CR231" t="n">
        <v>1</v>
      </c>
      <c r="CS231" s="18" t="n">
        <v>0</v>
      </c>
      <c r="DD231" s="34" t="inlineStr">
        <is>
          <t>X</t>
        </is>
      </c>
    </row>
    <row r="232">
      <c r="A232" t="n">
        <v>231</v>
      </c>
      <c r="B232" t="n">
        <v>17</v>
      </c>
      <c r="C232" s="25" t="inlineStr">
        <is>
          <t>Sackey (2008)</t>
        </is>
      </c>
      <c r="D232" s="12" t="n">
        <v>3.599999999999999</v>
      </c>
      <c r="E232" s="14" t="n">
        <v>0.5806451612903224</v>
      </c>
      <c r="F232" s="7" t="n">
        <v>6.2</v>
      </c>
      <c r="G232" s="7">
        <f>D232-E232</f>
        <v/>
      </c>
      <c r="H232" s="16">
        <f>D232+E232</f>
        <v/>
      </c>
      <c r="I232" s="11">
        <f>IFERROR(F232/SQRT(F232^2+W232), "X")</f>
        <v/>
      </c>
      <c r="J232" s="33">
        <f>IFERROR(SQRT((1-I232^2)/W232), "X")</f>
        <v/>
      </c>
      <c r="K232" s="33">
        <f>IFERROR(1/J232, "X")</f>
        <v/>
      </c>
      <c r="L232" s="33">
        <f>IFERROR(I232-J232, "X")</f>
        <v/>
      </c>
      <c r="M232" s="33">
        <f>IFERROR(I232+J232, "X")</f>
        <v/>
      </c>
      <c r="N232" s="8" t="n">
        <v>0</v>
      </c>
      <c r="O232" s="9" t="n">
        <v>1</v>
      </c>
      <c r="P232" s="8" t="n">
        <v>0</v>
      </c>
      <c r="Q232" s="9" t="n">
        <v>0</v>
      </c>
      <c r="R232" s="9" t="n">
        <v>1</v>
      </c>
      <c r="S232" s="9" t="n">
        <v>0</v>
      </c>
      <c r="T232" s="9" t="n">
        <v>0</v>
      </c>
      <c r="U232" s="8" t="n">
        <v>3132</v>
      </c>
      <c r="V232" s="9" t="n">
        <v>12</v>
      </c>
      <c r="W232" s="9">
        <f>U232-V232-1</f>
        <v/>
      </c>
      <c r="X232" s="9">
        <f>COUNTIF(B:B,B232)</f>
        <v/>
      </c>
      <c r="Y232" s="7" t="n">
        <v>9.824999999999999</v>
      </c>
      <c r="Z232" s="7">
        <f>BQ232-Y232-6</f>
        <v/>
      </c>
      <c r="AA232" s="9" t="n">
        <v>0</v>
      </c>
      <c r="AB232" s="9" t="n">
        <v>1</v>
      </c>
      <c r="AC232" s="9" t="n">
        <v>0</v>
      </c>
      <c r="AD232" s="9" t="n">
        <v>0</v>
      </c>
      <c r="AE232" s="9" t="n">
        <v>0</v>
      </c>
      <c r="AF232" s="9" t="n">
        <v>1</v>
      </c>
      <c r="AG232" s="8" t="n">
        <v>0</v>
      </c>
      <c r="AH232" s="9" t="n">
        <v>1</v>
      </c>
      <c r="AI232" s="30" t="n">
        <v>0</v>
      </c>
      <c r="AJ232" s="9" t="n">
        <v>0</v>
      </c>
      <c r="AK232" s="30" t="n">
        <v>1</v>
      </c>
      <c r="AL232" s="21" t="n">
        <v>1992</v>
      </c>
      <c r="AM232" s="23">
        <f>LN(AL232)</f>
        <v/>
      </c>
      <c r="AN232" s="33">
        <f>(1-AO232-AP232)/2</f>
        <v/>
      </c>
      <c r="AO232" s="33" t="n">
        <v>0.25</v>
      </c>
      <c r="AP232" s="33" t="n">
        <v>0.225</v>
      </c>
      <c r="AQ232" s="43">
        <f>(1-AO232-AP232)/2</f>
        <v/>
      </c>
      <c r="AR232" s="33" t="inlineStr">
        <is>
          <t>.</t>
        </is>
      </c>
      <c r="AS232" s="43" t="inlineStr">
        <is>
          <t>.</t>
        </is>
      </c>
      <c r="AT232" s="42" t="n">
        <v>0.67</v>
      </c>
      <c r="AU232" s="18" t="n">
        <v>0.33</v>
      </c>
      <c r="AV232" t="n">
        <v>0</v>
      </c>
      <c r="AW232" s="40">
        <f>1-AV232</f>
        <v/>
      </c>
      <c r="AX232" t="n">
        <v>0.38</v>
      </c>
      <c r="AY232" s="40" t="n">
        <v>0.62</v>
      </c>
      <c r="BA232" s="18" t="n"/>
      <c r="BB232">
        <f>1-BC232</f>
        <v/>
      </c>
      <c r="BC232" s="18" t="n">
        <v>0.5590000000000001</v>
      </c>
      <c r="BD232" s="18" t="inlineStr">
        <is>
          <t>Ghana</t>
        </is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s="18" t="n">
        <v>1</v>
      </c>
      <c r="BL232" t="n">
        <v>0</v>
      </c>
      <c r="BM232" t="n">
        <v>0</v>
      </c>
      <c r="BN232" s="18" t="n">
        <v>1</v>
      </c>
      <c r="BO232" t="n">
        <v>19.58333333333333</v>
      </c>
      <c r="BP232" t="n">
        <v>1.03</v>
      </c>
      <c r="BQ232" s="25" t="n">
        <v>40</v>
      </c>
      <c r="BR232" t="n">
        <v>1</v>
      </c>
      <c r="BS232" t="n">
        <v>0</v>
      </c>
      <c r="BT232" t="n">
        <v>0</v>
      </c>
      <c r="BU232" t="n">
        <v>0</v>
      </c>
      <c r="BV232" t="n">
        <v>0</v>
      </c>
      <c r="BW232" t="n">
        <v>0</v>
      </c>
      <c r="BX232" t="n">
        <v>0</v>
      </c>
      <c r="BY232" s="18" t="n">
        <v>0</v>
      </c>
      <c r="BZ232" t="n">
        <v>0</v>
      </c>
      <c r="CA232" t="n">
        <v>1</v>
      </c>
      <c r="CB232" t="n">
        <v>0</v>
      </c>
      <c r="CC232" s="18" t="n">
        <v>0</v>
      </c>
      <c r="CD232" t="n">
        <v>1</v>
      </c>
      <c r="CE232" t="n">
        <v>0</v>
      </c>
      <c r="CF232" t="n">
        <v>0</v>
      </c>
      <c r="CG232" t="n">
        <v>0</v>
      </c>
      <c r="CH232" s="18" t="n">
        <v>0</v>
      </c>
      <c r="CI232" t="n">
        <v>0</v>
      </c>
      <c r="CJ232" t="n">
        <v>0</v>
      </c>
      <c r="CK232" t="n">
        <v>1</v>
      </c>
      <c r="CL232" t="n">
        <v>1</v>
      </c>
      <c r="CM232" t="n">
        <v>0</v>
      </c>
      <c r="CN232" t="n">
        <v>0</v>
      </c>
      <c r="CO232" t="n">
        <v>0</v>
      </c>
      <c r="CP232" t="n">
        <v>0</v>
      </c>
      <c r="CQ232" t="n">
        <v>0</v>
      </c>
      <c r="CR232" t="n">
        <v>1</v>
      </c>
      <c r="CS232" s="18" t="n">
        <v>0</v>
      </c>
      <c r="DD232" s="34" t="inlineStr">
        <is>
          <t>X</t>
        </is>
      </c>
    </row>
    <row r="233">
      <c r="A233" t="n">
        <v>232</v>
      </c>
      <c r="B233" t="n">
        <v>17</v>
      </c>
      <c r="C233" s="25" t="inlineStr">
        <is>
          <t>Sackey (2008)</t>
        </is>
      </c>
      <c r="D233" s="12" t="n">
        <v>6.939999999999999</v>
      </c>
      <c r="E233" s="14" t="n">
        <v>1.232682060390764</v>
      </c>
      <c r="F233" s="7" t="n">
        <v>5.63</v>
      </c>
      <c r="G233" s="7">
        <f>D233-E233</f>
        <v/>
      </c>
      <c r="H233" s="16">
        <f>D233+E233</f>
        <v/>
      </c>
      <c r="I233" s="11">
        <f>IFERROR(F233/SQRT(F233^2+W233), "X")</f>
        <v/>
      </c>
      <c r="J233" s="33">
        <f>IFERROR(SQRT((1-I233^2)/W233), "X")</f>
        <v/>
      </c>
      <c r="K233" s="33">
        <f>IFERROR(1/J233, "X")</f>
        <v/>
      </c>
      <c r="L233" s="33">
        <f>IFERROR(I233-J233, "X")</f>
        <v/>
      </c>
      <c r="M233" s="33">
        <f>IFERROR(I233+J233, "X")</f>
        <v/>
      </c>
      <c r="N233" s="8" t="n">
        <v>0</v>
      </c>
      <c r="O233" s="9" t="n">
        <v>1</v>
      </c>
      <c r="P233" s="8" t="n">
        <v>0</v>
      </c>
      <c r="Q233" s="9" t="n">
        <v>0</v>
      </c>
      <c r="R233" s="9" t="n">
        <v>1</v>
      </c>
      <c r="S233" s="9" t="n">
        <v>0</v>
      </c>
      <c r="T233" s="9" t="n">
        <v>0</v>
      </c>
      <c r="U233" s="8" t="n">
        <v>3132</v>
      </c>
      <c r="V233" s="9" t="n">
        <v>12</v>
      </c>
      <c r="W233" s="9">
        <f>U233-V233-1</f>
        <v/>
      </c>
      <c r="X233" s="9">
        <f>COUNTIF(B:B,B233)</f>
        <v/>
      </c>
      <c r="Y233" s="7" t="n">
        <v>9.824999999999999</v>
      </c>
      <c r="Z233" s="7">
        <f>BQ233-Y233-6</f>
        <v/>
      </c>
      <c r="AA233" s="9" t="n">
        <v>0</v>
      </c>
      <c r="AB233" s="9" t="n">
        <v>1</v>
      </c>
      <c r="AC233" s="9" t="n">
        <v>0</v>
      </c>
      <c r="AD233" s="9" t="n">
        <v>0</v>
      </c>
      <c r="AE233" s="9" t="n">
        <v>0</v>
      </c>
      <c r="AF233" s="9" t="n">
        <v>1</v>
      </c>
      <c r="AG233" s="8" t="n">
        <v>0</v>
      </c>
      <c r="AH233" s="9" t="n">
        <v>1</v>
      </c>
      <c r="AI233" s="30" t="n">
        <v>0</v>
      </c>
      <c r="AJ233" s="9" t="n">
        <v>0</v>
      </c>
      <c r="AK233" s="30" t="n">
        <v>1</v>
      </c>
      <c r="AL233" s="21" t="n">
        <v>1992</v>
      </c>
      <c r="AM233" s="23">
        <f>LN(AL233)</f>
        <v/>
      </c>
      <c r="AN233" s="33">
        <f>(1-AO233-AP233)/2</f>
        <v/>
      </c>
      <c r="AO233" s="33" t="n">
        <v>0.25</v>
      </c>
      <c r="AP233" s="33" t="n">
        <v>0.225</v>
      </c>
      <c r="AQ233" s="43">
        <f>(1-AO233-AP233)/2</f>
        <v/>
      </c>
      <c r="AR233" s="33" t="inlineStr">
        <is>
          <t>.</t>
        </is>
      </c>
      <c r="AS233" s="43" t="inlineStr">
        <is>
          <t>.</t>
        </is>
      </c>
      <c r="AT233" s="42" t="n">
        <v>0.67</v>
      </c>
      <c r="AU233" s="18" t="n">
        <v>0.33</v>
      </c>
      <c r="AV233" t="n">
        <v>0</v>
      </c>
      <c r="AW233" s="40">
        <f>1-AV233</f>
        <v/>
      </c>
      <c r="AX233" t="n">
        <v>0.38</v>
      </c>
      <c r="AY233" s="40" t="n">
        <v>0.62</v>
      </c>
      <c r="BA233" s="18" t="n"/>
      <c r="BB233">
        <f>1-BC233</f>
        <v/>
      </c>
      <c r="BC233" s="18" t="n">
        <v>0.5590000000000001</v>
      </c>
      <c r="BD233" s="18" t="inlineStr">
        <is>
          <t>Ghana</t>
        </is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 t="n">
        <v>0</v>
      </c>
      <c r="BK233" s="18" t="n">
        <v>1</v>
      </c>
      <c r="BL233" t="n">
        <v>0</v>
      </c>
      <c r="BM233" t="n">
        <v>0</v>
      </c>
      <c r="BN233" s="18" t="n">
        <v>1</v>
      </c>
      <c r="BO233" t="n">
        <v>19.58333333333333</v>
      </c>
      <c r="BP233" t="n">
        <v>1.03</v>
      </c>
      <c r="BQ233" s="25" t="n">
        <v>40</v>
      </c>
      <c r="BR233" t="n">
        <v>1</v>
      </c>
      <c r="BS233" t="n">
        <v>0</v>
      </c>
      <c r="BT233" t="n">
        <v>0</v>
      </c>
      <c r="BU233" t="n">
        <v>0</v>
      </c>
      <c r="BV233" t="n">
        <v>0</v>
      </c>
      <c r="BW233" t="n">
        <v>0</v>
      </c>
      <c r="BX233" t="n">
        <v>0</v>
      </c>
      <c r="BY233" s="18" t="n">
        <v>0</v>
      </c>
      <c r="BZ233" t="n">
        <v>0</v>
      </c>
      <c r="CA233" t="n">
        <v>1</v>
      </c>
      <c r="CB233" t="n">
        <v>0</v>
      </c>
      <c r="CC233" s="18" t="n">
        <v>0</v>
      </c>
      <c r="CD233" t="n">
        <v>1</v>
      </c>
      <c r="CE233" t="n">
        <v>0</v>
      </c>
      <c r="CF233" t="n">
        <v>0</v>
      </c>
      <c r="CG233" t="n">
        <v>0</v>
      </c>
      <c r="CH233" s="18" t="n">
        <v>0</v>
      </c>
      <c r="CI233" t="n">
        <v>0</v>
      </c>
      <c r="CJ233" t="n">
        <v>0</v>
      </c>
      <c r="CK233" t="n">
        <v>1</v>
      </c>
      <c r="CL233" t="n">
        <v>1</v>
      </c>
      <c r="CM233" t="n">
        <v>0</v>
      </c>
      <c r="CN233" t="n">
        <v>0</v>
      </c>
      <c r="CO233" t="n">
        <v>0</v>
      </c>
      <c r="CP233" t="n">
        <v>0</v>
      </c>
      <c r="CQ233" t="n">
        <v>0</v>
      </c>
      <c r="CR233" t="n">
        <v>1</v>
      </c>
      <c r="CS233" s="18" t="n">
        <v>0</v>
      </c>
      <c r="DD233" s="34" t="inlineStr">
        <is>
          <t>X</t>
        </is>
      </c>
    </row>
    <row r="234">
      <c r="A234" t="n">
        <v>233</v>
      </c>
      <c r="B234" t="n">
        <v>17</v>
      </c>
      <c r="C234" s="25" t="inlineStr">
        <is>
          <t>Sackey (2008)</t>
        </is>
      </c>
      <c r="D234" s="12" t="n">
        <v>11.48333333333333</v>
      </c>
      <c r="E234" s="14" t="n">
        <v>3.469284994964753</v>
      </c>
      <c r="F234" s="7" t="n">
        <v>3.31</v>
      </c>
      <c r="G234" s="7">
        <f>D234-E234</f>
        <v/>
      </c>
      <c r="H234" s="16">
        <f>D234+E234</f>
        <v/>
      </c>
      <c r="I234" s="11">
        <f>IFERROR(F234/SQRT(F234^2+W234), "X")</f>
        <v/>
      </c>
      <c r="J234" s="33">
        <f>IFERROR(SQRT((1-I234^2)/W234), "X")</f>
        <v/>
      </c>
      <c r="K234" s="33">
        <f>IFERROR(1/J234, "X")</f>
        <v/>
      </c>
      <c r="L234" s="33">
        <f>IFERROR(I234-J234, "X")</f>
        <v/>
      </c>
      <c r="M234" s="33">
        <f>IFERROR(I234+J234, "X")</f>
        <v/>
      </c>
      <c r="N234" s="8" t="n">
        <v>0</v>
      </c>
      <c r="O234" s="9" t="n">
        <v>1</v>
      </c>
      <c r="P234" s="8" t="n">
        <v>0</v>
      </c>
      <c r="Q234" s="9" t="n">
        <v>0</v>
      </c>
      <c r="R234" s="9" t="n">
        <v>1</v>
      </c>
      <c r="S234" s="9" t="n">
        <v>0</v>
      </c>
      <c r="T234" s="9" t="n">
        <v>0</v>
      </c>
      <c r="U234" s="8" t="n">
        <v>3132</v>
      </c>
      <c r="V234" s="9" t="n">
        <v>12</v>
      </c>
      <c r="W234" s="9">
        <f>U234-V234-1</f>
        <v/>
      </c>
      <c r="X234" s="9">
        <f>COUNTIF(B:B,B234)</f>
        <v/>
      </c>
      <c r="Y234" s="7" t="n">
        <v>9.824999999999999</v>
      </c>
      <c r="Z234" s="7">
        <f>BQ234-Y234-6</f>
        <v/>
      </c>
      <c r="AA234" s="9" t="n">
        <v>0</v>
      </c>
      <c r="AB234" s="9" t="n">
        <v>1</v>
      </c>
      <c r="AC234" s="9" t="n">
        <v>0</v>
      </c>
      <c r="AD234" s="9" t="n">
        <v>0</v>
      </c>
      <c r="AE234" s="9" t="n">
        <v>0</v>
      </c>
      <c r="AF234" s="9" t="n">
        <v>1</v>
      </c>
      <c r="AG234" s="8" t="n">
        <v>0</v>
      </c>
      <c r="AH234" s="9" t="n">
        <v>1</v>
      </c>
      <c r="AI234" s="30" t="n">
        <v>0</v>
      </c>
      <c r="AJ234" s="9" t="n">
        <v>0</v>
      </c>
      <c r="AK234" s="30" t="n">
        <v>1</v>
      </c>
      <c r="AL234" s="21" t="n">
        <v>1992</v>
      </c>
      <c r="AM234" s="23">
        <f>LN(AL234)</f>
        <v/>
      </c>
      <c r="AN234" s="33">
        <f>(1-AO234-AP234)/2</f>
        <v/>
      </c>
      <c r="AO234" s="33" t="n">
        <v>0.25</v>
      </c>
      <c r="AP234" s="33" t="n">
        <v>0.225</v>
      </c>
      <c r="AQ234" s="43">
        <f>(1-AO234-AP234)/2</f>
        <v/>
      </c>
      <c r="AR234" s="33" t="inlineStr">
        <is>
          <t>.</t>
        </is>
      </c>
      <c r="AS234" s="43" t="inlineStr">
        <is>
          <t>.</t>
        </is>
      </c>
      <c r="AT234" s="42" t="n">
        <v>0.67</v>
      </c>
      <c r="AU234" s="18" t="n">
        <v>0.33</v>
      </c>
      <c r="AV234" t="n">
        <v>0</v>
      </c>
      <c r="AW234" s="40">
        <f>1-AV234</f>
        <v/>
      </c>
      <c r="AX234" t="n">
        <v>0.38</v>
      </c>
      <c r="AY234" s="40" t="n">
        <v>0.62</v>
      </c>
      <c r="BA234" s="18" t="n"/>
      <c r="BB234">
        <f>1-BC234</f>
        <v/>
      </c>
      <c r="BC234" s="18" t="n">
        <v>0.5590000000000001</v>
      </c>
      <c r="BD234" s="18" t="inlineStr">
        <is>
          <t>Ghana</t>
        </is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s="18" t="n">
        <v>1</v>
      </c>
      <c r="BL234" t="n">
        <v>0</v>
      </c>
      <c r="BM234" t="n">
        <v>0</v>
      </c>
      <c r="BN234" s="18" t="n">
        <v>1</v>
      </c>
      <c r="BO234" t="n">
        <v>19.58333333333333</v>
      </c>
      <c r="BP234" t="n">
        <v>1.03</v>
      </c>
      <c r="BQ234" s="25" t="n">
        <v>40</v>
      </c>
      <c r="BR234" t="n">
        <v>1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  <c r="BX234" t="n">
        <v>0</v>
      </c>
      <c r="BY234" s="18" t="n">
        <v>0</v>
      </c>
      <c r="BZ234" t="n">
        <v>0</v>
      </c>
      <c r="CA234" t="n">
        <v>1</v>
      </c>
      <c r="CB234" t="n">
        <v>0</v>
      </c>
      <c r="CC234" s="18" t="n">
        <v>0</v>
      </c>
      <c r="CD234" t="n">
        <v>1</v>
      </c>
      <c r="CE234" t="n">
        <v>0</v>
      </c>
      <c r="CF234" t="n">
        <v>0</v>
      </c>
      <c r="CG234" t="n">
        <v>0</v>
      </c>
      <c r="CH234" s="18" t="n">
        <v>0</v>
      </c>
      <c r="CI234" t="n">
        <v>0</v>
      </c>
      <c r="CJ234" t="n">
        <v>0</v>
      </c>
      <c r="CK234" t="n">
        <v>1</v>
      </c>
      <c r="CL234" t="n">
        <v>1</v>
      </c>
      <c r="CM234" t="n">
        <v>0</v>
      </c>
      <c r="CN234" t="n">
        <v>0</v>
      </c>
      <c r="CO234" t="n">
        <v>0</v>
      </c>
      <c r="CP234" t="n">
        <v>0</v>
      </c>
      <c r="CQ234" t="n">
        <v>0</v>
      </c>
      <c r="CR234" t="n">
        <v>1</v>
      </c>
      <c r="CS234" s="18" t="n">
        <v>0</v>
      </c>
      <c r="DD234" s="34" t="inlineStr">
        <is>
          <t>X</t>
        </is>
      </c>
    </row>
    <row r="235">
      <c r="A235" t="n">
        <v>234</v>
      </c>
      <c r="B235" t="n">
        <v>17</v>
      </c>
      <c r="C235" s="25" t="inlineStr">
        <is>
          <t>Sackey (2008)</t>
        </is>
      </c>
      <c r="D235" s="12" t="n">
        <v>0.2833333333333333</v>
      </c>
      <c r="E235" s="14" t="n">
        <v>0.8333333333333333</v>
      </c>
      <c r="F235" s="7" t="n">
        <v>0.34</v>
      </c>
      <c r="G235" s="7">
        <f>D235-E235</f>
        <v/>
      </c>
      <c r="H235" s="16">
        <f>D235+E235</f>
        <v/>
      </c>
      <c r="I235" s="11">
        <f>IFERROR(F235/SQRT(F235^2+W235), "X")</f>
        <v/>
      </c>
      <c r="J235" s="33">
        <f>IFERROR(SQRT((1-I235^2)/W235), "X")</f>
        <v/>
      </c>
      <c r="K235" s="33">
        <f>IFERROR(1/J235, "X")</f>
        <v/>
      </c>
      <c r="L235" s="33">
        <f>IFERROR(I235-J235, "X")</f>
        <v/>
      </c>
      <c r="M235" s="33">
        <f>IFERROR(I235+J235, "X")</f>
        <v/>
      </c>
      <c r="N235" s="8" t="n">
        <v>0</v>
      </c>
      <c r="O235" s="9" t="n">
        <v>1</v>
      </c>
      <c r="P235" s="8" t="n">
        <v>0</v>
      </c>
      <c r="Q235" s="9" t="n">
        <v>0</v>
      </c>
      <c r="R235" s="9" t="n">
        <v>1</v>
      </c>
      <c r="S235" s="9" t="n">
        <v>0</v>
      </c>
      <c r="T235" s="9" t="n">
        <v>0</v>
      </c>
      <c r="U235" s="8" t="n">
        <v>3307</v>
      </c>
      <c r="V235" s="9" t="n">
        <v>12</v>
      </c>
      <c r="W235" s="9">
        <f>U235-V235-1</f>
        <v/>
      </c>
      <c r="X235" s="9">
        <f>COUNTIF(B:B,B235)</f>
        <v/>
      </c>
      <c r="Y235" s="7" t="n">
        <v>10.52</v>
      </c>
      <c r="Z235" s="7">
        <f>BQ235-Y235-6</f>
        <v/>
      </c>
      <c r="AA235" s="9" t="n">
        <v>0</v>
      </c>
      <c r="AB235" s="9" t="n">
        <v>1</v>
      </c>
      <c r="AC235" s="9" t="n">
        <v>0</v>
      </c>
      <c r="AD235" s="9" t="n">
        <v>0</v>
      </c>
      <c r="AE235" s="9" t="n">
        <v>0</v>
      </c>
      <c r="AF235" s="9" t="n">
        <v>1</v>
      </c>
      <c r="AG235" s="8" t="n">
        <v>0</v>
      </c>
      <c r="AH235" s="9" t="n">
        <v>1</v>
      </c>
      <c r="AI235" s="30" t="n">
        <v>0</v>
      </c>
      <c r="AJ235" s="9" t="n">
        <v>0</v>
      </c>
      <c r="AK235" s="30" t="n">
        <v>1</v>
      </c>
      <c r="AL235" s="21" t="n">
        <v>1992</v>
      </c>
      <c r="AM235" s="23">
        <f>LN(AL235)</f>
        <v/>
      </c>
      <c r="AN235" s="33">
        <f>(1-AO235-AP235)/2</f>
        <v/>
      </c>
      <c r="AO235" s="33" t="n">
        <v>0.2</v>
      </c>
      <c r="AP235" s="33" t="n">
        <v>0.46</v>
      </c>
      <c r="AQ235" s="43">
        <f>(1-AO235-AP235)/2</f>
        <v/>
      </c>
      <c r="AR235" s="33" t="inlineStr">
        <is>
          <t>.</t>
        </is>
      </c>
      <c r="AS235" s="43" t="inlineStr">
        <is>
          <t>.</t>
        </is>
      </c>
      <c r="AT235" s="42" t="n">
        <v>0.67</v>
      </c>
      <c r="AU235" s="18" t="n">
        <v>0.33</v>
      </c>
      <c r="AV235" t="n">
        <v>1</v>
      </c>
      <c r="AW235" s="40">
        <f>1-AV235</f>
        <v/>
      </c>
      <c r="AX235" t="n">
        <v>0.31</v>
      </c>
      <c r="AY235" s="40" t="n">
        <v>0.6899999999999999</v>
      </c>
      <c r="BA235" s="18" t="n"/>
      <c r="BB235">
        <f>1-BC235</f>
        <v/>
      </c>
      <c r="BC235" s="18" t="n">
        <v>0.432</v>
      </c>
      <c r="BD235" s="18" t="inlineStr">
        <is>
          <t>Ghana</t>
        </is>
      </c>
      <c r="BE235" t="n">
        <v>0</v>
      </c>
      <c r="BF235" t="n">
        <v>0</v>
      </c>
      <c r="BG235" t="n">
        <v>0</v>
      </c>
      <c r="BH235" t="n">
        <v>0</v>
      </c>
      <c r="BI235" t="n">
        <v>0</v>
      </c>
      <c r="BJ235" t="n">
        <v>0</v>
      </c>
      <c r="BK235" s="18" t="n">
        <v>1</v>
      </c>
      <c r="BL235" t="n">
        <v>0</v>
      </c>
      <c r="BM235" t="n">
        <v>0</v>
      </c>
      <c r="BN235" s="18" t="n">
        <v>1</v>
      </c>
      <c r="BO235" t="n">
        <v>19.58333333333333</v>
      </c>
      <c r="BP235" t="n">
        <v>1.03</v>
      </c>
      <c r="BQ235" s="25" t="n">
        <v>40</v>
      </c>
      <c r="BR235" t="n">
        <v>1</v>
      </c>
      <c r="BS235" t="n">
        <v>0</v>
      </c>
      <c r="BT235" t="n">
        <v>0</v>
      </c>
      <c r="BU235" t="n">
        <v>0</v>
      </c>
      <c r="BV235" t="n">
        <v>0</v>
      </c>
      <c r="BW235" t="n">
        <v>0</v>
      </c>
      <c r="BX235" t="n">
        <v>0</v>
      </c>
      <c r="BY235" s="18" t="n">
        <v>0</v>
      </c>
      <c r="BZ235" t="n">
        <v>0</v>
      </c>
      <c r="CA235" t="n">
        <v>1</v>
      </c>
      <c r="CB235" t="n">
        <v>0</v>
      </c>
      <c r="CC235" s="18" t="n">
        <v>0</v>
      </c>
      <c r="CD235" t="n">
        <v>1</v>
      </c>
      <c r="CE235" t="n">
        <v>0</v>
      </c>
      <c r="CF235" t="n">
        <v>0</v>
      </c>
      <c r="CG235" t="n">
        <v>0</v>
      </c>
      <c r="CH235" s="18" t="n">
        <v>0</v>
      </c>
      <c r="CI235" t="n">
        <v>0</v>
      </c>
      <c r="CJ235" t="n">
        <v>0</v>
      </c>
      <c r="CK235" t="n">
        <v>1</v>
      </c>
      <c r="CL235" t="n">
        <v>1</v>
      </c>
      <c r="CM235" t="n">
        <v>0</v>
      </c>
      <c r="CN235" t="n">
        <v>0</v>
      </c>
      <c r="CO235" t="n">
        <v>0</v>
      </c>
      <c r="CP235" t="n">
        <v>0</v>
      </c>
      <c r="CQ235" t="n">
        <v>0</v>
      </c>
      <c r="CR235" t="n">
        <v>1</v>
      </c>
      <c r="CS235" s="18" t="n">
        <v>0</v>
      </c>
      <c r="DD235" s="34" t="inlineStr">
        <is>
          <t>X</t>
        </is>
      </c>
    </row>
    <row r="236">
      <c r="A236" t="n">
        <v>235</v>
      </c>
      <c r="B236" t="n">
        <v>17</v>
      </c>
      <c r="C236" s="25" t="inlineStr">
        <is>
          <t>Sackey (2008)</t>
        </is>
      </c>
      <c r="D236" s="12" t="n">
        <v>4.274999999999999</v>
      </c>
      <c r="E236" s="14" t="n">
        <v>1.11038961038961</v>
      </c>
      <c r="F236" s="7" t="n">
        <v>3.85</v>
      </c>
      <c r="G236" s="7">
        <f>D236-E236</f>
        <v/>
      </c>
      <c r="H236" s="16">
        <f>D236+E236</f>
        <v/>
      </c>
      <c r="I236" s="11">
        <f>IFERROR(F236/SQRT(F236^2+W236), "X")</f>
        <v/>
      </c>
      <c r="J236" s="33">
        <f>IFERROR(SQRT((1-I236^2)/W236), "X")</f>
        <v/>
      </c>
      <c r="K236" s="33">
        <f>IFERROR(1/J236, "X")</f>
        <v/>
      </c>
      <c r="L236" s="33">
        <f>IFERROR(I236-J236, "X")</f>
        <v/>
      </c>
      <c r="M236" s="33">
        <f>IFERROR(I236+J236, "X")</f>
        <v/>
      </c>
      <c r="N236" s="8" t="n">
        <v>0</v>
      </c>
      <c r="O236" s="9" t="n">
        <v>1</v>
      </c>
      <c r="P236" s="8" t="n">
        <v>0</v>
      </c>
      <c r="Q236" s="9" t="n">
        <v>0</v>
      </c>
      <c r="R236" s="9" t="n">
        <v>1</v>
      </c>
      <c r="S236" s="9" t="n">
        <v>0</v>
      </c>
      <c r="T236" s="9" t="n">
        <v>0</v>
      </c>
      <c r="U236" s="8" t="n">
        <v>3307</v>
      </c>
      <c r="V236" s="9" t="n">
        <v>12</v>
      </c>
      <c r="W236" s="9">
        <f>U236-V236-1</f>
        <v/>
      </c>
      <c r="X236" s="9">
        <f>COUNTIF(B:B,B236)</f>
        <v/>
      </c>
      <c r="Y236" s="7" t="n">
        <v>10.52</v>
      </c>
      <c r="Z236" s="7">
        <f>BQ236-Y236-6</f>
        <v/>
      </c>
      <c r="AA236" s="9" t="n">
        <v>0</v>
      </c>
      <c r="AB236" s="9" t="n">
        <v>1</v>
      </c>
      <c r="AC236" s="9" t="n">
        <v>0</v>
      </c>
      <c r="AD236" s="9" t="n">
        <v>0</v>
      </c>
      <c r="AE236" s="9" t="n">
        <v>0</v>
      </c>
      <c r="AF236" s="9" t="n">
        <v>1</v>
      </c>
      <c r="AG236" s="8" t="n">
        <v>0</v>
      </c>
      <c r="AH236" s="9" t="n">
        <v>1</v>
      </c>
      <c r="AI236" s="30" t="n">
        <v>0</v>
      </c>
      <c r="AJ236" s="9" t="n">
        <v>0</v>
      </c>
      <c r="AK236" s="30" t="n">
        <v>1</v>
      </c>
      <c r="AL236" s="21" t="n">
        <v>1992</v>
      </c>
      <c r="AM236" s="23">
        <f>LN(AL236)</f>
        <v/>
      </c>
      <c r="AN236" s="33">
        <f>(1-AO236-AP236)/2</f>
        <v/>
      </c>
      <c r="AO236" s="33" t="n">
        <v>0.2</v>
      </c>
      <c r="AP236" s="33" t="n">
        <v>0.46</v>
      </c>
      <c r="AQ236" s="43">
        <f>(1-AO236-AP236)/2</f>
        <v/>
      </c>
      <c r="AR236" s="33" t="inlineStr">
        <is>
          <t>.</t>
        </is>
      </c>
      <c r="AS236" s="43" t="inlineStr">
        <is>
          <t>.</t>
        </is>
      </c>
      <c r="AT236" s="42" t="n">
        <v>0.67</v>
      </c>
      <c r="AU236" s="18" t="n">
        <v>0.33</v>
      </c>
      <c r="AV236" t="n">
        <v>1</v>
      </c>
      <c r="AW236" s="40">
        <f>1-AV236</f>
        <v/>
      </c>
      <c r="AX236" t="n">
        <v>0.31</v>
      </c>
      <c r="AY236" s="40" t="n">
        <v>0.6899999999999999</v>
      </c>
      <c r="BA236" s="18" t="n"/>
      <c r="BB236">
        <f>1-BC236</f>
        <v/>
      </c>
      <c r="BC236" s="18" t="n">
        <v>0.432</v>
      </c>
      <c r="BD236" s="18" t="inlineStr">
        <is>
          <t>Ghana</t>
        </is>
      </c>
      <c r="BE236" t="n">
        <v>0</v>
      </c>
      <c r="BF236" t="n">
        <v>0</v>
      </c>
      <c r="BG236" t="n">
        <v>0</v>
      </c>
      <c r="BH236" t="n">
        <v>0</v>
      </c>
      <c r="BI236" t="n">
        <v>0</v>
      </c>
      <c r="BJ236" t="n">
        <v>0</v>
      </c>
      <c r="BK236" s="18" t="n">
        <v>1</v>
      </c>
      <c r="BL236" t="n">
        <v>0</v>
      </c>
      <c r="BM236" t="n">
        <v>0</v>
      </c>
      <c r="BN236" s="18" t="n">
        <v>1</v>
      </c>
      <c r="BO236" t="n">
        <v>19.58333333333333</v>
      </c>
      <c r="BP236" t="n">
        <v>1.03</v>
      </c>
      <c r="BQ236" s="25" t="n">
        <v>40</v>
      </c>
      <c r="BR236" t="n">
        <v>1</v>
      </c>
      <c r="BS236" t="n">
        <v>0</v>
      </c>
      <c r="BT236" t="n">
        <v>0</v>
      </c>
      <c r="BU236" t="n">
        <v>0</v>
      </c>
      <c r="BV236" t="n">
        <v>0</v>
      </c>
      <c r="BW236" t="n">
        <v>0</v>
      </c>
      <c r="BX236" t="n">
        <v>0</v>
      </c>
      <c r="BY236" s="18" t="n">
        <v>0</v>
      </c>
      <c r="BZ236" t="n">
        <v>0</v>
      </c>
      <c r="CA236" t="n">
        <v>1</v>
      </c>
      <c r="CB236" t="n">
        <v>0</v>
      </c>
      <c r="CC236" s="18" t="n">
        <v>0</v>
      </c>
      <c r="CD236" t="n">
        <v>1</v>
      </c>
      <c r="CE236" t="n">
        <v>0</v>
      </c>
      <c r="CF236" t="n">
        <v>0</v>
      </c>
      <c r="CG236" t="n">
        <v>0</v>
      </c>
      <c r="CH236" s="18" t="n">
        <v>0</v>
      </c>
      <c r="CI236" t="n">
        <v>0</v>
      </c>
      <c r="CJ236" t="n">
        <v>0</v>
      </c>
      <c r="CK236" t="n">
        <v>1</v>
      </c>
      <c r="CL236" t="n">
        <v>1</v>
      </c>
      <c r="CM236" t="n">
        <v>0</v>
      </c>
      <c r="CN236" t="n">
        <v>0</v>
      </c>
      <c r="CO236" t="n">
        <v>0</v>
      </c>
      <c r="CP236" t="n">
        <v>0</v>
      </c>
      <c r="CQ236" t="n">
        <v>0</v>
      </c>
      <c r="CR236" t="n">
        <v>1</v>
      </c>
      <c r="CS236" s="18" t="n">
        <v>0</v>
      </c>
      <c r="DD236" s="34" t="inlineStr">
        <is>
          <t>X</t>
        </is>
      </c>
    </row>
    <row r="237">
      <c r="A237" t="n">
        <v>236</v>
      </c>
      <c r="B237" t="n">
        <v>17</v>
      </c>
      <c r="C237" s="25" t="inlineStr">
        <is>
          <t>Sackey (2008)</t>
        </is>
      </c>
      <c r="D237" s="12" t="n">
        <v>7.499999999999998</v>
      </c>
      <c r="E237" s="14" t="n">
        <v>1.150306748466257</v>
      </c>
      <c r="F237" s="7" t="n">
        <v>6.52</v>
      </c>
      <c r="G237" s="7">
        <f>D237-E237</f>
        <v/>
      </c>
      <c r="H237" s="16">
        <f>D237+E237</f>
        <v/>
      </c>
      <c r="I237" s="11">
        <f>IFERROR(F237/SQRT(F237^2+W237), "X")</f>
        <v/>
      </c>
      <c r="J237" s="33">
        <f>IFERROR(SQRT((1-I237^2)/W237), "X")</f>
        <v/>
      </c>
      <c r="K237" s="33">
        <f>IFERROR(1/J237, "X")</f>
        <v/>
      </c>
      <c r="L237" s="33">
        <f>IFERROR(I237-J237, "X")</f>
        <v/>
      </c>
      <c r="M237" s="33">
        <f>IFERROR(I237+J237, "X")</f>
        <v/>
      </c>
      <c r="N237" s="8" t="n">
        <v>0</v>
      </c>
      <c r="O237" s="9" t="n">
        <v>1</v>
      </c>
      <c r="P237" s="8" t="n">
        <v>0</v>
      </c>
      <c r="Q237" s="9" t="n">
        <v>0</v>
      </c>
      <c r="R237" s="9" t="n">
        <v>1</v>
      </c>
      <c r="S237" s="9" t="n">
        <v>0</v>
      </c>
      <c r="T237" s="9" t="n">
        <v>0</v>
      </c>
      <c r="U237" s="8" t="n">
        <v>3307</v>
      </c>
      <c r="V237" s="9" t="n">
        <v>12</v>
      </c>
      <c r="W237" s="9">
        <f>U237-V237-1</f>
        <v/>
      </c>
      <c r="X237" s="9">
        <f>COUNTIF(B:B,B237)</f>
        <v/>
      </c>
      <c r="Y237" s="7" t="n">
        <v>10.52</v>
      </c>
      <c r="Z237" s="7">
        <f>BQ237-Y237-6</f>
        <v/>
      </c>
      <c r="AA237" s="9" t="n">
        <v>0</v>
      </c>
      <c r="AB237" s="9" t="n">
        <v>1</v>
      </c>
      <c r="AC237" s="9" t="n">
        <v>0</v>
      </c>
      <c r="AD237" s="9" t="n">
        <v>0</v>
      </c>
      <c r="AE237" s="9" t="n">
        <v>0</v>
      </c>
      <c r="AF237" s="9" t="n">
        <v>1</v>
      </c>
      <c r="AG237" s="8" t="n">
        <v>0</v>
      </c>
      <c r="AH237" s="9" t="n">
        <v>1</v>
      </c>
      <c r="AI237" s="30" t="n">
        <v>0</v>
      </c>
      <c r="AJ237" s="9" t="n">
        <v>0</v>
      </c>
      <c r="AK237" s="30" t="n">
        <v>1</v>
      </c>
      <c r="AL237" s="21" t="n">
        <v>1992</v>
      </c>
      <c r="AM237" s="23">
        <f>LN(AL237)</f>
        <v/>
      </c>
      <c r="AN237" s="33">
        <f>(1-AO237-AP237)/2</f>
        <v/>
      </c>
      <c r="AO237" s="33" t="n">
        <v>0.2</v>
      </c>
      <c r="AP237" s="33" t="n">
        <v>0.46</v>
      </c>
      <c r="AQ237" s="43">
        <f>(1-AO237-AP237)/2</f>
        <v/>
      </c>
      <c r="AR237" s="33" t="inlineStr">
        <is>
          <t>.</t>
        </is>
      </c>
      <c r="AS237" s="43" t="inlineStr">
        <is>
          <t>.</t>
        </is>
      </c>
      <c r="AT237" s="42" t="n">
        <v>0.67</v>
      </c>
      <c r="AU237" s="18" t="n">
        <v>0.33</v>
      </c>
      <c r="AV237" t="n">
        <v>1</v>
      </c>
      <c r="AW237" s="40">
        <f>1-AV237</f>
        <v/>
      </c>
      <c r="AX237" t="n">
        <v>0.31</v>
      </c>
      <c r="AY237" s="40" t="n">
        <v>0.6899999999999999</v>
      </c>
      <c r="BA237" s="18" t="n"/>
      <c r="BB237">
        <f>1-BC237</f>
        <v/>
      </c>
      <c r="BC237" s="18" t="n">
        <v>0.432</v>
      </c>
      <c r="BD237" s="18" t="inlineStr">
        <is>
          <t>Ghana</t>
        </is>
      </c>
      <c r="BE237" t="n">
        <v>0</v>
      </c>
      <c r="BF237" t="n">
        <v>0</v>
      </c>
      <c r="BG237" t="n">
        <v>0</v>
      </c>
      <c r="BH237" t="n">
        <v>0</v>
      </c>
      <c r="BI237" t="n">
        <v>0</v>
      </c>
      <c r="BJ237" t="n">
        <v>0</v>
      </c>
      <c r="BK237" s="18" t="n">
        <v>1</v>
      </c>
      <c r="BL237" t="n">
        <v>0</v>
      </c>
      <c r="BM237" t="n">
        <v>0</v>
      </c>
      <c r="BN237" s="18" t="n">
        <v>1</v>
      </c>
      <c r="BO237" t="n">
        <v>19.58333333333333</v>
      </c>
      <c r="BP237" t="n">
        <v>1.03</v>
      </c>
      <c r="BQ237" s="25" t="n">
        <v>40</v>
      </c>
      <c r="BR237" t="n">
        <v>1</v>
      </c>
      <c r="BS237" t="n">
        <v>0</v>
      </c>
      <c r="BT237" t="n">
        <v>0</v>
      </c>
      <c r="BU237" t="n">
        <v>0</v>
      </c>
      <c r="BV237" t="n">
        <v>0</v>
      </c>
      <c r="BW237" t="n">
        <v>0</v>
      </c>
      <c r="BX237" t="n">
        <v>0</v>
      </c>
      <c r="BY237" s="18" t="n">
        <v>0</v>
      </c>
      <c r="BZ237" t="n">
        <v>0</v>
      </c>
      <c r="CA237" t="n">
        <v>1</v>
      </c>
      <c r="CB237" t="n">
        <v>0</v>
      </c>
      <c r="CC237" s="18" t="n">
        <v>0</v>
      </c>
      <c r="CD237" t="n">
        <v>1</v>
      </c>
      <c r="CE237" t="n">
        <v>0</v>
      </c>
      <c r="CF237" t="n">
        <v>0</v>
      </c>
      <c r="CG237" t="n">
        <v>0</v>
      </c>
      <c r="CH237" s="18" t="n">
        <v>0</v>
      </c>
      <c r="CI237" t="n">
        <v>0</v>
      </c>
      <c r="CJ237" t="n">
        <v>0</v>
      </c>
      <c r="CK237" t="n">
        <v>1</v>
      </c>
      <c r="CL237" t="n">
        <v>1</v>
      </c>
      <c r="CM237" t="n">
        <v>0</v>
      </c>
      <c r="CN237" t="n">
        <v>0</v>
      </c>
      <c r="CO237" t="n">
        <v>0</v>
      </c>
      <c r="CP237" t="n">
        <v>0</v>
      </c>
      <c r="CQ237" t="n">
        <v>0</v>
      </c>
      <c r="CR237" t="n">
        <v>1</v>
      </c>
      <c r="CS237" s="18" t="n">
        <v>0</v>
      </c>
      <c r="DD237" s="34" t="inlineStr">
        <is>
          <t>X</t>
        </is>
      </c>
    </row>
    <row r="238">
      <c r="A238" t="n">
        <v>237</v>
      </c>
      <c r="B238" t="n">
        <v>17</v>
      </c>
      <c r="C238" s="25" t="inlineStr">
        <is>
          <t>Sackey (2008)</t>
        </is>
      </c>
      <c r="D238" s="12" t="n">
        <v>13.4</v>
      </c>
      <c r="E238" s="14" t="n">
        <v>2.252100840336134</v>
      </c>
      <c r="F238" s="7" t="n">
        <v>5.95</v>
      </c>
      <c r="G238" s="7">
        <f>D238-E238</f>
        <v/>
      </c>
      <c r="H238" s="16">
        <f>D238+E238</f>
        <v/>
      </c>
      <c r="I238" s="11">
        <f>IFERROR(F238/SQRT(F238^2+W238), "X")</f>
        <v/>
      </c>
      <c r="J238" s="33">
        <f>IFERROR(SQRT((1-I238^2)/W238), "X")</f>
        <v/>
      </c>
      <c r="K238" s="33">
        <f>IFERROR(1/J238, "X")</f>
        <v/>
      </c>
      <c r="L238" s="33">
        <f>IFERROR(I238-J238, "X")</f>
        <v/>
      </c>
      <c r="M238" s="33">
        <f>IFERROR(I238+J238, "X")</f>
        <v/>
      </c>
      <c r="N238" s="8" t="n">
        <v>0</v>
      </c>
      <c r="O238" s="9" t="n">
        <v>1</v>
      </c>
      <c r="P238" s="8" t="n">
        <v>0</v>
      </c>
      <c r="Q238" s="9" t="n">
        <v>0</v>
      </c>
      <c r="R238" s="9" t="n">
        <v>1</v>
      </c>
      <c r="S238" s="9" t="n">
        <v>0</v>
      </c>
      <c r="T238" s="9" t="n">
        <v>0</v>
      </c>
      <c r="U238" s="8" t="n">
        <v>3307</v>
      </c>
      <c r="V238" s="9" t="n">
        <v>12</v>
      </c>
      <c r="W238" s="9">
        <f>U238-V238-1</f>
        <v/>
      </c>
      <c r="X238" s="9">
        <f>COUNTIF(B:B,B238)</f>
        <v/>
      </c>
      <c r="Y238" s="7" t="n">
        <v>10.52</v>
      </c>
      <c r="Z238" s="7">
        <f>BQ238-Y238-6</f>
        <v/>
      </c>
      <c r="AA238" s="9" t="n">
        <v>0</v>
      </c>
      <c r="AB238" s="9" t="n">
        <v>1</v>
      </c>
      <c r="AC238" s="9" t="n">
        <v>0</v>
      </c>
      <c r="AD238" s="9" t="n">
        <v>0</v>
      </c>
      <c r="AE238" s="9" t="n">
        <v>0</v>
      </c>
      <c r="AF238" s="9" t="n">
        <v>1</v>
      </c>
      <c r="AG238" s="8" t="n">
        <v>0</v>
      </c>
      <c r="AH238" s="9" t="n">
        <v>1</v>
      </c>
      <c r="AI238" s="30" t="n">
        <v>0</v>
      </c>
      <c r="AJ238" s="9" t="n">
        <v>0</v>
      </c>
      <c r="AK238" s="30" t="n">
        <v>1</v>
      </c>
      <c r="AL238" s="21" t="n">
        <v>1992</v>
      </c>
      <c r="AM238" s="23">
        <f>LN(AL238)</f>
        <v/>
      </c>
      <c r="AN238" s="33">
        <f>(1-AO238-AP238)/2</f>
        <v/>
      </c>
      <c r="AO238" s="33" t="n">
        <v>0.2</v>
      </c>
      <c r="AP238" s="33" t="n">
        <v>0.46</v>
      </c>
      <c r="AQ238" s="43">
        <f>(1-AO238-AP238)/2</f>
        <v/>
      </c>
      <c r="AR238" s="33" t="inlineStr">
        <is>
          <t>.</t>
        </is>
      </c>
      <c r="AS238" s="43" t="inlineStr">
        <is>
          <t>.</t>
        </is>
      </c>
      <c r="AT238" s="42" t="n">
        <v>0.67</v>
      </c>
      <c r="AU238" s="18" t="n">
        <v>0.33</v>
      </c>
      <c r="AV238" t="n">
        <v>1</v>
      </c>
      <c r="AW238" s="40">
        <f>1-AV238</f>
        <v/>
      </c>
      <c r="AX238" t="n">
        <v>0.31</v>
      </c>
      <c r="AY238" s="40" t="n">
        <v>0.6899999999999999</v>
      </c>
      <c r="BA238" s="18" t="n"/>
      <c r="BB238">
        <f>1-BC238</f>
        <v/>
      </c>
      <c r="BC238" s="18" t="n">
        <v>0.432</v>
      </c>
      <c r="BD238" s="18" t="inlineStr">
        <is>
          <t>Ghana</t>
        </is>
      </c>
      <c r="BE238" t="n">
        <v>0</v>
      </c>
      <c r="BF238" t="n">
        <v>0</v>
      </c>
      <c r="BG238" t="n">
        <v>0</v>
      </c>
      <c r="BH238" t="n">
        <v>0</v>
      </c>
      <c r="BI238" t="n">
        <v>0</v>
      </c>
      <c r="BJ238" t="n">
        <v>0</v>
      </c>
      <c r="BK238" s="18" t="n">
        <v>1</v>
      </c>
      <c r="BL238" t="n">
        <v>0</v>
      </c>
      <c r="BM238" t="n">
        <v>0</v>
      </c>
      <c r="BN238" s="18" t="n">
        <v>1</v>
      </c>
      <c r="BO238" t="n">
        <v>19.58333333333333</v>
      </c>
      <c r="BP238" t="n">
        <v>1.03</v>
      </c>
      <c r="BQ238" s="25" t="n">
        <v>40</v>
      </c>
      <c r="BR238" t="n">
        <v>1</v>
      </c>
      <c r="BS238" t="n">
        <v>0</v>
      </c>
      <c r="BT238" t="n">
        <v>0</v>
      </c>
      <c r="BU238" t="n">
        <v>0</v>
      </c>
      <c r="BV238" t="n">
        <v>0</v>
      </c>
      <c r="BW238" t="n">
        <v>0</v>
      </c>
      <c r="BX238" t="n">
        <v>0</v>
      </c>
      <c r="BY238" s="18" t="n">
        <v>0</v>
      </c>
      <c r="BZ238" t="n">
        <v>0</v>
      </c>
      <c r="CA238" t="n">
        <v>1</v>
      </c>
      <c r="CB238" t="n">
        <v>0</v>
      </c>
      <c r="CC238" s="18" t="n">
        <v>0</v>
      </c>
      <c r="CD238" t="n">
        <v>1</v>
      </c>
      <c r="CE238" t="n">
        <v>0</v>
      </c>
      <c r="CF238" t="n">
        <v>0</v>
      </c>
      <c r="CG238" t="n">
        <v>0</v>
      </c>
      <c r="CH238" s="18" t="n">
        <v>0</v>
      </c>
      <c r="CI238" t="n">
        <v>0</v>
      </c>
      <c r="CJ238" t="n">
        <v>0</v>
      </c>
      <c r="CK238" t="n">
        <v>1</v>
      </c>
      <c r="CL238" t="n">
        <v>1</v>
      </c>
      <c r="CM238" t="n">
        <v>0</v>
      </c>
      <c r="CN238" t="n">
        <v>0</v>
      </c>
      <c r="CO238" t="n">
        <v>0</v>
      </c>
      <c r="CP238" t="n">
        <v>0</v>
      </c>
      <c r="CQ238" t="n">
        <v>0</v>
      </c>
      <c r="CR238" t="n">
        <v>1</v>
      </c>
      <c r="CS238" s="18" t="n">
        <v>0</v>
      </c>
      <c r="DD238" s="34" t="inlineStr">
        <is>
          <t>X</t>
        </is>
      </c>
    </row>
    <row r="239">
      <c r="A239" t="n">
        <v>238</v>
      </c>
      <c r="B239" t="n">
        <v>17</v>
      </c>
      <c r="C239" s="25" t="inlineStr">
        <is>
          <t>Sackey (2008)</t>
        </is>
      </c>
      <c r="D239" s="12" t="n">
        <v>0.3833333333333333</v>
      </c>
      <c r="E239" s="14" t="n">
        <v>0.8518518518518517</v>
      </c>
      <c r="F239" s="7" t="n">
        <v>0.45</v>
      </c>
      <c r="G239" s="7">
        <f>D239-E239</f>
        <v/>
      </c>
      <c r="H239" s="16">
        <f>D239+E239</f>
        <v/>
      </c>
      <c r="I239" s="11">
        <f>IFERROR(F239/SQRT(F239^2+W239), "X")</f>
        <v/>
      </c>
      <c r="J239" s="33">
        <f>IFERROR(SQRT((1-I239^2)/W239), "X")</f>
        <v/>
      </c>
      <c r="K239" s="33">
        <f>IFERROR(1/J239, "X")</f>
        <v/>
      </c>
      <c r="L239" s="33">
        <f>IFERROR(I239-J239, "X")</f>
        <v/>
      </c>
      <c r="M239" s="33">
        <f>IFERROR(I239+J239, "X")</f>
        <v/>
      </c>
      <c r="N239" s="8" t="n">
        <v>0</v>
      </c>
      <c r="O239" s="9" t="n">
        <v>1</v>
      </c>
      <c r="P239" s="8" t="n">
        <v>0</v>
      </c>
      <c r="Q239" s="9" t="n">
        <v>0</v>
      </c>
      <c r="R239" s="9" t="n">
        <v>1</v>
      </c>
      <c r="S239" s="9" t="n">
        <v>0</v>
      </c>
      <c r="T239" s="9" t="n">
        <v>0</v>
      </c>
      <c r="U239" s="8" t="n">
        <v>3316</v>
      </c>
      <c r="V239" s="9" t="n">
        <v>12</v>
      </c>
      <c r="W239" s="9">
        <f>U239-V239-1</f>
        <v/>
      </c>
      <c r="X239" s="9">
        <f>COUNTIF(B:B,B239)</f>
        <v/>
      </c>
      <c r="Y239" s="7" t="n">
        <v>10.52</v>
      </c>
      <c r="Z239" s="7">
        <f>BQ239-Y239-6</f>
        <v/>
      </c>
      <c r="AA239" s="9" t="n">
        <v>0</v>
      </c>
      <c r="AB239" s="9" t="n">
        <v>1</v>
      </c>
      <c r="AC239" s="9" t="n">
        <v>0</v>
      </c>
      <c r="AD239" s="9" t="n">
        <v>0</v>
      </c>
      <c r="AE239" s="9" t="n">
        <v>0</v>
      </c>
      <c r="AF239" s="9" t="n">
        <v>1</v>
      </c>
      <c r="AG239" s="8" t="n">
        <v>0</v>
      </c>
      <c r="AH239" s="9" t="n">
        <v>1</v>
      </c>
      <c r="AI239" s="30" t="n">
        <v>0</v>
      </c>
      <c r="AJ239" s="9" t="n">
        <v>0</v>
      </c>
      <c r="AK239" s="30" t="n">
        <v>1</v>
      </c>
      <c r="AL239" s="21" t="n">
        <v>1992</v>
      </c>
      <c r="AM239" s="23">
        <f>LN(AL239)</f>
        <v/>
      </c>
      <c r="AN239" s="33">
        <f>(1-AO239-AP239)/2</f>
        <v/>
      </c>
      <c r="AO239" s="33" t="n">
        <v>0.2</v>
      </c>
      <c r="AP239" s="33" t="n">
        <v>0.46</v>
      </c>
      <c r="AQ239" s="43">
        <f>(1-AO239-AP239)/2</f>
        <v/>
      </c>
      <c r="AR239" s="33" t="inlineStr">
        <is>
          <t>.</t>
        </is>
      </c>
      <c r="AS239" s="43" t="inlineStr">
        <is>
          <t>.</t>
        </is>
      </c>
      <c r="AT239" s="42" t="n">
        <v>0.67</v>
      </c>
      <c r="AU239" s="18" t="n">
        <v>0.33</v>
      </c>
      <c r="AV239" t="n">
        <v>1</v>
      </c>
      <c r="AW239" s="40">
        <f>1-AV239</f>
        <v/>
      </c>
      <c r="AX239" t="n">
        <v>0.31</v>
      </c>
      <c r="AY239" s="40" t="n">
        <v>0.6899999999999999</v>
      </c>
      <c r="BA239" s="18" t="n"/>
      <c r="BB239">
        <f>1-BC239</f>
        <v/>
      </c>
      <c r="BC239" s="18" t="n">
        <v>0.432</v>
      </c>
      <c r="BD239" s="18" t="inlineStr">
        <is>
          <t>Ghana</t>
        </is>
      </c>
      <c r="BE239" t="n">
        <v>0</v>
      </c>
      <c r="BF239" t="n">
        <v>0</v>
      </c>
      <c r="BG239" t="n">
        <v>0</v>
      </c>
      <c r="BH239" t="n">
        <v>0</v>
      </c>
      <c r="BI239" t="n">
        <v>0</v>
      </c>
      <c r="BJ239" t="n">
        <v>0</v>
      </c>
      <c r="BK239" s="18" t="n">
        <v>1</v>
      </c>
      <c r="BL239" t="n">
        <v>0</v>
      </c>
      <c r="BM239" t="n">
        <v>0</v>
      </c>
      <c r="BN239" s="18" t="n">
        <v>1</v>
      </c>
      <c r="BO239" t="n">
        <v>19.58333333333333</v>
      </c>
      <c r="BP239" t="n">
        <v>1.03</v>
      </c>
      <c r="BQ239" s="25" t="n">
        <v>40</v>
      </c>
      <c r="BR239" t="n">
        <v>1</v>
      </c>
      <c r="BS239" t="n">
        <v>0</v>
      </c>
      <c r="BT239" t="n">
        <v>0</v>
      </c>
      <c r="BU239" t="n">
        <v>0</v>
      </c>
      <c r="BV239" t="n">
        <v>0</v>
      </c>
      <c r="BW239" t="n">
        <v>0</v>
      </c>
      <c r="BX239" t="n">
        <v>0</v>
      </c>
      <c r="BY239" s="18" t="n">
        <v>0</v>
      </c>
      <c r="BZ239" t="n">
        <v>0</v>
      </c>
      <c r="CA239" t="n">
        <v>1</v>
      </c>
      <c r="CB239" t="n">
        <v>0</v>
      </c>
      <c r="CC239" s="18" t="n">
        <v>0</v>
      </c>
      <c r="CD239" t="n">
        <v>1</v>
      </c>
      <c r="CE239" t="n">
        <v>0</v>
      </c>
      <c r="CF239" t="n">
        <v>0</v>
      </c>
      <c r="CG239" t="n">
        <v>0</v>
      </c>
      <c r="CH239" s="18" t="n">
        <v>0</v>
      </c>
      <c r="CI239" t="n">
        <v>0</v>
      </c>
      <c r="CJ239" t="n">
        <v>0</v>
      </c>
      <c r="CK239" t="n">
        <v>1</v>
      </c>
      <c r="CL239" t="n">
        <v>1</v>
      </c>
      <c r="CM239" t="n">
        <v>0</v>
      </c>
      <c r="CN239" t="n">
        <v>0</v>
      </c>
      <c r="CO239" t="n">
        <v>0</v>
      </c>
      <c r="CP239" t="n">
        <v>0</v>
      </c>
      <c r="CQ239" t="n">
        <v>0</v>
      </c>
      <c r="CR239" t="n">
        <v>1</v>
      </c>
      <c r="CS239" s="18" t="n">
        <v>0</v>
      </c>
      <c r="DD239" s="34" t="inlineStr">
        <is>
          <t>X</t>
        </is>
      </c>
    </row>
    <row r="240">
      <c r="A240" t="n">
        <v>239</v>
      </c>
      <c r="B240" t="n">
        <v>17</v>
      </c>
      <c r="C240" s="25" t="inlineStr">
        <is>
          <t>Sackey (2008)</t>
        </is>
      </c>
      <c r="D240" s="12" t="n">
        <v>4.25</v>
      </c>
      <c r="E240" s="14" t="n">
        <v>1.0625</v>
      </c>
      <c r="F240" s="7" t="n">
        <v>4</v>
      </c>
      <c r="G240" s="7">
        <f>D240-E240</f>
        <v/>
      </c>
      <c r="H240" s="16">
        <f>D240+E240</f>
        <v/>
      </c>
      <c r="I240" s="11">
        <f>IFERROR(F240/SQRT(F240^2+W240), "X")</f>
        <v/>
      </c>
      <c r="J240" s="33">
        <f>IFERROR(SQRT((1-I240^2)/W240), "X")</f>
        <v/>
      </c>
      <c r="K240" s="33">
        <f>IFERROR(1/J240, "X")</f>
        <v/>
      </c>
      <c r="L240" s="33">
        <f>IFERROR(I240-J240, "X")</f>
        <v/>
      </c>
      <c r="M240" s="33">
        <f>IFERROR(I240+J240, "X")</f>
        <v/>
      </c>
      <c r="N240" s="8" t="n">
        <v>0</v>
      </c>
      <c r="O240" s="9" t="n">
        <v>1</v>
      </c>
      <c r="P240" s="8" t="n">
        <v>0</v>
      </c>
      <c r="Q240" s="9" t="n">
        <v>0</v>
      </c>
      <c r="R240" s="9" t="n">
        <v>1</v>
      </c>
      <c r="S240" s="9" t="n">
        <v>0</v>
      </c>
      <c r="T240" s="9" t="n">
        <v>0</v>
      </c>
      <c r="U240" s="8" t="n">
        <v>3316</v>
      </c>
      <c r="V240" s="9" t="n">
        <v>12</v>
      </c>
      <c r="W240" s="9">
        <f>U240-V240-1</f>
        <v/>
      </c>
      <c r="X240" s="9">
        <f>COUNTIF(B:B,B240)</f>
        <v/>
      </c>
      <c r="Y240" s="7" t="n">
        <v>10.52</v>
      </c>
      <c r="Z240" s="7">
        <f>BQ240-Y240-6</f>
        <v/>
      </c>
      <c r="AA240" s="9" t="n">
        <v>0</v>
      </c>
      <c r="AB240" s="9" t="n">
        <v>1</v>
      </c>
      <c r="AC240" s="9" t="n">
        <v>0</v>
      </c>
      <c r="AD240" s="9" t="n">
        <v>0</v>
      </c>
      <c r="AE240" s="9" t="n">
        <v>0</v>
      </c>
      <c r="AF240" s="9" t="n">
        <v>1</v>
      </c>
      <c r="AG240" s="8" t="n">
        <v>0</v>
      </c>
      <c r="AH240" s="9" t="n">
        <v>1</v>
      </c>
      <c r="AI240" s="30" t="n">
        <v>0</v>
      </c>
      <c r="AJ240" s="9" t="n">
        <v>0</v>
      </c>
      <c r="AK240" s="30" t="n">
        <v>1</v>
      </c>
      <c r="AL240" s="21" t="n">
        <v>1992</v>
      </c>
      <c r="AM240" s="23">
        <f>LN(AL240)</f>
        <v/>
      </c>
      <c r="AN240" s="33">
        <f>(1-AO240-AP240)/2</f>
        <v/>
      </c>
      <c r="AO240" s="33" t="n">
        <v>0.2</v>
      </c>
      <c r="AP240" s="33" t="n">
        <v>0.46</v>
      </c>
      <c r="AQ240" s="43">
        <f>(1-AO240-AP240)/2</f>
        <v/>
      </c>
      <c r="AR240" s="33" t="inlineStr">
        <is>
          <t>.</t>
        </is>
      </c>
      <c r="AS240" s="43" t="inlineStr">
        <is>
          <t>.</t>
        </is>
      </c>
      <c r="AT240" s="42" t="n">
        <v>0.67</v>
      </c>
      <c r="AU240" s="18" t="n">
        <v>0.33</v>
      </c>
      <c r="AV240" t="n">
        <v>1</v>
      </c>
      <c r="AW240" s="40">
        <f>1-AV240</f>
        <v/>
      </c>
      <c r="AX240" t="n">
        <v>0.31</v>
      </c>
      <c r="AY240" s="40" t="n">
        <v>0.6899999999999999</v>
      </c>
      <c r="BA240" s="18" t="n"/>
      <c r="BB240">
        <f>1-BC240</f>
        <v/>
      </c>
      <c r="BC240" s="18" t="n">
        <v>0.432</v>
      </c>
      <c r="BD240" s="18" t="inlineStr">
        <is>
          <t>Ghana</t>
        </is>
      </c>
      <c r="BE240" t="n">
        <v>0</v>
      </c>
      <c r="BF240" t="n">
        <v>0</v>
      </c>
      <c r="BG240" t="n">
        <v>0</v>
      </c>
      <c r="BH240" t="n">
        <v>0</v>
      </c>
      <c r="BI240" t="n">
        <v>0</v>
      </c>
      <c r="BJ240" t="n">
        <v>0</v>
      </c>
      <c r="BK240" s="18" t="n">
        <v>1</v>
      </c>
      <c r="BL240" t="n">
        <v>0</v>
      </c>
      <c r="BM240" t="n">
        <v>0</v>
      </c>
      <c r="BN240" s="18" t="n">
        <v>1</v>
      </c>
      <c r="BO240" t="n">
        <v>19.58333333333333</v>
      </c>
      <c r="BP240" t="n">
        <v>1.03</v>
      </c>
      <c r="BQ240" s="25" t="n">
        <v>40</v>
      </c>
      <c r="BR240" t="n">
        <v>1</v>
      </c>
      <c r="BS240" t="n">
        <v>0</v>
      </c>
      <c r="BT240" t="n">
        <v>0</v>
      </c>
      <c r="BU240" t="n">
        <v>0</v>
      </c>
      <c r="BV240" t="n">
        <v>0</v>
      </c>
      <c r="BW240" t="n">
        <v>0</v>
      </c>
      <c r="BX240" t="n">
        <v>0</v>
      </c>
      <c r="BY240" s="18" t="n">
        <v>0</v>
      </c>
      <c r="BZ240" t="n">
        <v>0</v>
      </c>
      <c r="CA240" t="n">
        <v>1</v>
      </c>
      <c r="CB240" t="n">
        <v>0</v>
      </c>
      <c r="CC240" s="18" t="n">
        <v>0</v>
      </c>
      <c r="CD240" t="n">
        <v>1</v>
      </c>
      <c r="CE240" t="n">
        <v>0</v>
      </c>
      <c r="CF240" t="n">
        <v>0</v>
      </c>
      <c r="CG240" t="n">
        <v>0</v>
      </c>
      <c r="CH240" s="18" t="n">
        <v>0</v>
      </c>
      <c r="CI240" t="n">
        <v>0</v>
      </c>
      <c r="CJ240" t="n">
        <v>0</v>
      </c>
      <c r="CK240" t="n">
        <v>1</v>
      </c>
      <c r="CL240" t="n">
        <v>1</v>
      </c>
      <c r="CM240" t="n">
        <v>0</v>
      </c>
      <c r="CN240" t="n">
        <v>0</v>
      </c>
      <c r="CO240" t="n">
        <v>0</v>
      </c>
      <c r="CP240" t="n">
        <v>0</v>
      </c>
      <c r="CQ240" t="n">
        <v>0</v>
      </c>
      <c r="CR240" t="n">
        <v>1</v>
      </c>
      <c r="CS240" s="18" t="n">
        <v>0</v>
      </c>
      <c r="DD240" s="34" t="inlineStr">
        <is>
          <t>X</t>
        </is>
      </c>
    </row>
    <row r="241">
      <c r="A241" t="n">
        <v>240</v>
      </c>
      <c r="B241" t="n">
        <v>17</v>
      </c>
      <c r="C241" s="25" t="inlineStr">
        <is>
          <t>Sackey (2008)</t>
        </is>
      </c>
      <c r="D241" s="12" t="n">
        <v>7.320000000000001</v>
      </c>
      <c r="E241" s="14" t="n">
        <v>1.114155251141553</v>
      </c>
      <c r="F241" s="7" t="n">
        <v>6.57</v>
      </c>
      <c r="G241" s="7">
        <f>D241-E241</f>
        <v/>
      </c>
      <c r="H241" s="16">
        <f>D241+E241</f>
        <v/>
      </c>
      <c r="I241" s="11">
        <f>IFERROR(F241/SQRT(F241^2+W241), "X")</f>
        <v/>
      </c>
      <c r="J241" s="33">
        <f>IFERROR(SQRT((1-I241^2)/W241), "X")</f>
        <v/>
      </c>
      <c r="K241" s="33">
        <f>IFERROR(1/J241, "X")</f>
        <v/>
      </c>
      <c r="L241" s="33">
        <f>IFERROR(I241-J241, "X")</f>
        <v/>
      </c>
      <c r="M241" s="33">
        <f>IFERROR(I241+J241, "X")</f>
        <v/>
      </c>
      <c r="N241" s="8" t="n">
        <v>0</v>
      </c>
      <c r="O241" s="9" t="n">
        <v>1</v>
      </c>
      <c r="P241" s="8" t="n">
        <v>0</v>
      </c>
      <c r="Q241" s="9" t="n">
        <v>0</v>
      </c>
      <c r="R241" s="9" t="n">
        <v>1</v>
      </c>
      <c r="S241" s="9" t="n">
        <v>0</v>
      </c>
      <c r="T241" s="9" t="n">
        <v>0</v>
      </c>
      <c r="U241" s="8" t="n">
        <v>3316</v>
      </c>
      <c r="V241" s="9" t="n">
        <v>12</v>
      </c>
      <c r="W241" s="9">
        <f>U241-V241-1</f>
        <v/>
      </c>
      <c r="X241" s="9">
        <f>COUNTIF(B:B,B241)</f>
        <v/>
      </c>
      <c r="Y241" s="7" t="n">
        <v>10.52</v>
      </c>
      <c r="Z241" s="7">
        <f>BQ241-Y241-6</f>
        <v/>
      </c>
      <c r="AA241" s="9" t="n">
        <v>0</v>
      </c>
      <c r="AB241" s="9" t="n">
        <v>1</v>
      </c>
      <c r="AC241" s="9" t="n">
        <v>0</v>
      </c>
      <c r="AD241" s="9" t="n">
        <v>0</v>
      </c>
      <c r="AE241" s="9" t="n">
        <v>0</v>
      </c>
      <c r="AF241" s="9" t="n">
        <v>1</v>
      </c>
      <c r="AG241" s="8" t="n">
        <v>0</v>
      </c>
      <c r="AH241" s="9" t="n">
        <v>1</v>
      </c>
      <c r="AI241" s="30" t="n">
        <v>0</v>
      </c>
      <c r="AJ241" s="9" t="n">
        <v>0</v>
      </c>
      <c r="AK241" s="30" t="n">
        <v>1</v>
      </c>
      <c r="AL241" s="21" t="n">
        <v>1992</v>
      </c>
      <c r="AM241" s="23">
        <f>LN(AL241)</f>
        <v/>
      </c>
      <c r="AN241" s="33">
        <f>(1-AO241-AP241)/2</f>
        <v/>
      </c>
      <c r="AO241" s="33" t="n">
        <v>0.2</v>
      </c>
      <c r="AP241" s="33" t="n">
        <v>0.46</v>
      </c>
      <c r="AQ241" s="43">
        <f>(1-AO241-AP241)/2</f>
        <v/>
      </c>
      <c r="AR241" s="33" t="inlineStr">
        <is>
          <t>.</t>
        </is>
      </c>
      <c r="AS241" s="43" t="inlineStr">
        <is>
          <t>.</t>
        </is>
      </c>
      <c r="AT241" s="42" t="n">
        <v>0.67</v>
      </c>
      <c r="AU241" s="18" t="n">
        <v>0.33</v>
      </c>
      <c r="AV241" t="n">
        <v>1</v>
      </c>
      <c r="AW241" s="40">
        <f>1-AV241</f>
        <v/>
      </c>
      <c r="AX241" t="n">
        <v>0.31</v>
      </c>
      <c r="AY241" s="40" t="n">
        <v>0.6899999999999999</v>
      </c>
      <c r="BA241" s="18" t="n"/>
      <c r="BB241">
        <f>1-BC241</f>
        <v/>
      </c>
      <c r="BC241" s="18" t="n">
        <v>0.432</v>
      </c>
      <c r="BD241" s="18" t="inlineStr">
        <is>
          <t>Ghana</t>
        </is>
      </c>
      <c r="BE241" t="n">
        <v>0</v>
      </c>
      <c r="BF241" t="n">
        <v>0</v>
      </c>
      <c r="BG241" t="n">
        <v>0</v>
      </c>
      <c r="BH241" t="n">
        <v>0</v>
      </c>
      <c r="BI241" t="n">
        <v>0</v>
      </c>
      <c r="BJ241" t="n">
        <v>0</v>
      </c>
      <c r="BK241" s="18" t="n">
        <v>1</v>
      </c>
      <c r="BL241" t="n">
        <v>0</v>
      </c>
      <c r="BM241" t="n">
        <v>0</v>
      </c>
      <c r="BN241" s="18" t="n">
        <v>1</v>
      </c>
      <c r="BO241" t="n">
        <v>19.58333333333333</v>
      </c>
      <c r="BP241" t="n">
        <v>1.03</v>
      </c>
      <c r="BQ241" s="25" t="n">
        <v>40</v>
      </c>
      <c r="BR241" t="n">
        <v>1</v>
      </c>
      <c r="BS241" t="n">
        <v>0</v>
      </c>
      <c r="BT241" t="n">
        <v>0</v>
      </c>
      <c r="BU241" t="n">
        <v>0</v>
      </c>
      <c r="BV241" t="n">
        <v>0</v>
      </c>
      <c r="BW241" t="n">
        <v>0</v>
      </c>
      <c r="BX241" t="n">
        <v>0</v>
      </c>
      <c r="BY241" s="18" t="n">
        <v>0</v>
      </c>
      <c r="BZ241" t="n">
        <v>0</v>
      </c>
      <c r="CA241" t="n">
        <v>1</v>
      </c>
      <c r="CB241" t="n">
        <v>0</v>
      </c>
      <c r="CC241" s="18" t="n">
        <v>0</v>
      </c>
      <c r="CD241" t="n">
        <v>1</v>
      </c>
      <c r="CE241" t="n">
        <v>0</v>
      </c>
      <c r="CF241" t="n">
        <v>0</v>
      </c>
      <c r="CG241" t="n">
        <v>0</v>
      </c>
      <c r="CH241" s="18" t="n">
        <v>0</v>
      </c>
      <c r="CI241" t="n">
        <v>0</v>
      </c>
      <c r="CJ241" t="n">
        <v>0</v>
      </c>
      <c r="CK241" t="n">
        <v>1</v>
      </c>
      <c r="CL241" t="n">
        <v>1</v>
      </c>
      <c r="CM241" t="n">
        <v>0</v>
      </c>
      <c r="CN241" t="n">
        <v>0</v>
      </c>
      <c r="CO241" t="n">
        <v>0</v>
      </c>
      <c r="CP241" t="n">
        <v>0</v>
      </c>
      <c r="CQ241" t="n">
        <v>0</v>
      </c>
      <c r="CR241" t="n">
        <v>1</v>
      </c>
      <c r="CS241" s="18" t="n">
        <v>0</v>
      </c>
      <c r="DD241" s="34" t="inlineStr">
        <is>
          <t>X</t>
        </is>
      </c>
    </row>
    <row r="242">
      <c r="A242" t="n">
        <v>241</v>
      </c>
      <c r="B242" t="n">
        <v>17</v>
      </c>
      <c r="C242" s="25" t="inlineStr">
        <is>
          <t>Sackey (2008)</t>
        </is>
      </c>
      <c r="D242" s="12" t="n">
        <v>13</v>
      </c>
      <c r="E242" s="14" t="n">
        <v>2.233676975945017</v>
      </c>
      <c r="F242" s="7" t="n">
        <v>5.82</v>
      </c>
      <c r="G242" s="7">
        <f>D242-E242</f>
        <v/>
      </c>
      <c r="H242" s="16">
        <f>D242+E242</f>
        <v/>
      </c>
      <c r="I242" s="11">
        <f>IFERROR(F242/SQRT(F242^2+W242), "X")</f>
        <v/>
      </c>
      <c r="J242" s="33">
        <f>IFERROR(SQRT((1-I242^2)/W242), "X")</f>
        <v/>
      </c>
      <c r="K242" s="33">
        <f>IFERROR(1/J242, "X")</f>
        <v/>
      </c>
      <c r="L242" s="33">
        <f>IFERROR(I242-J242, "X")</f>
        <v/>
      </c>
      <c r="M242" s="33">
        <f>IFERROR(I242+J242, "X")</f>
        <v/>
      </c>
      <c r="N242" s="8" t="n">
        <v>0</v>
      </c>
      <c r="O242" s="9" t="n">
        <v>1</v>
      </c>
      <c r="P242" s="8" t="n">
        <v>0</v>
      </c>
      <c r="Q242" s="9" t="n">
        <v>0</v>
      </c>
      <c r="R242" s="9" t="n">
        <v>1</v>
      </c>
      <c r="S242" s="9" t="n">
        <v>0</v>
      </c>
      <c r="T242" s="9" t="n">
        <v>0</v>
      </c>
      <c r="U242" s="8" t="n">
        <v>3316</v>
      </c>
      <c r="V242" s="9" t="n">
        <v>12</v>
      </c>
      <c r="W242" s="9">
        <f>U242-V242-1</f>
        <v/>
      </c>
      <c r="X242" s="9">
        <f>COUNTIF(B:B,B242)</f>
        <v/>
      </c>
      <c r="Y242" s="7" t="n">
        <v>10.52</v>
      </c>
      <c r="Z242" s="7">
        <f>BQ242-Y242-6</f>
        <v/>
      </c>
      <c r="AA242" s="9" t="n">
        <v>0</v>
      </c>
      <c r="AB242" s="9" t="n">
        <v>1</v>
      </c>
      <c r="AC242" s="9" t="n">
        <v>0</v>
      </c>
      <c r="AD242" s="9" t="n">
        <v>0</v>
      </c>
      <c r="AE242" s="9" t="n">
        <v>0</v>
      </c>
      <c r="AF242" s="9" t="n">
        <v>1</v>
      </c>
      <c r="AG242" s="8" t="n">
        <v>0</v>
      </c>
      <c r="AH242" s="9" t="n">
        <v>1</v>
      </c>
      <c r="AI242" s="30" t="n">
        <v>0</v>
      </c>
      <c r="AJ242" s="9" t="n">
        <v>0</v>
      </c>
      <c r="AK242" s="30" t="n">
        <v>1</v>
      </c>
      <c r="AL242" s="21" t="n">
        <v>1992</v>
      </c>
      <c r="AM242" s="23">
        <f>LN(AL242)</f>
        <v/>
      </c>
      <c r="AN242" s="33">
        <f>(1-AO242-AP242)/2</f>
        <v/>
      </c>
      <c r="AO242" s="33" t="n">
        <v>0.2</v>
      </c>
      <c r="AP242" s="33" t="n">
        <v>0.46</v>
      </c>
      <c r="AQ242" s="43">
        <f>(1-AO242-AP242)/2</f>
        <v/>
      </c>
      <c r="AR242" s="33" t="inlineStr">
        <is>
          <t>.</t>
        </is>
      </c>
      <c r="AS242" s="43" t="inlineStr">
        <is>
          <t>.</t>
        </is>
      </c>
      <c r="AT242" s="42" t="n">
        <v>0.67</v>
      </c>
      <c r="AU242" s="18" t="n">
        <v>0.33</v>
      </c>
      <c r="AV242" t="n">
        <v>1</v>
      </c>
      <c r="AW242" s="40">
        <f>1-AV242</f>
        <v/>
      </c>
      <c r="AX242" t="n">
        <v>0.31</v>
      </c>
      <c r="AY242" s="40" t="n">
        <v>0.6899999999999999</v>
      </c>
      <c r="BA242" s="18" t="n"/>
      <c r="BB242">
        <f>1-BC242</f>
        <v/>
      </c>
      <c r="BC242" s="18" t="n">
        <v>0.432</v>
      </c>
      <c r="BD242" s="18" t="inlineStr">
        <is>
          <t>Ghana</t>
        </is>
      </c>
      <c r="BE242" t="n">
        <v>0</v>
      </c>
      <c r="BF242" t="n">
        <v>0</v>
      </c>
      <c r="BG242" t="n">
        <v>0</v>
      </c>
      <c r="BH242" t="n">
        <v>0</v>
      </c>
      <c r="BI242" t="n">
        <v>0</v>
      </c>
      <c r="BJ242" t="n">
        <v>0</v>
      </c>
      <c r="BK242" s="18" t="n">
        <v>1</v>
      </c>
      <c r="BL242" t="n">
        <v>0</v>
      </c>
      <c r="BM242" t="n">
        <v>0</v>
      </c>
      <c r="BN242" s="18" t="n">
        <v>1</v>
      </c>
      <c r="BO242" t="n">
        <v>19.58333333333333</v>
      </c>
      <c r="BP242" t="n">
        <v>1.03</v>
      </c>
      <c r="BQ242" s="25" t="n">
        <v>40</v>
      </c>
      <c r="BR242" t="n">
        <v>1</v>
      </c>
      <c r="BS242" t="n">
        <v>0</v>
      </c>
      <c r="BT242" t="n">
        <v>0</v>
      </c>
      <c r="BU242" t="n">
        <v>0</v>
      </c>
      <c r="BV242" t="n">
        <v>0</v>
      </c>
      <c r="BW242" t="n">
        <v>0</v>
      </c>
      <c r="BX242" t="n">
        <v>0</v>
      </c>
      <c r="BY242" s="18" t="n">
        <v>0</v>
      </c>
      <c r="BZ242" t="n">
        <v>0</v>
      </c>
      <c r="CA242" t="n">
        <v>1</v>
      </c>
      <c r="CB242" t="n">
        <v>0</v>
      </c>
      <c r="CC242" s="18" t="n">
        <v>0</v>
      </c>
      <c r="CD242" t="n">
        <v>1</v>
      </c>
      <c r="CE242" t="n">
        <v>0</v>
      </c>
      <c r="CF242" t="n">
        <v>0</v>
      </c>
      <c r="CG242" t="n">
        <v>0</v>
      </c>
      <c r="CH242" s="18" t="n">
        <v>0</v>
      </c>
      <c r="CI242" t="n">
        <v>0</v>
      </c>
      <c r="CJ242" t="n">
        <v>0</v>
      </c>
      <c r="CK242" t="n">
        <v>1</v>
      </c>
      <c r="CL242" t="n">
        <v>1</v>
      </c>
      <c r="CM242" t="n">
        <v>0</v>
      </c>
      <c r="CN242" t="n">
        <v>0</v>
      </c>
      <c r="CO242" t="n">
        <v>0</v>
      </c>
      <c r="CP242" t="n">
        <v>0</v>
      </c>
      <c r="CQ242" t="n">
        <v>0</v>
      </c>
      <c r="CR242" t="n">
        <v>1</v>
      </c>
      <c r="CS242" s="18" t="n">
        <v>0</v>
      </c>
      <c r="DD242" s="34" t="inlineStr">
        <is>
          <t>X</t>
        </is>
      </c>
    </row>
    <row r="243">
      <c r="A243" t="n">
        <v>242</v>
      </c>
      <c r="B243" t="n">
        <v>17</v>
      </c>
      <c r="C243" s="25" t="inlineStr">
        <is>
          <t>Sackey (2008)</t>
        </is>
      </c>
      <c r="D243" s="12" t="n">
        <v>4.983333333333333</v>
      </c>
      <c r="E243" s="14" t="n">
        <v>1.175314465408805</v>
      </c>
      <c r="F243" s="7" t="n">
        <v>4.24</v>
      </c>
      <c r="G243" s="7">
        <f>D243-E243</f>
        <v/>
      </c>
      <c r="H243" s="16">
        <f>D243+E243</f>
        <v/>
      </c>
      <c r="I243" s="11">
        <f>IFERROR(F243/SQRT(F243^2+W243), "X")</f>
        <v/>
      </c>
      <c r="J243" s="33">
        <f>IFERROR(SQRT((1-I243^2)/W243), "X")</f>
        <v/>
      </c>
      <c r="K243" s="33">
        <f>IFERROR(1/J243, "X")</f>
        <v/>
      </c>
      <c r="L243" s="33">
        <f>IFERROR(I243-J243, "X")</f>
        <v/>
      </c>
      <c r="M243" s="33">
        <f>IFERROR(I243+J243, "X")</f>
        <v/>
      </c>
      <c r="N243" s="8" t="n">
        <v>0</v>
      </c>
      <c r="O243" s="9" t="n">
        <v>1</v>
      </c>
      <c r="P243" s="8" t="n">
        <v>0</v>
      </c>
      <c r="Q243" s="9" t="n">
        <v>0</v>
      </c>
      <c r="R243" s="9" t="n">
        <v>1</v>
      </c>
      <c r="S243" s="9" t="n">
        <v>0</v>
      </c>
      <c r="T243" s="9" t="n">
        <v>0</v>
      </c>
      <c r="U243" s="8" t="n">
        <v>2209</v>
      </c>
      <c r="V243" s="9" t="n">
        <v>12</v>
      </c>
      <c r="W243" s="9">
        <f>U243-V243-1</f>
        <v/>
      </c>
      <c r="X243" s="9">
        <f>COUNTIF(B:B,B243)</f>
        <v/>
      </c>
      <c r="Y243" s="7" t="n">
        <v>9.845000000000001</v>
      </c>
      <c r="Z243" s="7">
        <f>BQ243-Y243-6</f>
        <v/>
      </c>
      <c r="AA243" s="9" t="n">
        <v>0</v>
      </c>
      <c r="AB243" s="9" t="n">
        <v>1</v>
      </c>
      <c r="AC243" s="9" t="n">
        <v>0</v>
      </c>
      <c r="AD243" s="9" t="n">
        <v>0</v>
      </c>
      <c r="AE243" s="9" t="n">
        <v>0</v>
      </c>
      <c r="AF243" s="9" t="n">
        <v>1</v>
      </c>
      <c r="AG243" s="8" t="n">
        <v>0</v>
      </c>
      <c r="AH243" s="9" t="n">
        <v>1</v>
      </c>
      <c r="AI243" s="30" t="n">
        <v>0</v>
      </c>
      <c r="AJ243" s="9" t="n">
        <v>0</v>
      </c>
      <c r="AK243" s="30" t="n">
        <v>1</v>
      </c>
      <c r="AL243" s="21" t="n">
        <v>1999</v>
      </c>
      <c r="AM243" s="23">
        <f>LN(AL243)</f>
        <v/>
      </c>
      <c r="AN243" s="33">
        <f>(1-AO243-AP243)/2</f>
        <v/>
      </c>
      <c r="AO243" s="33" t="n">
        <v>0.29</v>
      </c>
      <c r="AP243" s="33" t="n">
        <v>0.325</v>
      </c>
      <c r="AQ243" s="43">
        <f>(1-AO243-AP243)/2</f>
        <v/>
      </c>
      <c r="AR243" s="33" t="inlineStr">
        <is>
          <t>.</t>
        </is>
      </c>
      <c r="AS243" s="43" t="inlineStr">
        <is>
          <t>.</t>
        </is>
      </c>
      <c r="AT243" s="42" t="n">
        <v>0.67</v>
      </c>
      <c r="AU243" s="18" t="n">
        <v>0.33</v>
      </c>
      <c r="AV243" t="n">
        <v>0</v>
      </c>
      <c r="AW243" s="40">
        <f>1-AV243</f>
        <v/>
      </c>
      <c r="AX243" t="n">
        <v>0.38</v>
      </c>
      <c r="AY243" s="40" t="n">
        <v>0.62</v>
      </c>
      <c r="BA243" s="18" t="n"/>
      <c r="BB243">
        <f>1-BC243</f>
        <v/>
      </c>
      <c r="BC243" s="18" t="n">
        <v>0.519</v>
      </c>
      <c r="BD243" s="18" t="inlineStr">
        <is>
          <t>Ghana</t>
        </is>
      </c>
      <c r="BE243" t="n">
        <v>0</v>
      </c>
      <c r="BF243" t="n">
        <v>0</v>
      </c>
      <c r="BG243" t="n">
        <v>0</v>
      </c>
      <c r="BH243" t="n">
        <v>0</v>
      </c>
      <c r="BI243" t="n">
        <v>0</v>
      </c>
      <c r="BJ243" t="n">
        <v>0</v>
      </c>
      <c r="BK243" s="18" t="n">
        <v>1</v>
      </c>
      <c r="BL243" t="n">
        <v>0</v>
      </c>
      <c r="BM243" t="n">
        <v>0</v>
      </c>
      <c r="BN243" s="18" t="n">
        <v>1</v>
      </c>
      <c r="BO243" t="n">
        <v>19.58333333333333</v>
      </c>
      <c r="BP243" t="n">
        <v>1.03</v>
      </c>
      <c r="BQ243" s="25" t="n">
        <v>40</v>
      </c>
      <c r="BR243" t="n">
        <v>1</v>
      </c>
      <c r="BS243" t="n">
        <v>0</v>
      </c>
      <c r="BT243" t="n">
        <v>0</v>
      </c>
      <c r="BU243" t="n">
        <v>0</v>
      </c>
      <c r="BV243" t="n">
        <v>0</v>
      </c>
      <c r="BW243" t="n">
        <v>0</v>
      </c>
      <c r="BX243" t="n">
        <v>0</v>
      </c>
      <c r="BY243" s="18" t="n">
        <v>0</v>
      </c>
      <c r="BZ243" t="n">
        <v>0</v>
      </c>
      <c r="CA243" t="n">
        <v>1</v>
      </c>
      <c r="CB243" t="n">
        <v>0</v>
      </c>
      <c r="CC243" s="18" t="n">
        <v>0</v>
      </c>
      <c r="CD243" t="n">
        <v>1</v>
      </c>
      <c r="CE243" t="n">
        <v>0</v>
      </c>
      <c r="CF243" t="n">
        <v>0</v>
      </c>
      <c r="CG243" t="n">
        <v>0</v>
      </c>
      <c r="CH243" s="18" t="n">
        <v>0</v>
      </c>
      <c r="CI243" t="n">
        <v>0</v>
      </c>
      <c r="CJ243" t="n">
        <v>0</v>
      </c>
      <c r="CK243" t="n">
        <v>1</v>
      </c>
      <c r="CL243" t="n">
        <v>1</v>
      </c>
      <c r="CM243" t="n">
        <v>0</v>
      </c>
      <c r="CN243" t="n">
        <v>0</v>
      </c>
      <c r="CO243" t="n">
        <v>0</v>
      </c>
      <c r="CP243" t="n">
        <v>0</v>
      </c>
      <c r="CQ243" t="n">
        <v>0</v>
      </c>
      <c r="CR243" t="n">
        <v>1</v>
      </c>
      <c r="CS243" s="18" t="n">
        <v>0</v>
      </c>
      <c r="DD243" s="34" t="inlineStr">
        <is>
          <t>X</t>
        </is>
      </c>
    </row>
    <row r="244">
      <c r="A244" t="n">
        <v>243</v>
      </c>
      <c r="B244" t="n">
        <v>17</v>
      </c>
      <c r="C244" s="25" t="inlineStr">
        <is>
          <t>Sackey (2008)</t>
        </is>
      </c>
      <c r="D244" s="12" t="n">
        <v>4.150000000000001</v>
      </c>
      <c r="E244" s="14" t="n">
        <v>0.6434108527131784</v>
      </c>
      <c r="F244" s="7" t="n">
        <v>6.45</v>
      </c>
      <c r="G244" s="7">
        <f>D244-E244</f>
        <v/>
      </c>
      <c r="H244" s="16">
        <f>D244+E244</f>
        <v/>
      </c>
      <c r="I244" s="11">
        <f>IFERROR(F244/SQRT(F244^2+W244), "X")</f>
        <v/>
      </c>
      <c r="J244" s="33">
        <f>IFERROR(SQRT((1-I244^2)/W244), "X")</f>
        <v/>
      </c>
      <c r="K244" s="33">
        <f>IFERROR(1/J244, "X")</f>
        <v/>
      </c>
      <c r="L244" s="33">
        <f>IFERROR(I244-J244, "X")</f>
        <v/>
      </c>
      <c r="M244" s="33">
        <f>IFERROR(I244+J244, "X")</f>
        <v/>
      </c>
      <c r="N244" s="8" t="n">
        <v>0</v>
      </c>
      <c r="O244" s="9" t="n">
        <v>1</v>
      </c>
      <c r="P244" s="8" t="n">
        <v>0</v>
      </c>
      <c r="Q244" s="9" t="n">
        <v>0</v>
      </c>
      <c r="R244" s="9" t="n">
        <v>1</v>
      </c>
      <c r="S244" s="9" t="n">
        <v>0</v>
      </c>
      <c r="T244" s="9" t="n">
        <v>0</v>
      </c>
      <c r="U244" s="8" t="n">
        <v>2209</v>
      </c>
      <c r="V244" s="9" t="n">
        <v>12</v>
      </c>
      <c r="W244" s="9">
        <f>U244-V244-1</f>
        <v/>
      </c>
      <c r="X244" s="9">
        <f>COUNTIF(B:B,B244)</f>
        <v/>
      </c>
      <c r="Y244" s="7" t="n">
        <v>9.845000000000001</v>
      </c>
      <c r="Z244" s="7">
        <f>BQ244-Y244-6</f>
        <v/>
      </c>
      <c r="AA244" s="9" t="n">
        <v>0</v>
      </c>
      <c r="AB244" s="9" t="n">
        <v>1</v>
      </c>
      <c r="AC244" s="9" t="n">
        <v>0</v>
      </c>
      <c r="AD244" s="9" t="n">
        <v>0</v>
      </c>
      <c r="AE244" s="9" t="n">
        <v>0</v>
      </c>
      <c r="AF244" s="9" t="n">
        <v>1</v>
      </c>
      <c r="AG244" s="8" t="n">
        <v>0</v>
      </c>
      <c r="AH244" s="9" t="n">
        <v>1</v>
      </c>
      <c r="AI244" s="30" t="n">
        <v>0</v>
      </c>
      <c r="AJ244" s="9" t="n">
        <v>0</v>
      </c>
      <c r="AK244" s="30" t="n">
        <v>1</v>
      </c>
      <c r="AL244" s="21" t="n">
        <v>1999</v>
      </c>
      <c r="AM244" s="23">
        <f>LN(AL244)</f>
        <v/>
      </c>
      <c r="AN244" s="33">
        <f>(1-AO244-AP244)/2</f>
        <v/>
      </c>
      <c r="AO244" s="33" t="n">
        <v>0.29</v>
      </c>
      <c r="AP244" s="33" t="n">
        <v>0.325</v>
      </c>
      <c r="AQ244" s="43">
        <f>(1-AO244-AP244)/2</f>
        <v/>
      </c>
      <c r="AR244" s="33" t="inlineStr">
        <is>
          <t>.</t>
        </is>
      </c>
      <c r="AS244" s="43" t="inlineStr">
        <is>
          <t>.</t>
        </is>
      </c>
      <c r="AT244" s="42" t="n">
        <v>0.67</v>
      </c>
      <c r="AU244" s="18" t="n">
        <v>0.33</v>
      </c>
      <c r="AV244" t="n">
        <v>0</v>
      </c>
      <c r="AW244" s="40">
        <f>1-AV244</f>
        <v/>
      </c>
      <c r="AX244" t="n">
        <v>0.38</v>
      </c>
      <c r="AY244" s="40" t="n">
        <v>0.62</v>
      </c>
      <c r="BA244" s="18" t="n"/>
      <c r="BB244">
        <f>1-BC244</f>
        <v/>
      </c>
      <c r="BC244" s="18" t="n">
        <v>0.519</v>
      </c>
      <c r="BD244" s="18" t="inlineStr">
        <is>
          <t>Ghana</t>
        </is>
      </c>
      <c r="BE244" t="n">
        <v>0</v>
      </c>
      <c r="BF244" t="n">
        <v>0</v>
      </c>
      <c r="BG244" t="n">
        <v>0</v>
      </c>
      <c r="BH244" t="n">
        <v>0</v>
      </c>
      <c r="BI244" t="n">
        <v>0</v>
      </c>
      <c r="BJ244" t="n">
        <v>0</v>
      </c>
      <c r="BK244" s="18" t="n">
        <v>1</v>
      </c>
      <c r="BL244" t="n">
        <v>0</v>
      </c>
      <c r="BM244" t="n">
        <v>0</v>
      </c>
      <c r="BN244" s="18" t="n">
        <v>1</v>
      </c>
      <c r="BO244" t="n">
        <v>19.58333333333333</v>
      </c>
      <c r="BP244" t="n">
        <v>1.03</v>
      </c>
      <c r="BQ244" s="25" t="n">
        <v>40</v>
      </c>
      <c r="BR244" t="n">
        <v>1</v>
      </c>
      <c r="BS244" t="n">
        <v>0</v>
      </c>
      <c r="BT244" t="n">
        <v>0</v>
      </c>
      <c r="BU244" t="n">
        <v>0</v>
      </c>
      <c r="BV244" t="n">
        <v>0</v>
      </c>
      <c r="BW244" t="n">
        <v>0</v>
      </c>
      <c r="BX244" t="n">
        <v>0</v>
      </c>
      <c r="BY244" s="18" t="n">
        <v>0</v>
      </c>
      <c r="BZ244" t="n">
        <v>0</v>
      </c>
      <c r="CA244" t="n">
        <v>1</v>
      </c>
      <c r="CB244" t="n">
        <v>0</v>
      </c>
      <c r="CC244" s="18" t="n">
        <v>0</v>
      </c>
      <c r="CD244" t="n">
        <v>1</v>
      </c>
      <c r="CE244" t="n">
        <v>0</v>
      </c>
      <c r="CF244" t="n">
        <v>0</v>
      </c>
      <c r="CG244" t="n">
        <v>0</v>
      </c>
      <c r="CH244" s="18" t="n">
        <v>0</v>
      </c>
      <c r="CI244" t="n">
        <v>0</v>
      </c>
      <c r="CJ244" t="n">
        <v>0</v>
      </c>
      <c r="CK244" t="n">
        <v>1</v>
      </c>
      <c r="CL244" t="n">
        <v>1</v>
      </c>
      <c r="CM244" t="n">
        <v>0</v>
      </c>
      <c r="CN244" t="n">
        <v>0</v>
      </c>
      <c r="CO244" t="n">
        <v>0</v>
      </c>
      <c r="CP244" t="n">
        <v>0</v>
      </c>
      <c r="CQ244" t="n">
        <v>0</v>
      </c>
      <c r="CR244" t="n">
        <v>1</v>
      </c>
      <c r="CS244" s="18" t="n">
        <v>0</v>
      </c>
      <c r="DD244" s="34" t="inlineStr">
        <is>
          <t>X</t>
        </is>
      </c>
    </row>
    <row r="245">
      <c r="A245" t="n">
        <v>244</v>
      </c>
      <c r="B245" t="n">
        <v>17</v>
      </c>
      <c r="C245" s="25" t="inlineStr">
        <is>
          <t>Sackey (2008)</t>
        </is>
      </c>
      <c r="D245" s="12" t="n">
        <v>12.32</v>
      </c>
      <c r="E245" s="14" t="n">
        <v>2.294227188081936</v>
      </c>
      <c r="F245" s="7" t="n">
        <v>5.37</v>
      </c>
      <c r="G245" s="7">
        <f>D245-E245</f>
        <v/>
      </c>
      <c r="H245" s="16">
        <f>D245+E245</f>
        <v/>
      </c>
      <c r="I245" s="11">
        <f>IFERROR(F245/SQRT(F245^2+W245), "X")</f>
        <v/>
      </c>
      <c r="J245" s="33">
        <f>IFERROR(SQRT((1-I245^2)/W245), "X")</f>
        <v/>
      </c>
      <c r="K245" s="33">
        <f>IFERROR(1/J245, "X")</f>
        <v/>
      </c>
      <c r="L245" s="33">
        <f>IFERROR(I245-J245, "X")</f>
        <v/>
      </c>
      <c r="M245" s="33">
        <f>IFERROR(I245+J245, "X")</f>
        <v/>
      </c>
      <c r="N245" s="8" t="n">
        <v>0</v>
      </c>
      <c r="O245" s="9" t="n">
        <v>1</v>
      </c>
      <c r="P245" s="8" t="n">
        <v>0</v>
      </c>
      <c r="Q245" s="9" t="n">
        <v>0</v>
      </c>
      <c r="R245" s="9" t="n">
        <v>1</v>
      </c>
      <c r="S245" s="9" t="n">
        <v>0</v>
      </c>
      <c r="T245" s="9" t="n">
        <v>0</v>
      </c>
      <c r="U245" s="8" t="n">
        <v>2209</v>
      </c>
      <c r="V245" s="9" t="n">
        <v>12</v>
      </c>
      <c r="W245" s="9">
        <f>U245-V245-1</f>
        <v/>
      </c>
      <c r="X245" s="9">
        <f>COUNTIF(B:B,B245)</f>
        <v/>
      </c>
      <c r="Y245" s="7" t="n">
        <v>9.845000000000001</v>
      </c>
      <c r="Z245" s="7">
        <f>BQ245-Y245-6</f>
        <v/>
      </c>
      <c r="AA245" s="9" t="n">
        <v>0</v>
      </c>
      <c r="AB245" s="9" t="n">
        <v>1</v>
      </c>
      <c r="AC245" s="9" t="n">
        <v>0</v>
      </c>
      <c r="AD245" s="9" t="n">
        <v>0</v>
      </c>
      <c r="AE245" s="9" t="n">
        <v>0</v>
      </c>
      <c r="AF245" s="9" t="n">
        <v>1</v>
      </c>
      <c r="AG245" s="8" t="n">
        <v>0</v>
      </c>
      <c r="AH245" s="9" t="n">
        <v>1</v>
      </c>
      <c r="AI245" s="30" t="n">
        <v>0</v>
      </c>
      <c r="AJ245" s="9" t="n">
        <v>0</v>
      </c>
      <c r="AK245" s="30" t="n">
        <v>1</v>
      </c>
      <c r="AL245" s="21" t="n">
        <v>1999</v>
      </c>
      <c r="AM245" s="23">
        <f>LN(AL245)</f>
        <v/>
      </c>
      <c r="AN245" s="33">
        <f>(1-AO245-AP245)/2</f>
        <v/>
      </c>
      <c r="AO245" s="33" t="n">
        <v>0.29</v>
      </c>
      <c r="AP245" s="33" t="n">
        <v>0.325</v>
      </c>
      <c r="AQ245" s="43">
        <f>(1-AO245-AP245)/2</f>
        <v/>
      </c>
      <c r="AR245" s="33" t="inlineStr">
        <is>
          <t>.</t>
        </is>
      </c>
      <c r="AS245" s="43" t="inlineStr">
        <is>
          <t>.</t>
        </is>
      </c>
      <c r="AT245" s="42" t="n">
        <v>0.67</v>
      </c>
      <c r="AU245" s="18" t="n">
        <v>0.33</v>
      </c>
      <c r="AV245" t="n">
        <v>0</v>
      </c>
      <c r="AW245" s="40">
        <f>1-AV245</f>
        <v/>
      </c>
      <c r="AX245" t="n">
        <v>0.38</v>
      </c>
      <c r="AY245" s="40" t="n">
        <v>0.62</v>
      </c>
      <c r="BA245" s="18" t="n"/>
      <c r="BB245">
        <f>1-BC245</f>
        <v/>
      </c>
      <c r="BC245" s="18" t="n">
        <v>0.519</v>
      </c>
      <c r="BD245" s="18" t="inlineStr">
        <is>
          <t>Ghana</t>
        </is>
      </c>
      <c r="BE245" t="n">
        <v>0</v>
      </c>
      <c r="BF245" t="n">
        <v>0</v>
      </c>
      <c r="BG245" t="n">
        <v>0</v>
      </c>
      <c r="BH245" t="n">
        <v>0</v>
      </c>
      <c r="BI245" t="n">
        <v>0</v>
      </c>
      <c r="BJ245" t="n">
        <v>0</v>
      </c>
      <c r="BK245" s="18" t="n">
        <v>1</v>
      </c>
      <c r="BL245" t="n">
        <v>0</v>
      </c>
      <c r="BM245" t="n">
        <v>0</v>
      </c>
      <c r="BN245" s="18" t="n">
        <v>1</v>
      </c>
      <c r="BO245" t="n">
        <v>19.58333333333333</v>
      </c>
      <c r="BP245" t="n">
        <v>1.03</v>
      </c>
      <c r="BQ245" s="25" t="n">
        <v>40</v>
      </c>
      <c r="BR245" t="n">
        <v>1</v>
      </c>
      <c r="BS245" t="n">
        <v>0</v>
      </c>
      <c r="BT245" t="n">
        <v>0</v>
      </c>
      <c r="BU245" t="n">
        <v>0</v>
      </c>
      <c r="BV245" t="n">
        <v>0</v>
      </c>
      <c r="BW245" t="n">
        <v>0</v>
      </c>
      <c r="BX245" t="n">
        <v>0</v>
      </c>
      <c r="BY245" s="18" t="n">
        <v>0</v>
      </c>
      <c r="BZ245" t="n">
        <v>0</v>
      </c>
      <c r="CA245" t="n">
        <v>1</v>
      </c>
      <c r="CB245" t="n">
        <v>0</v>
      </c>
      <c r="CC245" s="18" t="n">
        <v>0</v>
      </c>
      <c r="CD245" t="n">
        <v>1</v>
      </c>
      <c r="CE245" t="n">
        <v>0</v>
      </c>
      <c r="CF245" t="n">
        <v>0</v>
      </c>
      <c r="CG245" t="n">
        <v>0</v>
      </c>
      <c r="CH245" s="18" t="n">
        <v>0</v>
      </c>
      <c r="CI245" t="n">
        <v>0</v>
      </c>
      <c r="CJ245" t="n">
        <v>0</v>
      </c>
      <c r="CK245" t="n">
        <v>1</v>
      </c>
      <c r="CL245" t="n">
        <v>1</v>
      </c>
      <c r="CM245" t="n">
        <v>0</v>
      </c>
      <c r="CN245" t="n">
        <v>0</v>
      </c>
      <c r="CO245" t="n">
        <v>0</v>
      </c>
      <c r="CP245" t="n">
        <v>0</v>
      </c>
      <c r="CQ245" t="n">
        <v>0</v>
      </c>
      <c r="CR245" t="n">
        <v>1</v>
      </c>
      <c r="CS245" s="18" t="n">
        <v>0</v>
      </c>
      <c r="DD245" s="34" t="inlineStr">
        <is>
          <t>X</t>
        </is>
      </c>
    </row>
    <row r="246">
      <c r="A246" t="n">
        <v>245</v>
      </c>
      <c r="B246" t="n">
        <v>17</v>
      </c>
      <c r="C246" s="25" t="inlineStr">
        <is>
          <t>Sackey (2008)</t>
        </is>
      </c>
      <c r="D246" s="12" t="n">
        <v>18.43333333333333</v>
      </c>
      <c r="E246" s="14" t="n">
        <v>5.312199807877041</v>
      </c>
      <c r="F246" s="7" t="n">
        <v>3.47</v>
      </c>
      <c r="G246" s="7">
        <f>D246-E246</f>
        <v/>
      </c>
      <c r="H246" s="16">
        <f>D246+E246</f>
        <v/>
      </c>
      <c r="I246" s="11">
        <f>IFERROR(F246/SQRT(F246^2+W246), "X")</f>
        <v/>
      </c>
      <c r="J246" s="33">
        <f>IFERROR(SQRT((1-I246^2)/W246), "X")</f>
        <v/>
      </c>
      <c r="K246" s="33">
        <f>IFERROR(1/J246, "X")</f>
        <v/>
      </c>
      <c r="L246" s="33">
        <f>IFERROR(I246-J246, "X")</f>
        <v/>
      </c>
      <c r="M246" s="33">
        <f>IFERROR(I246+J246, "X")</f>
        <v/>
      </c>
      <c r="N246" s="8" t="n">
        <v>0</v>
      </c>
      <c r="O246" s="9" t="n">
        <v>1</v>
      </c>
      <c r="P246" s="8" t="n">
        <v>0</v>
      </c>
      <c r="Q246" s="9" t="n">
        <v>0</v>
      </c>
      <c r="R246" s="9" t="n">
        <v>1</v>
      </c>
      <c r="S246" s="9" t="n">
        <v>0</v>
      </c>
      <c r="T246" s="9" t="n">
        <v>0</v>
      </c>
      <c r="U246" s="8" t="n">
        <v>2209</v>
      </c>
      <c r="V246" s="9" t="n">
        <v>12</v>
      </c>
      <c r="W246" s="9">
        <f>U246-V246-1</f>
        <v/>
      </c>
      <c r="X246" s="9">
        <f>COUNTIF(B:B,B246)</f>
        <v/>
      </c>
      <c r="Y246" s="7" t="n">
        <v>9.845000000000001</v>
      </c>
      <c r="Z246" s="7">
        <f>BQ246-Y246-6</f>
        <v/>
      </c>
      <c r="AA246" s="9" t="n">
        <v>0</v>
      </c>
      <c r="AB246" s="9" t="n">
        <v>1</v>
      </c>
      <c r="AC246" s="9" t="n">
        <v>0</v>
      </c>
      <c r="AD246" s="9" t="n">
        <v>0</v>
      </c>
      <c r="AE246" s="9" t="n">
        <v>0</v>
      </c>
      <c r="AF246" s="9" t="n">
        <v>1</v>
      </c>
      <c r="AG246" s="8" t="n">
        <v>0</v>
      </c>
      <c r="AH246" s="9" t="n">
        <v>1</v>
      </c>
      <c r="AI246" s="30" t="n">
        <v>0</v>
      </c>
      <c r="AJ246" s="9" t="n">
        <v>0</v>
      </c>
      <c r="AK246" s="30" t="n">
        <v>1</v>
      </c>
      <c r="AL246" s="21" t="n">
        <v>1999</v>
      </c>
      <c r="AM246" s="23">
        <f>LN(AL246)</f>
        <v/>
      </c>
      <c r="AN246" s="33">
        <f>(1-AO246-AP246)/2</f>
        <v/>
      </c>
      <c r="AO246" s="33" t="n">
        <v>0.29</v>
      </c>
      <c r="AP246" s="33" t="n">
        <v>0.325</v>
      </c>
      <c r="AQ246" s="43">
        <f>(1-AO246-AP246)/2</f>
        <v/>
      </c>
      <c r="AR246" s="33" t="inlineStr">
        <is>
          <t>.</t>
        </is>
      </c>
      <c r="AS246" s="43" t="inlineStr">
        <is>
          <t>.</t>
        </is>
      </c>
      <c r="AT246" s="42" t="n">
        <v>0.67</v>
      </c>
      <c r="AU246" s="18" t="n">
        <v>0.33</v>
      </c>
      <c r="AV246" t="n">
        <v>0</v>
      </c>
      <c r="AW246" s="40">
        <f>1-AV246</f>
        <v/>
      </c>
      <c r="AX246" t="n">
        <v>0.38</v>
      </c>
      <c r="AY246" s="40" t="n">
        <v>0.62</v>
      </c>
      <c r="BA246" s="18" t="n"/>
      <c r="BB246">
        <f>1-BC246</f>
        <v/>
      </c>
      <c r="BC246" s="18" t="n">
        <v>0.519</v>
      </c>
      <c r="BD246" s="18" t="inlineStr">
        <is>
          <t>Ghana</t>
        </is>
      </c>
      <c r="BE246" t="n">
        <v>0</v>
      </c>
      <c r="BF246" t="n">
        <v>0</v>
      </c>
      <c r="BG246" t="n">
        <v>0</v>
      </c>
      <c r="BH246" t="n">
        <v>0</v>
      </c>
      <c r="BI246" t="n">
        <v>0</v>
      </c>
      <c r="BJ246" t="n">
        <v>0</v>
      </c>
      <c r="BK246" s="18" t="n">
        <v>1</v>
      </c>
      <c r="BL246" t="n">
        <v>0</v>
      </c>
      <c r="BM246" t="n">
        <v>0</v>
      </c>
      <c r="BN246" s="18" t="n">
        <v>1</v>
      </c>
      <c r="BO246" t="n">
        <v>19.58333333333333</v>
      </c>
      <c r="BP246" t="n">
        <v>1.03</v>
      </c>
      <c r="BQ246" s="25" t="n">
        <v>40</v>
      </c>
      <c r="BR246" t="n">
        <v>1</v>
      </c>
      <c r="BS246" t="n">
        <v>0</v>
      </c>
      <c r="BT246" t="n">
        <v>0</v>
      </c>
      <c r="BU246" t="n">
        <v>0</v>
      </c>
      <c r="BV246" t="n">
        <v>0</v>
      </c>
      <c r="BW246" t="n">
        <v>0</v>
      </c>
      <c r="BX246" t="n">
        <v>0</v>
      </c>
      <c r="BY246" s="18" t="n">
        <v>0</v>
      </c>
      <c r="BZ246" t="n">
        <v>0</v>
      </c>
      <c r="CA246" t="n">
        <v>1</v>
      </c>
      <c r="CB246" t="n">
        <v>0</v>
      </c>
      <c r="CC246" s="18" t="n">
        <v>0</v>
      </c>
      <c r="CD246" t="n">
        <v>1</v>
      </c>
      <c r="CE246" t="n">
        <v>0</v>
      </c>
      <c r="CF246" t="n">
        <v>0</v>
      </c>
      <c r="CG246" t="n">
        <v>0</v>
      </c>
      <c r="CH246" s="18" t="n">
        <v>0</v>
      </c>
      <c r="CI246" t="n">
        <v>0</v>
      </c>
      <c r="CJ246" t="n">
        <v>0</v>
      </c>
      <c r="CK246" t="n">
        <v>1</v>
      </c>
      <c r="CL246" t="n">
        <v>1</v>
      </c>
      <c r="CM246" t="n">
        <v>0</v>
      </c>
      <c r="CN246" t="n">
        <v>0</v>
      </c>
      <c r="CO246" t="n">
        <v>0</v>
      </c>
      <c r="CP246" t="n">
        <v>0</v>
      </c>
      <c r="CQ246" t="n">
        <v>0</v>
      </c>
      <c r="CR246" t="n">
        <v>1</v>
      </c>
      <c r="CS246" s="18" t="n">
        <v>0</v>
      </c>
      <c r="DD246" s="34" t="inlineStr">
        <is>
          <t>X</t>
        </is>
      </c>
    </row>
    <row r="247">
      <c r="A247" t="n">
        <v>246</v>
      </c>
      <c r="B247" t="n">
        <v>17</v>
      </c>
      <c r="C247" s="25" t="inlineStr">
        <is>
          <t>Sackey (2008)</t>
        </is>
      </c>
      <c r="D247" s="12" t="n">
        <v>5</v>
      </c>
      <c r="E247" s="14" t="n">
        <v>1.15473441108545</v>
      </c>
      <c r="F247" s="7" t="n">
        <v>4.33</v>
      </c>
      <c r="G247" s="7">
        <f>D247-E247</f>
        <v/>
      </c>
      <c r="H247" s="16">
        <f>D247+E247</f>
        <v/>
      </c>
      <c r="I247" s="11">
        <f>IFERROR(F247/SQRT(F247^2+W247), "X")</f>
        <v/>
      </c>
      <c r="J247" s="33">
        <f>IFERROR(SQRT((1-I247^2)/W247), "X")</f>
        <v/>
      </c>
      <c r="K247" s="33">
        <f>IFERROR(1/J247, "X")</f>
        <v/>
      </c>
      <c r="L247" s="33">
        <f>IFERROR(I247-J247, "X")</f>
        <v/>
      </c>
      <c r="M247" s="33">
        <f>IFERROR(I247+J247, "X")</f>
        <v/>
      </c>
      <c r="N247" s="8" t="n">
        <v>0</v>
      </c>
      <c r="O247" s="9" t="n">
        <v>1</v>
      </c>
      <c r="P247" s="8" t="n">
        <v>0</v>
      </c>
      <c r="Q247" s="9" t="n">
        <v>0</v>
      </c>
      <c r="R247" s="9" t="n">
        <v>1</v>
      </c>
      <c r="S247" s="9" t="n">
        <v>0</v>
      </c>
      <c r="T247" s="9" t="n">
        <v>0</v>
      </c>
      <c r="U247" s="8" t="n">
        <v>2219</v>
      </c>
      <c r="V247" s="9" t="n">
        <v>12</v>
      </c>
      <c r="W247" s="9">
        <f>U247-V247-1</f>
        <v/>
      </c>
      <c r="X247" s="9">
        <f>COUNTIF(B:B,B247)</f>
        <v/>
      </c>
      <c r="Y247" s="7" t="n">
        <v>9.845000000000001</v>
      </c>
      <c r="Z247" s="7">
        <f>BQ247-Y247-6</f>
        <v/>
      </c>
      <c r="AA247" s="9" t="n">
        <v>0</v>
      </c>
      <c r="AB247" s="9" t="n">
        <v>1</v>
      </c>
      <c r="AC247" s="9" t="n">
        <v>0</v>
      </c>
      <c r="AD247" s="9" t="n">
        <v>0</v>
      </c>
      <c r="AE247" s="9" t="n">
        <v>0</v>
      </c>
      <c r="AF247" s="9" t="n">
        <v>1</v>
      </c>
      <c r="AG247" s="8" t="n">
        <v>0</v>
      </c>
      <c r="AH247" s="9" t="n">
        <v>1</v>
      </c>
      <c r="AI247" s="30" t="n">
        <v>0</v>
      </c>
      <c r="AJ247" s="9" t="n">
        <v>0</v>
      </c>
      <c r="AK247" s="30" t="n">
        <v>1</v>
      </c>
      <c r="AL247" s="21" t="n">
        <v>1999</v>
      </c>
      <c r="AM247" s="23">
        <f>LN(AL247)</f>
        <v/>
      </c>
      <c r="AN247" s="33">
        <f>(1-AO247-AP247)/2</f>
        <v/>
      </c>
      <c r="AO247" s="33" t="n">
        <v>0.29</v>
      </c>
      <c r="AP247" s="33" t="n">
        <v>0.325</v>
      </c>
      <c r="AQ247" s="43">
        <f>(1-AO247-AP247)/2</f>
        <v/>
      </c>
      <c r="AR247" s="33" t="inlineStr">
        <is>
          <t>.</t>
        </is>
      </c>
      <c r="AS247" s="43" t="inlineStr">
        <is>
          <t>.</t>
        </is>
      </c>
      <c r="AT247" s="42" t="n">
        <v>0.67</v>
      </c>
      <c r="AU247" s="18" t="n">
        <v>0.33</v>
      </c>
      <c r="AV247" t="n">
        <v>0</v>
      </c>
      <c r="AW247" s="40">
        <f>1-AV247</f>
        <v/>
      </c>
      <c r="AX247" t="n">
        <v>0.38</v>
      </c>
      <c r="AY247" s="40" t="n">
        <v>0.62</v>
      </c>
      <c r="BA247" s="18" t="n"/>
      <c r="BB247">
        <f>1-BC247</f>
        <v/>
      </c>
      <c r="BC247" s="18" t="n">
        <v>0.519</v>
      </c>
      <c r="BD247" s="18" t="inlineStr">
        <is>
          <t>Ghana</t>
        </is>
      </c>
      <c r="BE247" t="n">
        <v>0</v>
      </c>
      <c r="BF247" t="n">
        <v>0</v>
      </c>
      <c r="BG247" t="n">
        <v>0</v>
      </c>
      <c r="BH247" t="n">
        <v>0</v>
      </c>
      <c r="BI247" t="n">
        <v>0</v>
      </c>
      <c r="BJ247" t="n">
        <v>0</v>
      </c>
      <c r="BK247" s="18" t="n">
        <v>1</v>
      </c>
      <c r="BL247" t="n">
        <v>0</v>
      </c>
      <c r="BM247" t="n">
        <v>0</v>
      </c>
      <c r="BN247" s="18" t="n">
        <v>1</v>
      </c>
      <c r="BO247" t="n">
        <v>19.58333333333333</v>
      </c>
      <c r="BP247" t="n">
        <v>1.03</v>
      </c>
      <c r="BQ247" s="25" t="n">
        <v>40</v>
      </c>
      <c r="BR247" t="n">
        <v>1</v>
      </c>
      <c r="BS247" t="n">
        <v>0</v>
      </c>
      <c r="BT247" t="n">
        <v>0</v>
      </c>
      <c r="BU247" t="n">
        <v>0</v>
      </c>
      <c r="BV247" t="n">
        <v>0</v>
      </c>
      <c r="BW247" t="n">
        <v>0</v>
      </c>
      <c r="BX247" t="n">
        <v>0</v>
      </c>
      <c r="BY247" s="18" t="n">
        <v>0</v>
      </c>
      <c r="BZ247" t="n">
        <v>0</v>
      </c>
      <c r="CA247" t="n">
        <v>1</v>
      </c>
      <c r="CB247" t="n">
        <v>0</v>
      </c>
      <c r="CC247" s="18" t="n">
        <v>0</v>
      </c>
      <c r="CD247" t="n">
        <v>1</v>
      </c>
      <c r="CE247" t="n">
        <v>0</v>
      </c>
      <c r="CF247" t="n">
        <v>0</v>
      </c>
      <c r="CG247" t="n">
        <v>0</v>
      </c>
      <c r="CH247" s="18" t="n">
        <v>0</v>
      </c>
      <c r="CI247" t="n">
        <v>0</v>
      </c>
      <c r="CJ247" t="n">
        <v>0</v>
      </c>
      <c r="CK247" t="n">
        <v>1</v>
      </c>
      <c r="CL247" t="n">
        <v>1</v>
      </c>
      <c r="CM247" t="n">
        <v>0</v>
      </c>
      <c r="CN247" t="n">
        <v>0</v>
      </c>
      <c r="CO247" t="n">
        <v>0</v>
      </c>
      <c r="CP247" t="n">
        <v>0</v>
      </c>
      <c r="CQ247" t="n">
        <v>0</v>
      </c>
      <c r="CR247" t="n">
        <v>1</v>
      </c>
      <c r="CS247" s="18" t="n">
        <v>0</v>
      </c>
      <c r="DD247" s="34" t="inlineStr">
        <is>
          <t>X</t>
        </is>
      </c>
    </row>
    <row r="248">
      <c r="A248" t="n">
        <v>247</v>
      </c>
      <c r="B248" t="n">
        <v>17</v>
      </c>
      <c r="C248" s="25" t="inlineStr">
        <is>
          <t>Sackey (2008)</t>
        </is>
      </c>
      <c r="D248" s="12" t="n">
        <v>4.050000000000001</v>
      </c>
      <c r="E248" s="14" t="n">
        <v>0.6202143950995407</v>
      </c>
      <c r="F248" s="7" t="n">
        <v>6.53</v>
      </c>
      <c r="G248" s="7">
        <f>D248-E248</f>
        <v/>
      </c>
      <c r="H248" s="16">
        <f>D248+E248</f>
        <v/>
      </c>
      <c r="I248" s="11">
        <f>IFERROR(F248/SQRT(F248^2+W248), "X")</f>
        <v/>
      </c>
      <c r="J248" s="33">
        <f>IFERROR(SQRT((1-I248^2)/W248), "X")</f>
        <v/>
      </c>
      <c r="K248" s="33">
        <f>IFERROR(1/J248, "X")</f>
        <v/>
      </c>
      <c r="L248" s="33">
        <f>IFERROR(I248-J248, "X")</f>
        <v/>
      </c>
      <c r="M248" s="33">
        <f>IFERROR(I248+J248, "X")</f>
        <v/>
      </c>
      <c r="N248" s="8" t="n">
        <v>0</v>
      </c>
      <c r="O248" s="9" t="n">
        <v>1</v>
      </c>
      <c r="P248" s="8" t="n">
        <v>0</v>
      </c>
      <c r="Q248" s="9" t="n">
        <v>0</v>
      </c>
      <c r="R248" s="9" t="n">
        <v>1</v>
      </c>
      <c r="S248" s="9" t="n">
        <v>0</v>
      </c>
      <c r="T248" s="9" t="n">
        <v>0</v>
      </c>
      <c r="U248" s="8" t="n">
        <v>2219</v>
      </c>
      <c r="V248" s="9" t="n">
        <v>12</v>
      </c>
      <c r="W248" s="9">
        <f>U248-V248-1</f>
        <v/>
      </c>
      <c r="X248" s="9">
        <f>COUNTIF(B:B,B248)</f>
        <v/>
      </c>
      <c r="Y248" s="7" t="n">
        <v>9.845000000000001</v>
      </c>
      <c r="Z248" s="7">
        <f>BQ248-Y248-6</f>
        <v/>
      </c>
      <c r="AA248" s="9" t="n">
        <v>0</v>
      </c>
      <c r="AB248" s="9" t="n">
        <v>1</v>
      </c>
      <c r="AC248" s="9" t="n">
        <v>0</v>
      </c>
      <c r="AD248" s="9" t="n">
        <v>0</v>
      </c>
      <c r="AE248" s="9" t="n">
        <v>0</v>
      </c>
      <c r="AF248" s="9" t="n">
        <v>1</v>
      </c>
      <c r="AG248" s="8" t="n">
        <v>0</v>
      </c>
      <c r="AH248" s="9" t="n">
        <v>1</v>
      </c>
      <c r="AI248" s="30" t="n">
        <v>0</v>
      </c>
      <c r="AJ248" s="9" t="n">
        <v>0</v>
      </c>
      <c r="AK248" s="30" t="n">
        <v>1</v>
      </c>
      <c r="AL248" s="21" t="n">
        <v>1999</v>
      </c>
      <c r="AM248" s="23">
        <f>LN(AL248)</f>
        <v/>
      </c>
      <c r="AN248" s="33">
        <f>(1-AO248-AP248)/2</f>
        <v/>
      </c>
      <c r="AO248" s="33" t="n">
        <v>0.29</v>
      </c>
      <c r="AP248" s="33" t="n">
        <v>0.325</v>
      </c>
      <c r="AQ248" s="43">
        <f>(1-AO248-AP248)/2</f>
        <v/>
      </c>
      <c r="AR248" s="33" t="inlineStr">
        <is>
          <t>.</t>
        </is>
      </c>
      <c r="AS248" s="43" t="inlineStr">
        <is>
          <t>.</t>
        </is>
      </c>
      <c r="AT248" s="42" t="n">
        <v>0.67</v>
      </c>
      <c r="AU248" s="18" t="n">
        <v>0.33</v>
      </c>
      <c r="AV248" t="n">
        <v>0</v>
      </c>
      <c r="AW248" s="40">
        <f>1-AV248</f>
        <v/>
      </c>
      <c r="AX248" t="n">
        <v>0.38</v>
      </c>
      <c r="AY248" s="40" t="n">
        <v>0.62</v>
      </c>
      <c r="BA248" s="18" t="n"/>
      <c r="BB248">
        <f>1-BC248</f>
        <v/>
      </c>
      <c r="BC248" s="18" t="n">
        <v>0.519</v>
      </c>
      <c r="BD248" s="18" t="inlineStr">
        <is>
          <t>Ghana</t>
        </is>
      </c>
      <c r="BE248" t="n">
        <v>0</v>
      </c>
      <c r="BF248" t="n">
        <v>0</v>
      </c>
      <c r="BG248" t="n">
        <v>0</v>
      </c>
      <c r="BH248" t="n">
        <v>0</v>
      </c>
      <c r="BI248" t="n">
        <v>0</v>
      </c>
      <c r="BJ248" t="n">
        <v>0</v>
      </c>
      <c r="BK248" s="18" t="n">
        <v>1</v>
      </c>
      <c r="BL248" t="n">
        <v>0</v>
      </c>
      <c r="BM248" t="n">
        <v>0</v>
      </c>
      <c r="BN248" s="18" t="n">
        <v>1</v>
      </c>
      <c r="BO248" t="n">
        <v>19.58333333333333</v>
      </c>
      <c r="BP248" t="n">
        <v>1.03</v>
      </c>
      <c r="BQ248" s="25" t="n">
        <v>40</v>
      </c>
      <c r="BR248" t="n">
        <v>1</v>
      </c>
      <c r="BS248" t="n">
        <v>0</v>
      </c>
      <c r="BT248" t="n">
        <v>0</v>
      </c>
      <c r="BU248" t="n">
        <v>0</v>
      </c>
      <c r="BV248" t="n">
        <v>0</v>
      </c>
      <c r="BW248" t="n">
        <v>0</v>
      </c>
      <c r="BX248" t="n">
        <v>0</v>
      </c>
      <c r="BY248" s="18" t="n">
        <v>0</v>
      </c>
      <c r="BZ248" t="n">
        <v>0</v>
      </c>
      <c r="CA248" t="n">
        <v>1</v>
      </c>
      <c r="CB248" t="n">
        <v>0</v>
      </c>
      <c r="CC248" s="18" t="n">
        <v>0</v>
      </c>
      <c r="CD248" t="n">
        <v>1</v>
      </c>
      <c r="CE248" t="n">
        <v>0</v>
      </c>
      <c r="CF248" t="n">
        <v>0</v>
      </c>
      <c r="CG248" t="n">
        <v>0</v>
      </c>
      <c r="CH248" s="18" t="n">
        <v>0</v>
      </c>
      <c r="CI248" t="n">
        <v>0</v>
      </c>
      <c r="CJ248" t="n">
        <v>0</v>
      </c>
      <c r="CK248" t="n">
        <v>1</v>
      </c>
      <c r="CL248" t="n">
        <v>1</v>
      </c>
      <c r="CM248" t="n">
        <v>0</v>
      </c>
      <c r="CN248" t="n">
        <v>0</v>
      </c>
      <c r="CO248" t="n">
        <v>0</v>
      </c>
      <c r="CP248" t="n">
        <v>0</v>
      </c>
      <c r="CQ248" t="n">
        <v>0</v>
      </c>
      <c r="CR248" t="n">
        <v>1</v>
      </c>
      <c r="CS248" s="18" t="n">
        <v>0</v>
      </c>
      <c r="DD248" s="34" t="inlineStr">
        <is>
          <t>X</t>
        </is>
      </c>
    </row>
    <row r="249">
      <c r="A249" t="n">
        <v>248</v>
      </c>
      <c r="B249" t="n">
        <v>17</v>
      </c>
      <c r="C249" s="25" t="inlineStr">
        <is>
          <t>Sackey (2008)</t>
        </is>
      </c>
      <c r="D249" s="12" t="n">
        <v>12.36</v>
      </c>
      <c r="E249" s="14" t="n">
        <v>2.297397769516729</v>
      </c>
      <c r="F249" s="7" t="n">
        <v>5.380000000000001</v>
      </c>
      <c r="G249" s="7">
        <f>D249-E249</f>
        <v/>
      </c>
      <c r="H249" s="16">
        <f>D249+E249</f>
        <v/>
      </c>
      <c r="I249" s="11">
        <f>IFERROR(F249/SQRT(F249^2+W249), "X")</f>
        <v/>
      </c>
      <c r="J249" s="33">
        <f>IFERROR(SQRT((1-I249^2)/W249), "X")</f>
        <v/>
      </c>
      <c r="K249" s="33">
        <f>IFERROR(1/J249, "X")</f>
        <v/>
      </c>
      <c r="L249" s="33">
        <f>IFERROR(I249-J249, "X")</f>
        <v/>
      </c>
      <c r="M249" s="33">
        <f>IFERROR(I249+J249, "X")</f>
        <v/>
      </c>
      <c r="N249" s="8" t="n">
        <v>0</v>
      </c>
      <c r="O249" s="9" t="n">
        <v>1</v>
      </c>
      <c r="P249" s="8" t="n">
        <v>0</v>
      </c>
      <c r="Q249" s="9" t="n">
        <v>0</v>
      </c>
      <c r="R249" s="9" t="n">
        <v>1</v>
      </c>
      <c r="S249" s="9" t="n">
        <v>0</v>
      </c>
      <c r="T249" s="9" t="n">
        <v>0</v>
      </c>
      <c r="U249" s="8" t="n">
        <v>2219</v>
      </c>
      <c r="V249" s="9" t="n">
        <v>12</v>
      </c>
      <c r="W249" s="9">
        <f>U249-V249-1</f>
        <v/>
      </c>
      <c r="X249" s="9">
        <f>COUNTIF(B:B,B249)</f>
        <v/>
      </c>
      <c r="Y249" s="7" t="n">
        <v>9.845000000000001</v>
      </c>
      <c r="Z249" s="7">
        <f>BQ249-Y249-6</f>
        <v/>
      </c>
      <c r="AA249" s="9" t="n">
        <v>0</v>
      </c>
      <c r="AB249" s="9" t="n">
        <v>1</v>
      </c>
      <c r="AC249" s="9" t="n">
        <v>0</v>
      </c>
      <c r="AD249" s="9" t="n">
        <v>0</v>
      </c>
      <c r="AE249" s="9" t="n">
        <v>0</v>
      </c>
      <c r="AF249" s="9" t="n">
        <v>1</v>
      </c>
      <c r="AG249" s="8" t="n">
        <v>0</v>
      </c>
      <c r="AH249" s="9" t="n">
        <v>1</v>
      </c>
      <c r="AI249" s="30" t="n">
        <v>0</v>
      </c>
      <c r="AJ249" s="9" t="n">
        <v>0</v>
      </c>
      <c r="AK249" s="30" t="n">
        <v>1</v>
      </c>
      <c r="AL249" s="21" t="n">
        <v>1999</v>
      </c>
      <c r="AM249" s="23">
        <f>LN(AL249)</f>
        <v/>
      </c>
      <c r="AN249" s="33">
        <f>(1-AO249-AP249)/2</f>
        <v/>
      </c>
      <c r="AO249" s="33" t="n">
        <v>0.29</v>
      </c>
      <c r="AP249" s="33" t="n">
        <v>0.325</v>
      </c>
      <c r="AQ249" s="43">
        <f>(1-AO249-AP249)/2</f>
        <v/>
      </c>
      <c r="AR249" s="33" t="inlineStr">
        <is>
          <t>.</t>
        </is>
      </c>
      <c r="AS249" s="43" t="inlineStr">
        <is>
          <t>.</t>
        </is>
      </c>
      <c r="AT249" s="42" t="n">
        <v>0.67</v>
      </c>
      <c r="AU249" s="18" t="n">
        <v>0.33</v>
      </c>
      <c r="AV249" t="n">
        <v>0</v>
      </c>
      <c r="AW249" s="40">
        <f>1-AV249</f>
        <v/>
      </c>
      <c r="AX249" t="n">
        <v>0.38</v>
      </c>
      <c r="AY249" s="40" t="n">
        <v>0.62</v>
      </c>
      <c r="BA249" s="18" t="n"/>
      <c r="BB249">
        <f>1-BC249</f>
        <v/>
      </c>
      <c r="BC249" s="18" t="n">
        <v>0.519</v>
      </c>
      <c r="BD249" s="18" t="inlineStr">
        <is>
          <t>Ghana</t>
        </is>
      </c>
      <c r="BE249" t="n">
        <v>0</v>
      </c>
      <c r="BF249" t="n">
        <v>0</v>
      </c>
      <c r="BG249" t="n">
        <v>0</v>
      </c>
      <c r="BH249" t="n">
        <v>0</v>
      </c>
      <c r="BI249" t="n">
        <v>0</v>
      </c>
      <c r="BJ249" t="n">
        <v>0</v>
      </c>
      <c r="BK249" s="18" t="n">
        <v>1</v>
      </c>
      <c r="BL249" t="n">
        <v>0</v>
      </c>
      <c r="BM249" t="n">
        <v>0</v>
      </c>
      <c r="BN249" s="18" t="n">
        <v>1</v>
      </c>
      <c r="BO249" t="n">
        <v>19.58333333333333</v>
      </c>
      <c r="BP249" t="n">
        <v>1.03</v>
      </c>
      <c r="BQ249" s="25" t="n">
        <v>40</v>
      </c>
      <c r="BR249" t="n">
        <v>1</v>
      </c>
      <c r="BS249" t="n">
        <v>0</v>
      </c>
      <c r="BT249" t="n">
        <v>0</v>
      </c>
      <c r="BU249" t="n">
        <v>0</v>
      </c>
      <c r="BV249" t="n">
        <v>0</v>
      </c>
      <c r="BW249" t="n">
        <v>0</v>
      </c>
      <c r="BX249" t="n">
        <v>0</v>
      </c>
      <c r="BY249" s="18" t="n">
        <v>0</v>
      </c>
      <c r="BZ249" t="n">
        <v>0</v>
      </c>
      <c r="CA249" t="n">
        <v>1</v>
      </c>
      <c r="CB249" t="n">
        <v>0</v>
      </c>
      <c r="CC249" s="18" t="n">
        <v>0</v>
      </c>
      <c r="CD249" t="n">
        <v>1</v>
      </c>
      <c r="CE249" t="n">
        <v>0</v>
      </c>
      <c r="CF249" t="n">
        <v>0</v>
      </c>
      <c r="CG249" t="n">
        <v>0</v>
      </c>
      <c r="CH249" s="18" t="n">
        <v>0</v>
      </c>
      <c r="CI249" t="n">
        <v>0</v>
      </c>
      <c r="CJ249" t="n">
        <v>0</v>
      </c>
      <c r="CK249" t="n">
        <v>1</v>
      </c>
      <c r="CL249" t="n">
        <v>1</v>
      </c>
      <c r="CM249" t="n">
        <v>0</v>
      </c>
      <c r="CN249" t="n">
        <v>0</v>
      </c>
      <c r="CO249" t="n">
        <v>0</v>
      </c>
      <c r="CP249" t="n">
        <v>0</v>
      </c>
      <c r="CQ249" t="n">
        <v>0</v>
      </c>
      <c r="CR249" t="n">
        <v>1</v>
      </c>
      <c r="CS249" s="18" t="n">
        <v>0</v>
      </c>
      <c r="DD249" s="34" t="inlineStr">
        <is>
          <t>X</t>
        </is>
      </c>
    </row>
    <row r="250">
      <c r="A250" t="n">
        <v>249</v>
      </c>
      <c r="B250" t="n">
        <v>17</v>
      </c>
      <c r="C250" s="25" t="inlineStr">
        <is>
          <t>Sackey (2008)</t>
        </is>
      </c>
      <c r="D250" s="12" t="n">
        <v>18.76666666666667</v>
      </c>
      <c r="E250" s="14" t="n">
        <v>5.39272030651341</v>
      </c>
      <c r="F250" s="7" t="n">
        <v>3.48</v>
      </c>
      <c r="G250" s="7">
        <f>D250-E250</f>
        <v/>
      </c>
      <c r="H250" s="16">
        <f>D250+E250</f>
        <v/>
      </c>
      <c r="I250" s="11">
        <f>IFERROR(F250/SQRT(F250^2+W250), "X")</f>
        <v/>
      </c>
      <c r="J250" s="33">
        <f>IFERROR(SQRT((1-I250^2)/W250), "X")</f>
        <v/>
      </c>
      <c r="K250" s="33">
        <f>IFERROR(1/J250, "X")</f>
        <v/>
      </c>
      <c r="L250" s="33">
        <f>IFERROR(I250-J250, "X")</f>
        <v/>
      </c>
      <c r="M250" s="33">
        <f>IFERROR(I250+J250, "X")</f>
        <v/>
      </c>
      <c r="N250" s="8" t="n">
        <v>0</v>
      </c>
      <c r="O250" s="9" t="n">
        <v>1</v>
      </c>
      <c r="P250" s="8" t="n">
        <v>0</v>
      </c>
      <c r="Q250" s="9" t="n">
        <v>0</v>
      </c>
      <c r="R250" s="9" t="n">
        <v>1</v>
      </c>
      <c r="S250" s="9" t="n">
        <v>0</v>
      </c>
      <c r="T250" s="9" t="n">
        <v>0</v>
      </c>
      <c r="U250" s="8" t="n">
        <v>2219</v>
      </c>
      <c r="V250" s="9" t="n">
        <v>12</v>
      </c>
      <c r="W250" s="9">
        <f>U250-V250-1</f>
        <v/>
      </c>
      <c r="X250" s="9">
        <f>COUNTIF(B:B,B250)</f>
        <v/>
      </c>
      <c r="Y250" s="7" t="n">
        <v>9.845000000000001</v>
      </c>
      <c r="Z250" s="7">
        <f>BQ250-Y250-6</f>
        <v/>
      </c>
      <c r="AA250" s="9" t="n">
        <v>0</v>
      </c>
      <c r="AB250" s="9" t="n">
        <v>1</v>
      </c>
      <c r="AC250" s="9" t="n">
        <v>0</v>
      </c>
      <c r="AD250" s="9" t="n">
        <v>0</v>
      </c>
      <c r="AE250" s="9" t="n">
        <v>0</v>
      </c>
      <c r="AF250" s="9" t="n">
        <v>1</v>
      </c>
      <c r="AG250" s="8" t="n">
        <v>0</v>
      </c>
      <c r="AH250" s="9" t="n">
        <v>1</v>
      </c>
      <c r="AI250" s="30" t="n">
        <v>0</v>
      </c>
      <c r="AJ250" s="9" t="n">
        <v>0</v>
      </c>
      <c r="AK250" s="30" t="n">
        <v>1</v>
      </c>
      <c r="AL250" s="21" t="n">
        <v>1999</v>
      </c>
      <c r="AM250" s="23">
        <f>LN(AL250)</f>
        <v/>
      </c>
      <c r="AN250" s="33">
        <f>(1-AO250-AP250)/2</f>
        <v/>
      </c>
      <c r="AO250" s="33" t="n">
        <v>0.29</v>
      </c>
      <c r="AP250" s="33" t="n">
        <v>0.325</v>
      </c>
      <c r="AQ250" s="43">
        <f>(1-AO250-AP250)/2</f>
        <v/>
      </c>
      <c r="AR250" s="33" t="inlineStr">
        <is>
          <t>.</t>
        </is>
      </c>
      <c r="AS250" s="43" t="inlineStr">
        <is>
          <t>.</t>
        </is>
      </c>
      <c r="AT250" s="42" t="n">
        <v>0.67</v>
      </c>
      <c r="AU250" s="18" t="n">
        <v>0.33</v>
      </c>
      <c r="AV250" t="n">
        <v>0</v>
      </c>
      <c r="AW250" s="40">
        <f>1-AV250</f>
        <v/>
      </c>
      <c r="AX250" t="n">
        <v>0.38</v>
      </c>
      <c r="AY250" s="40" t="n">
        <v>0.62</v>
      </c>
      <c r="BA250" s="18" t="n"/>
      <c r="BB250">
        <f>1-BC250</f>
        <v/>
      </c>
      <c r="BC250" s="18" t="n">
        <v>0.519</v>
      </c>
      <c r="BD250" s="18" t="inlineStr">
        <is>
          <t>Ghana</t>
        </is>
      </c>
      <c r="BE250" t="n">
        <v>0</v>
      </c>
      <c r="BF250" t="n">
        <v>0</v>
      </c>
      <c r="BG250" t="n">
        <v>0</v>
      </c>
      <c r="BH250" t="n">
        <v>0</v>
      </c>
      <c r="BI250" t="n">
        <v>0</v>
      </c>
      <c r="BJ250" t="n">
        <v>0</v>
      </c>
      <c r="BK250" s="18" t="n">
        <v>1</v>
      </c>
      <c r="BL250" t="n">
        <v>0</v>
      </c>
      <c r="BM250" t="n">
        <v>0</v>
      </c>
      <c r="BN250" s="18" t="n">
        <v>1</v>
      </c>
      <c r="BO250" t="n">
        <v>19.58333333333333</v>
      </c>
      <c r="BP250" t="n">
        <v>1.03</v>
      </c>
      <c r="BQ250" s="25" t="n">
        <v>40</v>
      </c>
      <c r="BR250" t="n">
        <v>1</v>
      </c>
      <c r="BS250" t="n">
        <v>0</v>
      </c>
      <c r="BT250" t="n">
        <v>0</v>
      </c>
      <c r="BU250" t="n">
        <v>0</v>
      </c>
      <c r="BV250" t="n">
        <v>0</v>
      </c>
      <c r="BW250" t="n">
        <v>0</v>
      </c>
      <c r="BX250" t="n">
        <v>0</v>
      </c>
      <c r="BY250" s="18" t="n">
        <v>0</v>
      </c>
      <c r="BZ250" t="n">
        <v>0</v>
      </c>
      <c r="CA250" t="n">
        <v>1</v>
      </c>
      <c r="CB250" t="n">
        <v>0</v>
      </c>
      <c r="CC250" s="18" t="n">
        <v>0</v>
      </c>
      <c r="CD250" t="n">
        <v>1</v>
      </c>
      <c r="CE250" t="n">
        <v>0</v>
      </c>
      <c r="CF250" t="n">
        <v>0</v>
      </c>
      <c r="CG250" t="n">
        <v>0</v>
      </c>
      <c r="CH250" s="18" t="n">
        <v>0</v>
      </c>
      <c r="CI250" t="n">
        <v>0</v>
      </c>
      <c r="CJ250" t="n">
        <v>0</v>
      </c>
      <c r="CK250" t="n">
        <v>1</v>
      </c>
      <c r="CL250" t="n">
        <v>1</v>
      </c>
      <c r="CM250" t="n">
        <v>0</v>
      </c>
      <c r="CN250" t="n">
        <v>0</v>
      </c>
      <c r="CO250" t="n">
        <v>0</v>
      </c>
      <c r="CP250" t="n">
        <v>0</v>
      </c>
      <c r="CQ250" t="n">
        <v>0</v>
      </c>
      <c r="CR250" t="n">
        <v>1</v>
      </c>
      <c r="CS250" s="18" t="n">
        <v>0</v>
      </c>
      <c r="DD250" s="34" t="inlineStr">
        <is>
          <t>X</t>
        </is>
      </c>
    </row>
    <row r="251">
      <c r="A251" t="n">
        <v>250</v>
      </c>
      <c r="B251" t="n">
        <v>17</v>
      </c>
      <c r="C251" s="25" t="inlineStr">
        <is>
          <t>Sackey (2008)</t>
        </is>
      </c>
      <c r="D251" s="12" t="n">
        <v>0.1333333333333333</v>
      </c>
      <c r="E251" s="14" t="n">
        <v>1.481481481481482</v>
      </c>
      <c r="F251" s="7" t="n">
        <v>0.09</v>
      </c>
      <c r="G251" s="7">
        <f>D251-E251</f>
        <v/>
      </c>
      <c r="H251" s="16">
        <f>D251+E251</f>
        <v/>
      </c>
      <c r="I251" s="11">
        <f>IFERROR(F251/SQRT(F251^2+W251), "X")</f>
        <v/>
      </c>
      <c r="J251" s="33">
        <f>IFERROR(SQRT((1-I251^2)/W251), "X")</f>
        <v/>
      </c>
      <c r="K251" s="33">
        <f>IFERROR(1/J251, "X")</f>
        <v/>
      </c>
      <c r="L251" s="33">
        <f>IFERROR(I251-J251, "X")</f>
        <v/>
      </c>
      <c r="M251" s="33">
        <f>IFERROR(I251+J251, "X")</f>
        <v/>
      </c>
      <c r="N251" s="8" t="n">
        <v>0</v>
      </c>
      <c r="O251" s="9" t="n">
        <v>1</v>
      </c>
      <c r="P251" s="8" t="n">
        <v>0</v>
      </c>
      <c r="Q251" s="9" t="n">
        <v>0</v>
      </c>
      <c r="R251" s="9" t="n">
        <v>1</v>
      </c>
      <c r="S251" s="9" t="n">
        <v>0</v>
      </c>
      <c r="T251" s="9" t="n">
        <v>0</v>
      </c>
      <c r="U251" s="8" t="n">
        <v>1706</v>
      </c>
      <c r="V251" s="9" t="n">
        <v>12</v>
      </c>
      <c r="W251" s="9">
        <f>U251-V251-1</f>
        <v/>
      </c>
      <c r="X251" s="9">
        <f>COUNTIF(B:B,B251)</f>
        <v/>
      </c>
      <c r="Y251" s="7" t="n">
        <v>10.525</v>
      </c>
      <c r="Z251" s="7">
        <f>BQ251-Y251-6</f>
        <v/>
      </c>
      <c r="AA251" s="9" t="n">
        <v>0</v>
      </c>
      <c r="AB251" s="9" t="n">
        <v>1</v>
      </c>
      <c r="AC251" s="9" t="n">
        <v>0</v>
      </c>
      <c r="AD251" s="9" t="n">
        <v>0</v>
      </c>
      <c r="AE251" s="9" t="n">
        <v>0</v>
      </c>
      <c r="AF251" s="9" t="n">
        <v>1</v>
      </c>
      <c r="AG251" s="8" t="n">
        <v>0</v>
      </c>
      <c r="AH251" s="9" t="n">
        <v>1</v>
      </c>
      <c r="AI251" s="30" t="n">
        <v>0</v>
      </c>
      <c r="AJ251" s="9" t="n">
        <v>0</v>
      </c>
      <c r="AK251" s="30" t="n">
        <v>1</v>
      </c>
      <c r="AL251" s="21" t="n">
        <v>1999</v>
      </c>
      <c r="AM251" s="23">
        <f>LN(AL251)</f>
        <v/>
      </c>
      <c r="AN251" s="33" t="n">
        <v>0.12</v>
      </c>
      <c r="AO251" s="33" t="n">
        <v>0.23</v>
      </c>
      <c r="AP251" s="33" t="n">
        <v>0.53</v>
      </c>
      <c r="AQ251" s="43" t="n">
        <v>0.12</v>
      </c>
      <c r="AR251" s="33" t="inlineStr">
        <is>
          <t>.</t>
        </is>
      </c>
      <c r="AS251" s="43" t="inlineStr">
        <is>
          <t>.</t>
        </is>
      </c>
      <c r="AT251" s="42" t="n">
        <v>0.67</v>
      </c>
      <c r="AU251" s="18" t="n">
        <v>0.33</v>
      </c>
      <c r="AV251" t="n">
        <v>1</v>
      </c>
      <c r="AW251" s="40">
        <f>1-AV251</f>
        <v/>
      </c>
      <c r="AX251" t="n">
        <v>0.31</v>
      </c>
      <c r="AY251" s="40" t="n">
        <v>0.6899999999999999</v>
      </c>
      <c r="BA251" s="18" t="n"/>
      <c r="BB251">
        <f>1-BC251</f>
        <v/>
      </c>
      <c r="BC251" s="18" t="n">
        <v>0.586</v>
      </c>
      <c r="BD251" s="18" t="inlineStr">
        <is>
          <t>Ghana</t>
        </is>
      </c>
      <c r="BE251" t="n">
        <v>0</v>
      </c>
      <c r="BF251" t="n">
        <v>0</v>
      </c>
      <c r="BG251" t="n">
        <v>0</v>
      </c>
      <c r="BH251" t="n">
        <v>0</v>
      </c>
      <c r="BI251" t="n">
        <v>0</v>
      </c>
      <c r="BJ251" t="n">
        <v>0</v>
      </c>
      <c r="BK251" s="18" t="n">
        <v>1</v>
      </c>
      <c r="BL251" t="n">
        <v>0</v>
      </c>
      <c r="BM251" t="n">
        <v>0</v>
      </c>
      <c r="BN251" s="18" t="n">
        <v>1</v>
      </c>
      <c r="BO251" t="n">
        <v>19.58333333333333</v>
      </c>
      <c r="BP251" t="n">
        <v>1.03</v>
      </c>
      <c r="BQ251" s="25" t="n">
        <v>40</v>
      </c>
      <c r="BR251" t="n">
        <v>1</v>
      </c>
      <c r="BS251" t="n">
        <v>0</v>
      </c>
      <c r="BT251" t="n">
        <v>0</v>
      </c>
      <c r="BU251" t="n">
        <v>0</v>
      </c>
      <c r="BV251" t="n">
        <v>0</v>
      </c>
      <c r="BW251" t="n">
        <v>0</v>
      </c>
      <c r="BX251" t="n">
        <v>0</v>
      </c>
      <c r="BY251" s="18" t="n">
        <v>0</v>
      </c>
      <c r="BZ251" t="n">
        <v>0</v>
      </c>
      <c r="CA251" t="n">
        <v>1</v>
      </c>
      <c r="CB251" t="n">
        <v>0</v>
      </c>
      <c r="CC251" s="18" t="n">
        <v>0</v>
      </c>
      <c r="CD251" t="n">
        <v>1</v>
      </c>
      <c r="CE251" t="n">
        <v>0</v>
      </c>
      <c r="CF251" t="n">
        <v>0</v>
      </c>
      <c r="CG251" t="n">
        <v>0</v>
      </c>
      <c r="CH251" s="18" t="n">
        <v>0</v>
      </c>
      <c r="CI251" t="n">
        <v>0</v>
      </c>
      <c r="CJ251" t="n">
        <v>0</v>
      </c>
      <c r="CK251" t="n">
        <v>1</v>
      </c>
      <c r="CL251" t="n">
        <v>1</v>
      </c>
      <c r="CM251" t="n">
        <v>0</v>
      </c>
      <c r="CN251" t="n">
        <v>0</v>
      </c>
      <c r="CO251" t="n">
        <v>0</v>
      </c>
      <c r="CP251" t="n">
        <v>0</v>
      </c>
      <c r="CQ251" t="n">
        <v>0</v>
      </c>
      <c r="CR251" t="n">
        <v>1</v>
      </c>
      <c r="CS251" s="18" t="n">
        <v>0</v>
      </c>
      <c r="DD251" s="34" t="inlineStr">
        <is>
          <t>X</t>
        </is>
      </c>
    </row>
    <row r="252">
      <c r="A252" t="n">
        <v>251</v>
      </c>
      <c r="B252" t="n">
        <v>17</v>
      </c>
      <c r="C252" s="25" t="inlineStr">
        <is>
          <t>Sackey (2008)</t>
        </is>
      </c>
      <c r="D252" s="12" t="n">
        <v>5.3</v>
      </c>
      <c r="E252" s="14" t="n">
        <v>1.920289855072464</v>
      </c>
      <c r="F252" s="7" t="n">
        <v>2.76</v>
      </c>
      <c r="G252" s="7">
        <f>D252-E252</f>
        <v/>
      </c>
      <c r="H252" s="16">
        <f>D252+E252</f>
        <v/>
      </c>
      <c r="I252" s="11">
        <f>IFERROR(F252/SQRT(F252^2+W252), "X")</f>
        <v/>
      </c>
      <c r="J252" s="33">
        <f>IFERROR(SQRT((1-I252^2)/W252), "X")</f>
        <v/>
      </c>
      <c r="K252" s="33">
        <f>IFERROR(1/J252, "X")</f>
        <v/>
      </c>
      <c r="L252" s="33">
        <f>IFERROR(I252-J252, "X")</f>
        <v/>
      </c>
      <c r="M252" s="33">
        <f>IFERROR(I252+J252, "X")</f>
        <v/>
      </c>
      <c r="N252" s="8" t="n">
        <v>0</v>
      </c>
      <c r="O252" s="9" t="n">
        <v>1</v>
      </c>
      <c r="P252" s="8" t="n">
        <v>0</v>
      </c>
      <c r="Q252" s="9" t="n">
        <v>0</v>
      </c>
      <c r="R252" s="9" t="n">
        <v>1</v>
      </c>
      <c r="S252" s="9" t="n">
        <v>0</v>
      </c>
      <c r="T252" s="9" t="n">
        <v>0</v>
      </c>
      <c r="U252" s="8" t="n">
        <v>1706</v>
      </c>
      <c r="V252" s="9" t="n">
        <v>12</v>
      </c>
      <c r="W252" s="9">
        <f>U252-V252-1</f>
        <v/>
      </c>
      <c r="X252" s="9">
        <f>COUNTIF(B:B,B252)</f>
        <v/>
      </c>
      <c r="Y252" s="7" t="n">
        <v>10.525</v>
      </c>
      <c r="Z252" s="7">
        <f>BQ252-Y252-6</f>
        <v/>
      </c>
      <c r="AA252" s="9" t="n">
        <v>0</v>
      </c>
      <c r="AB252" s="9" t="n">
        <v>1</v>
      </c>
      <c r="AC252" s="9" t="n">
        <v>0</v>
      </c>
      <c r="AD252" s="9" t="n">
        <v>0</v>
      </c>
      <c r="AE252" s="9" t="n">
        <v>0</v>
      </c>
      <c r="AF252" s="9" t="n">
        <v>1</v>
      </c>
      <c r="AG252" s="8" t="n">
        <v>0</v>
      </c>
      <c r="AH252" s="9" t="n">
        <v>1</v>
      </c>
      <c r="AI252" s="30" t="n">
        <v>0</v>
      </c>
      <c r="AJ252" s="9" t="n">
        <v>0</v>
      </c>
      <c r="AK252" s="30" t="n">
        <v>1</v>
      </c>
      <c r="AL252" s="21" t="n">
        <v>1999</v>
      </c>
      <c r="AM252" s="23">
        <f>LN(AL252)</f>
        <v/>
      </c>
      <c r="AN252" s="33" t="n">
        <v>0.12</v>
      </c>
      <c r="AO252" s="33" t="n">
        <v>0.23</v>
      </c>
      <c r="AP252" s="33" t="n">
        <v>0.53</v>
      </c>
      <c r="AQ252" s="43" t="n">
        <v>0.12</v>
      </c>
      <c r="AR252" s="33" t="inlineStr">
        <is>
          <t>.</t>
        </is>
      </c>
      <c r="AS252" s="43" t="inlineStr">
        <is>
          <t>.</t>
        </is>
      </c>
      <c r="AT252" s="42" t="n">
        <v>0.67</v>
      </c>
      <c r="AU252" s="18" t="n">
        <v>0.33</v>
      </c>
      <c r="AV252" t="n">
        <v>1</v>
      </c>
      <c r="AW252" s="40">
        <f>1-AV252</f>
        <v/>
      </c>
      <c r="AX252" t="n">
        <v>0.31</v>
      </c>
      <c r="AY252" s="40" t="n">
        <v>0.6899999999999999</v>
      </c>
      <c r="BA252" s="18" t="n"/>
      <c r="BB252">
        <f>1-BC252</f>
        <v/>
      </c>
      <c r="BC252" s="18" t="n">
        <v>0.586</v>
      </c>
      <c r="BD252" s="18" t="inlineStr">
        <is>
          <t>Ghana</t>
        </is>
      </c>
      <c r="BE252" t="n">
        <v>0</v>
      </c>
      <c r="BF252" t="n">
        <v>0</v>
      </c>
      <c r="BG252" t="n">
        <v>0</v>
      </c>
      <c r="BH252" t="n">
        <v>0</v>
      </c>
      <c r="BI252" t="n">
        <v>0</v>
      </c>
      <c r="BJ252" t="n">
        <v>0</v>
      </c>
      <c r="BK252" s="18" t="n">
        <v>1</v>
      </c>
      <c r="BL252" t="n">
        <v>0</v>
      </c>
      <c r="BM252" t="n">
        <v>0</v>
      </c>
      <c r="BN252" s="18" t="n">
        <v>1</v>
      </c>
      <c r="BO252" t="n">
        <v>19.58333333333333</v>
      </c>
      <c r="BP252" t="n">
        <v>1.03</v>
      </c>
      <c r="BQ252" s="25" t="n">
        <v>40</v>
      </c>
      <c r="BR252" t="n">
        <v>1</v>
      </c>
      <c r="BS252" t="n">
        <v>0</v>
      </c>
      <c r="BT252" t="n">
        <v>0</v>
      </c>
      <c r="BU252" t="n">
        <v>0</v>
      </c>
      <c r="BV252" t="n">
        <v>0</v>
      </c>
      <c r="BW252" t="n">
        <v>0</v>
      </c>
      <c r="BX252" t="n">
        <v>0</v>
      </c>
      <c r="BY252" s="18" t="n">
        <v>0</v>
      </c>
      <c r="BZ252" t="n">
        <v>0</v>
      </c>
      <c r="CA252" t="n">
        <v>1</v>
      </c>
      <c r="CB252" t="n">
        <v>0</v>
      </c>
      <c r="CC252" s="18" t="n">
        <v>0</v>
      </c>
      <c r="CD252" t="n">
        <v>1</v>
      </c>
      <c r="CE252" t="n">
        <v>0</v>
      </c>
      <c r="CF252" t="n">
        <v>0</v>
      </c>
      <c r="CG252" t="n">
        <v>0</v>
      </c>
      <c r="CH252" s="18" t="n">
        <v>0</v>
      </c>
      <c r="CI252" t="n">
        <v>0</v>
      </c>
      <c r="CJ252" t="n">
        <v>0</v>
      </c>
      <c r="CK252" t="n">
        <v>1</v>
      </c>
      <c r="CL252" t="n">
        <v>1</v>
      </c>
      <c r="CM252" t="n">
        <v>0</v>
      </c>
      <c r="CN252" t="n">
        <v>0</v>
      </c>
      <c r="CO252" t="n">
        <v>0</v>
      </c>
      <c r="CP252" t="n">
        <v>0</v>
      </c>
      <c r="CQ252" t="n">
        <v>0</v>
      </c>
      <c r="CR252" t="n">
        <v>1</v>
      </c>
      <c r="CS252" s="18" t="n">
        <v>0</v>
      </c>
      <c r="DD252" s="34" t="inlineStr">
        <is>
          <t>X</t>
        </is>
      </c>
    </row>
    <row r="253">
      <c r="A253" t="n">
        <v>252</v>
      </c>
      <c r="B253" t="n">
        <v>17</v>
      </c>
      <c r="C253" s="25" t="inlineStr">
        <is>
          <t>Sackey (2008)</t>
        </is>
      </c>
      <c r="D253" s="12" t="n">
        <v>5.420000000000001</v>
      </c>
      <c r="E253" s="14" t="n">
        <v>1.548571428571429</v>
      </c>
      <c r="F253" s="7" t="n">
        <v>3.5</v>
      </c>
      <c r="G253" s="7">
        <f>D253-E253</f>
        <v/>
      </c>
      <c r="H253" s="16">
        <f>D253+E253</f>
        <v/>
      </c>
      <c r="I253" s="11">
        <f>IFERROR(F253/SQRT(F253^2+W253), "X")</f>
        <v/>
      </c>
      <c r="J253" s="33">
        <f>IFERROR(SQRT((1-I253^2)/W253), "X")</f>
        <v/>
      </c>
      <c r="K253" s="33">
        <f>IFERROR(1/J253, "X")</f>
        <v/>
      </c>
      <c r="L253" s="33">
        <f>IFERROR(I253-J253, "X")</f>
        <v/>
      </c>
      <c r="M253" s="33">
        <f>IFERROR(I253+J253, "X")</f>
        <v/>
      </c>
      <c r="N253" s="8" t="n">
        <v>0</v>
      </c>
      <c r="O253" s="9" t="n">
        <v>1</v>
      </c>
      <c r="P253" s="8" t="n">
        <v>0</v>
      </c>
      <c r="Q253" s="9" t="n">
        <v>0</v>
      </c>
      <c r="R253" s="9" t="n">
        <v>1</v>
      </c>
      <c r="S253" s="9" t="n">
        <v>0</v>
      </c>
      <c r="T253" s="9" t="n">
        <v>0</v>
      </c>
      <c r="U253" s="8" t="n">
        <v>1706</v>
      </c>
      <c r="V253" s="9" t="n">
        <v>12</v>
      </c>
      <c r="W253" s="9">
        <f>U253-V253-1</f>
        <v/>
      </c>
      <c r="X253" s="9">
        <f>COUNTIF(B:B,B253)</f>
        <v/>
      </c>
      <c r="Y253" s="7" t="n">
        <v>10.525</v>
      </c>
      <c r="Z253" s="7">
        <f>BQ253-Y253-6</f>
        <v/>
      </c>
      <c r="AA253" s="9" t="n">
        <v>0</v>
      </c>
      <c r="AB253" s="9" t="n">
        <v>1</v>
      </c>
      <c r="AC253" s="9" t="n">
        <v>0</v>
      </c>
      <c r="AD253" s="9" t="n">
        <v>0</v>
      </c>
      <c r="AE253" s="9" t="n">
        <v>0</v>
      </c>
      <c r="AF253" s="9" t="n">
        <v>1</v>
      </c>
      <c r="AG253" s="8" t="n">
        <v>0</v>
      </c>
      <c r="AH253" s="9" t="n">
        <v>1</v>
      </c>
      <c r="AI253" s="30" t="n">
        <v>0</v>
      </c>
      <c r="AJ253" s="9" t="n">
        <v>0</v>
      </c>
      <c r="AK253" s="30" t="n">
        <v>1</v>
      </c>
      <c r="AL253" s="21" t="n">
        <v>1999</v>
      </c>
      <c r="AM253" s="23">
        <f>LN(AL253)</f>
        <v/>
      </c>
      <c r="AN253" s="33" t="n">
        <v>0.12</v>
      </c>
      <c r="AO253" s="33" t="n">
        <v>0.23</v>
      </c>
      <c r="AP253" s="33" t="n">
        <v>0.53</v>
      </c>
      <c r="AQ253" s="43" t="n">
        <v>0.12</v>
      </c>
      <c r="AR253" s="33" t="inlineStr">
        <is>
          <t>.</t>
        </is>
      </c>
      <c r="AS253" s="43" t="inlineStr">
        <is>
          <t>.</t>
        </is>
      </c>
      <c r="AT253" s="42" t="n">
        <v>0.67</v>
      </c>
      <c r="AU253" s="18" t="n">
        <v>0.33</v>
      </c>
      <c r="AV253" t="n">
        <v>1</v>
      </c>
      <c r="AW253" s="40">
        <f>1-AV253</f>
        <v/>
      </c>
      <c r="AX253" t="n">
        <v>0.31</v>
      </c>
      <c r="AY253" s="40" t="n">
        <v>0.6899999999999999</v>
      </c>
      <c r="BA253" s="18" t="n"/>
      <c r="BB253">
        <f>1-BC253</f>
        <v/>
      </c>
      <c r="BC253" s="18" t="n">
        <v>0.586</v>
      </c>
      <c r="BD253" s="18" t="inlineStr">
        <is>
          <t>Ghana</t>
        </is>
      </c>
      <c r="BE253" t="n">
        <v>0</v>
      </c>
      <c r="BF253" t="n">
        <v>0</v>
      </c>
      <c r="BG253" t="n">
        <v>0</v>
      </c>
      <c r="BH253" t="n">
        <v>0</v>
      </c>
      <c r="BI253" t="n">
        <v>0</v>
      </c>
      <c r="BJ253" t="n">
        <v>0</v>
      </c>
      <c r="BK253" s="18" t="n">
        <v>1</v>
      </c>
      <c r="BL253" t="n">
        <v>0</v>
      </c>
      <c r="BM253" t="n">
        <v>0</v>
      </c>
      <c r="BN253" s="18" t="n">
        <v>1</v>
      </c>
      <c r="BO253" t="n">
        <v>19.58333333333333</v>
      </c>
      <c r="BP253" t="n">
        <v>1.03</v>
      </c>
      <c r="BQ253" s="25" t="n">
        <v>40</v>
      </c>
      <c r="BR253" t="n">
        <v>1</v>
      </c>
      <c r="BS253" t="n">
        <v>0</v>
      </c>
      <c r="BT253" t="n">
        <v>0</v>
      </c>
      <c r="BU253" t="n">
        <v>0</v>
      </c>
      <c r="BV253" t="n">
        <v>0</v>
      </c>
      <c r="BW253" t="n">
        <v>0</v>
      </c>
      <c r="BX253" t="n">
        <v>0</v>
      </c>
      <c r="BY253" s="18" t="n">
        <v>0</v>
      </c>
      <c r="BZ253" t="n">
        <v>0</v>
      </c>
      <c r="CA253" t="n">
        <v>1</v>
      </c>
      <c r="CB253" t="n">
        <v>0</v>
      </c>
      <c r="CC253" s="18" t="n">
        <v>0</v>
      </c>
      <c r="CD253" t="n">
        <v>1</v>
      </c>
      <c r="CE253" t="n">
        <v>0</v>
      </c>
      <c r="CF253" t="n">
        <v>0</v>
      </c>
      <c r="CG253" t="n">
        <v>0</v>
      </c>
      <c r="CH253" s="18" t="n">
        <v>0</v>
      </c>
      <c r="CI253" t="n">
        <v>0</v>
      </c>
      <c r="CJ253" t="n">
        <v>0</v>
      </c>
      <c r="CK253" t="n">
        <v>1</v>
      </c>
      <c r="CL253" t="n">
        <v>1</v>
      </c>
      <c r="CM253" t="n">
        <v>0</v>
      </c>
      <c r="CN253" t="n">
        <v>0</v>
      </c>
      <c r="CO253" t="n">
        <v>0</v>
      </c>
      <c r="CP253" t="n">
        <v>0</v>
      </c>
      <c r="CQ253" t="n">
        <v>0</v>
      </c>
      <c r="CR253" t="n">
        <v>1</v>
      </c>
      <c r="CS253" s="18" t="n">
        <v>0</v>
      </c>
      <c r="DD253" s="34" t="inlineStr">
        <is>
          <t>X</t>
        </is>
      </c>
    </row>
    <row r="254">
      <c r="A254" t="n">
        <v>253</v>
      </c>
      <c r="B254" t="n">
        <v>17</v>
      </c>
      <c r="C254" s="25" t="inlineStr">
        <is>
          <t>Sackey (2008)</t>
        </is>
      </c>
      <c r="D254" s="12" t="n">
        <v>18</v>
      </c>
      <c r="E254" s="14" t="n">
        <v>4.245283018867926</v>
      </c>
      <c r="F254" s="7" t="n">
        <v>4.24</v>
      </c>
      <c r="G254" s="7">
        <f>D254-E254</f>
        <v/>
      </c>
      <c r="H254" s="16">
        <f>D254+E254</f>
        <v/>
      </c>
      <c r="I254" s="11">
        <f>IFERROR(F254/SQRT(F254^2+W254), "X")</f>
        <v/>
      </c>
      <c r="J254" s="33">
        <f>IFERROR(SQRT((1-I254^2)/W254), "X")</f>
        <v/>
      </c>
      <c r="K254" s="33">
        <f>IFERROR(1/J254, "X")</f>
        <v/>
      </c>
      <c r="L254" s="33">
        <f>IFERROR(I254-J254, "X")</f>
        <v/>
      </c>
      <c r="M254" s="33">
        <f>IFERROR(I254+J254, "X")</f>
        <v/>
      </c>
      <c r="N254" s="8" t="n">
        <v>0</v>
      </c>
      <c r="O254" s="9" t="n">
        <v>1</v>
      </c>
      <c r="P254" s="8" t="n">
        <v>0</v>
      </c>
      <c r="Q254" s="9" t="n">
        <v>0</v>
      </c>
      <c r="R254" s="9" t="n">
        <v>1</v>
      </c>
      <c r="S254" s="9" t="n">
        <v>0</v>
      </c>
      <c r="T254" s="9" t="n">
        <v>0</v>
      </c>
      <c r="U254" s="8" t="n">
        <v>1706</v>
      </c>
      <c r="V254" s="9" t="n">
        <v>12</v>
      </c>
      <c r="W254" s="9">
        <f>U254-V254-1</f>
        <v/>
      </c>
      <c r="X254" s="9">
        <f>COUNTIF(B:B,B254)</f>
        <v/>
      </c>
      <c r="Y254" s="7" t="n">
        <v>10.525</v>
      </c>
      <c r="Z254" s="7">
        <f>BQ254-Y254-6</f>
        <v/>
      </c>
      <c r="AA254" s="9" t="n">
        <v>0</v>
      </c>
      <c r="AB254" s="9" t="n">
        <v>1</v>
      </c>
      <c r="AC254" s="9" t="n">
        <v>0</v>
      </c>
      <c r="AD254" s="9" t="n">
        <v>0</v>
      </c>
      <c r="AE254" s="9" t="n">
        <v>0</v>
      </c>
      <c r="AF254" s="9" t="n">
        <v>1</v>
      </c>
      <c r="AG254" s="8" t="n">
        <v>0</v>
      </c>
      <c r="AH254" s="9" t="n">
        <v>1</v>
      </c>
      <c r="AI254" s="30" t="n">
        <v>0</v>
      </c>
      <c r="AJ254" s="9" t="n">
        <v>0</v>
      </c>
      <c r="AK254" s="30" t="n">
        <v>1</v>
      </c>
      <c r="AL254" s="21" t="n">
        <v>1999</v>
      </c>
      <c r="AM254" s="23">
        <f>LN(AL254)</f>
        <v/>
      </c>
      <c r="AN254" s="33" t="n">
        <v>0.12</v>
      </c>
      <c r="AO254" s="33" t="n">
        <v>0.23</v>
      </c>
      <c r="AP254" s="33" t="n">
        <v>0.53</v>
      </c>
      <c r="AQ254" s="43" t="n">
        <v>0.12</v>
      </c>
      <c r="AR254" s="33" t="inlineStr">
        <is>
          <t>.</t>
        </is>
      </c>
      <c r="AS254" s="43" t="inlineStr">
        <is>
          <t>.</t>
        </is>
      </c>
      <c r="AT254" s="42" t="n">
        <v>0.67</v>
      </c>
      <c r="AU254" s="18" t="n">
        <v>0.33</v>
      </c>
      <c r="AV254" t="n">
        <v>1</v>
      </c>
      <c r="AW254" s="40">
        <f>1-AV254</f>
        <v/>
      </c>
      <c r="AX254" t="n">
        <v>0.31</v>
      </c>
      <c r="AY254" s="40" t="n">
        <v>0.6899999999999999</v>
      </c>
      <c r="BA254" s="18" t="n"/>
      <c r="BB254">
        <f>1-BC254</f>
        <v/>
      </c>
      <c r="BC254" s="18" t="n">
        <v>0.586</v>
      </c>
      <c r="BD254" s="18" t="inlineStr">
        <is>
          <t>Ghana</t>
        </is>
      </c>
      <c r="BE254" t="n">
        <v>0</v>
      </c>
      <c r="BF254" t="n">
        <v>0</v>
      </c>
      <c r="BG254" t="n">
        <v>0</v>
      </c>
      <c r="BH254" t="n">
        <v>0</v>
      </c>
      <c r="BI254" t="n">
        <v>0</v>
      </c>
      <c r="BJ254" t="n">
        <v>0</v>
      </c>
      <c r="BK254" s="18" t="n">
        <v>1</v>
      </c>
      <c r="BL254" t="n">
        <v>0</v>
      </c>
      <c r="BM254" t="n">
        <v>0</v>
      </c>
      <c r="BN254" s="18" t="n">
        <v>1</v>
      </c>
      <c r="BO254" t="n">
        <v>19.58333333333333</v>
      </c>
      <c r="BP254" t="n">
        <v>1.03</v>
      </c>
      <c r="BQ254" s="25" t="n">
        <v>40</v>
      </c>
      <c r="BR254" t="n">
        <v>1</v>
      </c>
      <c r="BS254" t="n">
        <v>0</v>
      </c>
      <c r="BT254" t="n">
        <v>0</v>
      </c>
      <c r="BU254" t="n">
        <v>0</v>
      </c>
      <c r="BV254" t="n">
        <v>0</v>
      </c>
      <c r="BW254" t="n">
        <v>0</v>
      </c>
      <c r="BX254" t="n">
        <v>0</v>
      </c>
      <c r="BY254" s="18" t="n">
        <v>0</v>
      </c>
      <c r="BZ254" t="n">
        <v>0</v>
      </c>
      <c r="CA254" t="n">
        <v>1</v>
      </c>
      <c r="CB254" t="n">
        <v>0</v>
      </c>
      <c r="CC254" s="18" t="n">
        <v>0</v>
      </c>
      <c r="CD254" t="n">
        <v>1</v>
      </c>
      <c r="CE254" t="n">
        <v>0</v>
      </c>
      <c r="CF254" t="n">
        <v>0</v>
      </c>
      <c r="CG254" t="n">
        <v>0</v>
      </c>
      <c r="CH254" s="18" t="n">
        <v>0</v>
      </c>
      <c r="CI254" t="n">
        <v>0</v>
      </c>
      <c r="CJ254" t="n">
        <v>0</v>
      </c>
      <c r="CK254" t="n">
        <v>1</v>
      </c>
      <c r="CL254" t="n">
        <v>1</v>
      </c>
      <c r="CM254" t="n">
        <v>0</v>
      </c>
      <c r="CN254" t="n">
        <v>0</v>
      </c>
      <c r="CO254" t="n">
        <v>0</v>
      </c>
      <c r="CP254" t="n">
        <v>0</v>
      </c>
      <c r="CQ254" t="n">
        <v>0</v>
      </c>
      <c r="CR254" t="n">
        <v>1</v>
      </c>
      <c r="CS254" s="18" t="n">
        <v>0</v>
      </c>
      <c r="DD254" s="34" t="inlineStr">
        <is>
          <t>X</t>
        </is>
      </c>
    </row>
    <row r="255">
      <c r="A255" t="n">
        <v>254</v>
      </c>
      <c r="B255" t="n">
        <v>17</v>
      </c>
      <c r="C255" s="25" t="inlineStr">
        <is>
          <t>Sackey (2008)</t>
        </is>
      </c>
      <c r="D255" s="12" t="n">
        <v>0.55</v>
      </c>
      <c r="E255" s="14" t="n">
        <v>1.447368421052632</v>
      </c>
      <c r="F255" s="7" t="n">
        <v>0.38</v>
      </c>
      <c r="G255" s="7">
        <f>D255-E255</f>
        <v/>
      </c>
      <c r="H255" s="16">
        <f>D255+E255</f>
        <v/>
      </c>
      <c r="I255" s="11">
        <f>IFERROR(F255/SQRT(F255^2+W255), "X")</f>
        <v/>
      </c>
      <c r="J255" s="33">
        <f>IFERROR(SQRT((1-I255^2)/W255), "X")</f>
        <v/>
      </c>
      <c r="K255" s="33">
        <f>IFERROR(1/J255, "X")</f>
        <v/>
      </c>
      <c r="L255" s="33">
        <f>IFERROR(I255-J255, "X")</f>
        <v/>
      </c>
      <c r="M255" s="33">
        <f>IFERROR(I255+J255, "X")</f>
        <v/>
      </c>
      <c r="N255" s="8" t="n">
        <v>0</v>
      </c>
      <c r="O255" s="9" t="n">
        <v>1</v>
      </c>
      <c r="P255" s="8" t="n">
        <v>0</v>
      </c>
      <c r="Q255" s="9" t="n">
        <v>0</v>
      </c>
      <c r="R255" s="9" t="n">
        <v>1</v>
      </c>
      <c r="S255" s="9" t="n">
        <v>0</v>
      </c>
      <c r="T255" s="9" t="n">
        <v>0</v>
      </c>
      <c r="U255" s="8" t="n">
        <v>1714</v>
      </c>
      <c r="V255" s="9" t="n">
        <v>12</v>
      </c>
      <c r="W255" s="9">
        <f>U255-V255-1</f>
        <v/>
      </c>
      <c r="X255" s="9">
        <f>COUNTIF(B:B,B255)</f>
        <v/>
      </c>
      <c r="Y255" s="7" t="n">
        <v>10.525</v>
      </c>
      <c r="Z255" s="7">
        <f>BQ255-Y255-6</f>
        <v/>
      </c>
      <c r="AA255" s="9" t="n">
        <v>0</v>
      </c>
      <c r="AB255" s="9" t="n">
        <v>1</v>
      </c>
      <c r="AC255" s="9" t="n">
        <v>0</v>
      </c>
      <c r="AD255" s="9" t="n">
        <v>0</v>
      </c>
      <c r="AE255" s="9" t="n">
        <v>0</v>
      </c>
      <c r="AF255" s="9" t="n">
        <v>1</v>
      </c>
      <c r="AG255" s="8" t="n">
        <v>0</v>
      </c>
      <c r="AH255" s="9" t="n">
        <v>1</v>
      </c>
      <c r="AI255" s="30" t="n">
        <v>0</v>
      </c>
      <c r="AJ255" s="9" t="n">
        <v>0</v>
      </c>
      <c r="AK255" s="30" t="n">
        <v>1</v>
      </c>
      <c r="AL255" s="21" t="n">
        <v>1999</v>
      </c>
      <c r="AM255" s="23">
        <f>LN(AL255)</f>
        <v/>
      </c>
      <c r="AN255" s="33" t="n">
        <v>0.12</v>
      </c>
      <c r="AO255" s="33" t="n">
        <v>0.23</v>
      </c>
      <c r="AP255" s="33" t="n">
        <v>0.53</v>
      </c>
      <c r="AQ255" s="43" t="n">
        <v>0.12</v>
      </c>
      <c r="AR255" s="33" t="inlineStr">
        <is>
          <t>.</t>
        </is>
      </c>
      <c r="AS255" s="43" t="inlineStr">
        <is>
          <t>.</t>
        </is>
      </c>
      <c r="AT255" s="42" t="n">
        <v>0.67</v>
      </c>
      <c r="AU255" s="18" t="n">
        <v>0.33</v>
      </c>
      <c r="AV255" t="n">
        <v>1</v>
      </c>
      <c r="AW255" s="40">
        <f>1-AV255</f>
        <v/>
      </c>
      <c r="AX255" t="n">
        <v>0.31</v>
      </c>
      <c r="AY255" s="40" t="n">
        <v>0.6899999999999999</v>
      </c>
      <c r="BA255" s="18" t="n"/>
      <c r="BB255">
        <f>1-BC255</f>
        <v/>
      </c>
      <c r="BC255" s="18" t="n">
        <v>0.586</v>
      </c>
      <c r="BD255" s="18" t="inlineStr">
        <is>
          <t>Ghana</t>
        </is>
      </c>
      <c r="BE255" t="n">
        <v>0</v>
      </c>
      <c r="BF255" t="n">
        <v>0</v>
      </c>
      <c r="BG255" t="n">
        <v>0</v>
      </c>
      <c r="BH255" t="n">
        <v>0</v>
      </c>
      <c r="BI255" t="n">
        <v>0</v>
      </c>
      <c r="BJ255" t="n">
        <v>0</v>
      </c>
      <c r="BK255" s="18" t="n">
        <v>1</v>
      </c>
      <c r="BL255" t="n">
        <v>0</v>
      </c>
      <c r="BM255" t="n">
        <v>0</v>
      </c>
      <c r="BN255" s="18" t="n">
        <v>1</v>
      </c>
      <c r="BO255" t="n">
        <v>19.58333333333333</v>
      </c>
      <c r="BP255" t="n">
        <v>1.03</v>
      </c>
      <c r="BQ255" s="25" t="n">
        <v>40</v>
      </c>
      <c r="BR255" t="n">
        <v>1</v>
      </c>
      <c r="BS255" t="n">
        <v>0</v>
      </c>
      <c r="BT255" t="n">
        <v>0</v>
      </c>
      <c r="BU255" t="n">
        <v>0</v>
      </c>
      <c r="BV255" t="n">
        <v>0</v>
      </c>
      <c r="BW255" t="n">
        <v>0</v>
      </c>
      <c r="BX255" t="n">
        <v>0</v>
      </c>
      <c r="BY255" s="18" t="n">
        <v>0</v>
      </c>
      <c r="BZ255" t="n">
        <v>0</v>
      </c>
      <c r="CA255" t="n">
        <v>1</v>
      </c>
      <c r="CB255" t="n">
        <v>0</v>
      </c>
      <c r="CC255" s="18" t="n">
        <v>0</v>
      </c>
      <c r="CD255" t="n">
        <v>1</v>
      </c>
      <c r="CE255" t="n">
        <v>0</v>
      </c>
      <c r="CF255" t="n">
        <v>0</v>
      </c>
      <c r="CG255" t="n">
        <v>0</v>
      </c>
      <c r="CH255" s="18" t="n">
        <v>0</v>
      </c>
      <c r="CI255" t="n">
        <v>0</v>
      </c>
      <c r="CJ255" t="n">
        <v>0</v>
      </c>
      <c r="CK255" t="n">
        <v>1</v>
      </c>
      <c r="CL255" t="n">
        <v>1</v>
      </c>
      <c r="CM255" t="n">
        <v>0</v>
      </c>
      <c r="CN255" t="n">
        <v>0</v>
      </c>
      <c r="CO255" t="n">
        <v>0</v>
      </c>
      <c r="CP255" t="n">
        <v>0</v>
      </c>
      <c r="CQ255" t="n">
        <v>0</v>
      </c>
      <c r="CR255" t="n">
        <v>1</v>
      </c>
      <c r="CS255" s="18" t="n">
        <v>0</v>
      </c>
      <c r="DD255" s="34" t="inlineStr">
        <is>
          <t>X</t>
        </is>
      </c>
    </row>
    <row r="256">
      <c r="A256" t="n">
        <v>255</v>
      </c>
      <c r="B256" t="n">
        <v>17</v>
      </c>
      <c r="C256" s="25" t="inlineStr">
        <is>
          <t>Sackey (2008)</t>
        </is>
      </c>
      <c r="D256" s="12" t="n">
        <v>5.55</v>
      </c>
      <c r="E256" s="14" t="n">
        <v>1.707692307692308</v>
      </c>
      <c r="F256" s="7" t="n">
        <v>3.25</v>
      </c>
      <c r="G256" s="7">
        <f>D256-E256</f>
        <v/>
      </c>
      <c r="H256" s="16">
        <f>D256+E256</f>
        <v/>
      </c>
      <c r="I256" s="11">
        <f>IFERROR(F256/SQRT(F256^2+W256), "X")</f>
        <v/>
      </c>
      <c r="J256" s="33">
        <f>IFERROR(SQRT((1-I256^2)/W256), "X")</f>
        <v/>
      </c>
      <c r="K256" s="33">
        <f>IFERROR(1/J256, "X")</f>
        <v/>
      </c>
      <c r="L256" s="33">
        <f>IFERROR(I256-J256, "X")</f>
        <v/>
      </c>
      <c r="M256" s="33">
        <f>IFERROR(I256+J256, "X")</f>
        <v/>
      </c>
      <c r="N256" s="8" t="n">
        <v>0</v>
      </c>
      <c r="O256" s="9" t="n">
        <v>1</v>
      </c>
      <c r="P256" s="8" t="n">
        <v>0</v>
      </c>
      <c r="Q256" s="9" t="n">
        <v>0</v>
      </c>
      <c r="R256" s="9" t="n">
        <v>1</v>
      </c>
      <c r="S256" s="9" t="n">
        <v>0</v>
      </c>
      <c r="T256" s="9" t="n">
        <v>0</v>
      </c>
      <c r="U256" s="8" t="n">
        <v>1714</v>
      </c>
      <c r="V256" s="9" t="n">
        <v>12</v>
      </c>
      <c r="W256" s="9">
        <f>U256-V256-1</f>
        <v/>
      </c>
      <c r="X256" s="9">
        <f>COUNTIF(B:B,B256)</f>
        <v/>
      </c>
      <c r="Y256" s="7" t="n">
        <v>10.525</v>
      </c>
      <c r="Z256" s="7">
        <f>BQ256-Y256-6</f>
        <v/>
      </c>
      <c r="AA256" s="9" t="n">
        <v>0</v>
      </c>
      <c r="AB256" s="9" t="n">
        <v>1</v>
      </c>
      <c r="AC256" s="9" t="n">
        <v>0</v>
      </c>
      <c r="AD256" s="9" t="n">
        <v>0</v>
      </c>
      <c r="AE256" s="9" t="n">
        <v>0</v>
      </c>
      <c r="AF256" s="9" t="n">
        <v>1</v>
      </c>
      <c r="AG256" s="8" t="n">
        <v>0</v>
      </c>
      <c r="AH256" s="9" t="n">
        <v>1</v>
      </c>
      <c r="AI256" s="30" t="n">
        <v>0</v>
      </c>
      <c r="AJ256" s="9" t="n">
        <v>0</v>
      </c>
      <c r="AK256" s="30" t="n">
        <v>1</v>
      </c>
      <c r="AL256" s="21" t="n">
        <v>1999</v>
      </c>
      <c r="AM256" s="23">
        <f>LN(AL256)</f>
        <v/>
      </c>
      <c r="AN256" s="33" t="n">
        <v>0.12</v>
      </c>
      <c r="AO256" s="33" t="n">
        <v>0.23</v>
      </c>
      <c r="AP256" s="33" t="n">
        <v>0.53</v>
      </c>
      <c r="AQ256" s="43" t="n">
        <v>0.12</v>
      </c>
      <c r="AR256" s="33" t="inlineStr">
        <is>
          <t>.</t>
        </is>
      </c>
      <c r="AS256" s="43" t="inlineStr">
        <is>
          <t>.</t>
        </is>
      </c>
      <c r="AT256" s="42" t="n">
        <v>0.67</v>
      </c>
      <c r="AU256" s="18" t="n">
        <v>0.33</v>
      </c>
      <c r="AV256" t="n">
        <v>1</v>
      </c>
      <c r="AW256" s="40">
        <f>1-AV256</f>
        <v/>
      </c>
      <c r="AX256" t="n">
        <v>0.31</v>
      </c>
      <c r="AY256" s="40" t="n">
        <v>0.6899999999999999</v>
      </c>
      <c r="BA256" s="18" t="n"/>
      <c r="BB256">
        <f>1-BC256</f>
        <v/>
      </c>
      <c r="BC256" s="18" t="n">
        <v>0.586</v>
      </c>
      <c r="BD256" s="18" t="inlineStr">
        <is>
          <t>Ghana</t>
        </is>
      </c>
      <c r="BE256" t="n">
        <v>0</v>
      </c>
      <c r="BF256" t="n">
        <v>0</v>
      </c>
      <c r="BG256" t="n">
        <v>0</v>
      </c>
      <c r="BH256" t="n">
        <v>0</v>
      </c>
      <c r="BI256" t="n">
        <v>0</v>
      </c>
      <c r="BJ256" t="n">
        <v>0</v>
      </c>
      <c r="BK256" s="18" t="n">
        <v>1</v>
      </c>
      <c r="BL256" t="n">
        <v>0</v>
      </c>
      <c r="BM256" t="n">
        <v>0</v>
      </c>
      <c r="BN256" s="18" t="n">
        <v>1</v>
      </c>
      <c r="BO256" t="n">
        <v>19.58333333333333</v>
      </c>
      <c r="BP256" t="n">
        <v>1.03</v>
      </c>
      <c r="BQ256" s="25" t="n">
        <v>40</v>
      </c>
      <c r="BR256" t="n">
        <v>1</v>
      </c>
      <c r="BS256" t="n">
        <v>0</v>
      </c>
      <c r="BT256" t="n">
        <v>0</v>
      </c>
      <c r="BU256" t="n">
        <v>0</v>
      </c>
      <c r="BV256" t="n">
        <v>0</v>
      </c>
      <c r="BW256" t="n">
        <v>0</v>
      </c>
      <c r="BX256" t="n">
        <v>0</v>
      </c>
      <c r="BY256" s="18" t="n">
        <v>0</v>
      </c>
      <c r="BZ256" t="n">
        <v>0</v>
      </c>
      <c r="CA256" t="n">
        <v>1</v>
      </c>
      <c r="CB256" t="n">
        <v>0</v>
      </c>
      <c r="CC256" s="18" t="n">
        <v>0</v>
      </c>
      <c r="CD256" t="n">
        <v>1</v>
      </c>
      <c r="CE256" t="n">
        <v>0</v>
      </c>
      <c r="CF256" t="n">
        <v>0</v>
      </c>
      <c r="CG256" t="n">
        <v>0</v>
      </c>
      <c r="CH256" s="18" t="n">
        <v>0</v>
      </c>
      <c r="CI256" t="n">
        <v>0</v>
      </c>
      <c r="CJ256" t="n">
        <v>0</v>
      </c>
      <c r="CK256" t="n">
        <v>1</v>
      </c>
      <c r="CL256" t="n">
        <v>1</v>
      </c>
      <c r="CM256" t="n">
        <v>0</v>
      </c>
      <c r="CN256" t="n">
        <v>0</v>
      </c>
      <c r="CO256" t="n">
        <v>0</v>
      </c>
      <c r="CP256" t="n">
        <v>0</v>
      </c>
      <c r="CQ256" t="n">
        <v>0</v>
      </c>
      <c r="CR256" t="n">
        <v>1</v>
      </c>
      <c r="CS256" s="18" t="n">
        <v>0</v>
      </c>
      <c r="DD256" s="34" t="inlineStr">
        <is>
          <t>X</t>
        </is>
      </c>
    </row>
    <row r="257">
      <c r="A257" t="n">
        <v>256</v>
      </c>
      <c r="B257" t="n">
        <v>17</v>
      </c>
      <c r="C257" s="25" t="inlineStr">
        <is>
          <t>Sackey (2008)</t>
        </is>
      </c>
      <c r="D257" s="12" t="n">
        <v>5.700000000000001</v>
      </c>
      <c r="E257" s="14" t="n">
        <v>1.457800511508952</v>
      </c>
      <c r="F257" s="7" t="n">
        <v>3.91</v>
      </c>
      <c r="G257" s="7">
        <f>D257-E257</f>
        <v/>
      </c>
      <c r="H257" s="16">
        <f>D257+E257</f>
        <v/>
      </c>
      <c r="I257" s="11">
        <f>IFERROR(F257/SQRT(F257^2+W257), "X")</f>
        <v/>
      </c>
      <c r="J257" s="33">
        <f>IFERROR(SQRT((1-I257^2)/W257), "X")</f>
        <v/>
      </c>
      <c r="K257" s="33">
        <f>IFERROR(1/J257, "X")</f>
        <v/>
      </c>
      <c r="L257" s="33">
        <f>IFERROR(I257-J257, "X")</f>
        <v/>
      </c>
      <c r="M257" s="33">
        <f>IFERROR(I257+J257, "X")</f>
        <v/>
      </c>
      <c r="N257" s="8" t="n">
        <v>0</v>
      </c>
      <c r="O257" s="9" t="n">
        <v>1</v>
      </c>
      <c r="P257" s="8" t="n">
        <v>0</v>
      </c>
      <c r="Q257" s="9" t="n">
        <v>0</v>
      </c>
      <c r="R257" s="9" t="n">
        <v>1</v>
      </c>
      <c r="S257" s="9" t="n">
        <v>0</v>
      </c>
      <c r="T257" s="9" t="n">
        <v>0</v>
      </c>
      <c r="U257" s="8" t="n">
        <v>1714</v>
      </c>
      <c r="V257" s="9" t="n">
        <v>12</v>
      </c>
      <c r="W257" s="9">
        <f>U257-V257-1</f>
        <v/>
      </c>
      <c r="X257" s="9">
        <f>COUNTIF(B:B,B257)</f>
        <v/>
      </c>
      <c r="Y257" s="7" t="n">
        <v>10.525</v>
      </c>
      <c r="Z257" s="7">
        <f>BQ257-Y257-6</f>
        <v/>
      </c>
      <c r="AA257" s="9" t="n">
        <v>0</v>
      </c>
      <c r="AB257" s="9" t="n">
        <v>1</v>
      </c>
      <c r="AC257" s="9" t="n">
        <v>0</v>
      </c>
      <c r="AD257" s="9" t="n">
        <v>0</v>
      </c>
      <c r="AE257" s="9" t="n">
        <v>0</v>
      </c>
      <c r="AF257" s="9" t="n">
        <v>1</v>
      </c>
      <c r="AG257" s="8" t="n">
        <v>0</v>
      </c>
      <c r="AH257" s="9" t="n">
        <v>1</v>
      </c>
      <c r="AI257" s="30" t="n">
        <v>0</v>
      </c>
      <c r="AJ257" s="9" t="n">
        <v>0</v>
      </c>
      <c r="AK257" s="30" t="n">
        <v>1</v>
      </c>
      <c r="AL257" s="21" t="n">
        <v>1999</v>
      </c>
      <c r="AM257" s="23">
        <f>LN(AL257)</f>
        <v/>
      </c>
      <c r="AN257" s="33" t="n">
        <v>0.12</v>
      </c>
      <c r="AO257" s="33" t="n">
        <v>0.23</v>
      </c>
      <c r="AP257" s="33" t="n">
        <v>0.53</v>
      </c>
      <c r="AQ257" s="43" t="n">
        <v>0.12</v>
      </c>
      <c r="AR257" s="33" t="inlineStr">
        <is>
          <t>.</t>
        </is>
      </c>
      <c r="AS257" s="43" t="inlineStr">
        <is>
          <t>.</t>
        </is>
      </c>
      <c r="AT257" s="42" t="n">
        <v>0.67</v>
      </c>
      <c r="AU257" s="18" t="n">
        <v>0.33</v>
      </c>
      <c r="AV257" t="n">
        <v>1</v>
      </c>
      <c r="AW257" s="40">
        <f>1-AV257</f>
        <v/>
      </c>
      <c r="AX257" t="n">
        <v>0.31</v>
      </c>
      <c r="AY257" s="40" t="n">
        <v>0.6899999999999999</v>
      </c>
      <c r="BA257" s="18" t="n"/>
      <c r="BB257">
        <f>1-BC257</f>
        <v/>
      </c>
      <c r="BC257" s="18" t="n">
        <v>0.586</v>
      </c>
      <c r="BD257" s="18" t="inlineStr">
        <is>
          <t>Ghana</t>
        </is>
      </c>
      <c r="BE257" t="n">
        <v>0</v>
      </c>
      <c r="BF257" t="n">
        <v>0</v>
      </c>
      <c r="BG257" t="n">
        <v>0</v>
      </c>
      <c r="BH257" t="n">
        <v>0</v>
      </c>
      <c r="BI257" t="n">
        <v>0</v>
      </c>
      <c r="BJ257" t="n">
        <v>0</v>
      </c>
      <c r="BK257" s="18" t="n">
        <v>1</v>
      </c>
      <c r="BL257" t="n">
        <v>0</v>
      </c>
      <c r="BM257" t="n">
        <v>0</v>
      </c>
      <c r="BN257" s="18" t="n">
        <v>1</v>
      </c>
      <c r="BO257" t="n">
        <v>19.58333333333333</v>
      </c>
      <c r="BP257" t="n">
        <v>1.03</v>
      </c>
      <c r="BQ257" s="25" t="n">
        <v>40</v>
      </c>
      <c r="BR257" t="n">
        <v>1</v>
      </c>
      <c r="BS257" t="n">
        <v>0</v>
      </c>
      <c r="BT257" t="n">
        <v>0</v>
      </c>
      <c r="BU257" t="n">
        <v>0</v>
      </c>
      <c r="BV257" t="n">
        <v>0</v>
      </c>
      <c r="BW257" t="n">
        <v>0</v>
      </c>
      <c r="BX257" t="n">
        <v>0</v>
      </c>
      <c r="BY257" s="18" t="n">
        <v>0</v>
      </c>
      <c r="BZ257" t="n">
        <v>0</v>
      </c>
      <c r="CA257" t="n">
        <v>1</v>
      </c>
      <c r="CB257" t="n">
        <v>0</v>
      </c>
      <c r="CC257" s="18" t="n">
        <v>0</v>
      </c>
      <c r="CD257" t="n">
        <v>1</v>
      </c>
      <c r="CE257" t="n">
        <v>0</v>
      </c>
      <c r="CF257" t="n">
        <v>0</v>
      </c>
      <c r="CG257" t="n">
        <v>0</v>
      </c>
      <c r="CH257" s="18" t="n">
        <v>0</v>
      </c>
      <c r="CI257" t="n">
        <v>0</v>
      </c>
      <c r="CJ257" t="n">
        <v>0</v>
      </c>
      <c r="CK257" t="n">
        <v>1</v>
      </c>
      <c r="CL257" t="n">
        <v>1</v>
      </c>
      <c r="CM257" t="n">
        <v>0</v>
      </c>
      <c r="CN257" t="n">
        <v>0</v>
      </c>
      <c r="CO257" t="n">
        <v>0</v>
      </c>
      <c r="CP257" t="n">
        <v>0</v>
      </c>
      <c r="CQ257" t="n">
        <v>0</v>
      </c>
      <c r="CR257" t="n">
        <v>1</v>
      </c>
      <c r="CS257" s="18" t="n">
        <v>0</v>
      </c>
      <c r="DD257" s="34" t="inlineStr">
        <is>
          <t>X</t>
        </is>
      </c>
    </row>
    <row r="258" customFormat="1" s="51">
      <c r="A258" s="51" t="n">
        <v>257</v>
      </c>
      <c r="B258" s="51" t="n">
        <v>17</v>
      </c>
      <c r="C258" s="52" t="inlineStr">
        <is>
          <t>Sackey (2008)</t>
        </is>
      </c>
      <c r="D258" s="53" t="n">
        <v>18.23333333333333</v>
      </c>
      <c r="E258" s="54" t="n">
        <v>4.115876598946576</v>
      </c>
      <c r="F258" s="55" t="n">
        <v>4.43</v>
      </c>
      <c r="G258" s="55">
        <f>D258-E258</f>
        <v/>
      </c>
      <c r="H258" s="56">
        <f>D258+E258</f>
        <v/>
      </c>
      <c r="I258" s="57">
        <f>IFERROR(F258/SQRT(F258^2+W258), "X")</f>
        <v/>
      </c>
      <c r="J258" s="58">
        <f>IFERROR(SQRT((1-I258^2)/W258), "X")</f>
        <v/>
      </c>
      <c r="K258" s="58">
        <f>IFERROR(1/J258, "X")</f>
        <v/>
      </c>
      <c r="L258" s="58">
        <f>IFERROR(I258-J258, "X")</f>
        <v/>
      </c>
      <c r="M258" s="58">
        <f>IFERROR(I258+J258, "X")</f>
        <v/>
      </c>
      <c r="N258" s="59" t="n">
        <v>0</v>
      </c>
      <c r="O258" s="60" t="n">
        <v>1</v>
      </c>
      <c r="P258" s="59" t="n">
        <v>0</v>
      </c>
      <c r="Q258" s="60" t="n">
        <v>0</v>
      </c>
      <c r="R258" s="60" t="n">
        <v>1</v>
      </c>
      <c r="S258" s="60" t="n">
        <v>0</v>
      </c>
      <c r="T258" s="60" t="n">
        <v>0</v>
      </c>
      <c r="U258" s="59" t="n">
        <v>1714</v>
      </c>
      <c r="V258" s="60" t="n">
        <v>12</v>
      </c>
      <c r="W258" s="60">
        <f>U258-V258-1</f>
        <v/>
      </c>
      <c r="X258" s="60">
        <f>COUNTIF(B:B,B258)</f>
        <v/>
      </c>
      <c r="Y258" s="55" t="n">
        <v>10.525</v>
      </c>
      <c r="Z258" s="55">
        <f>BQ258-Y258-6</f>
        <v/>
      </c>
      <c r="AA258" s="60" t="n">
        <v>0</v>
      </c>
      <c r="AB258" s="60" t="n">
        <v>1</v>
      </c>
      <c r="AC258" s="60" t="n">
        <v>0</v>
      </c>
      <c r="AD258" s="60" t="n">
        <v>0</v>
      </c>
      <c r="AE258" s="60" t="n">
        <v>0</v>
      </c>
      <c r="AF258" s="60" t="n">
        <v>1</v>
      </c>
      <c r="AG258" s="59" t="n">
        <v>0</v>
      </c>
      <c r="AH258" s="60" t="n">
        <v>1</v>
      </c>
      <c r="AI258" s="61" t="n">
        <v>0</v>
      </c>
      <c r="AJ258" s="60" t="n">
        <v>0</v>
      </c>
      <c r="AK258" s="61" t="n">
        <v>1</v>
      </c>
      <c r="AL258" s="62" t="n">
        <v>1999</v>
      </c>
      <c r="AM258" s="63">
        <f>LN(AL258)</f>
        <v/>
      </c>
      <c r="AN258" s="58" t="n">
        <v>0.12</v>
      </c>
      <c r="AO258" s="58" t="n">
        <v>0.23</v>
      </c>
      <c r="AP258" s="58" t="n">
        <v>0.53</v>
      </c>
      <c r="AQ258" s="64" t="n">
        <v>0.12</v>
      </c>
      <c r="AR258" s="58" t="inlineStr">
        <is>
          <t>.</t>
        </is>
      </c>
      <c r="AS258" s="64" t="inlineStr">
        <is>
          <t>.</t>
        </is>
      </c>
      <c r="AT258" s="65" t="n">
        <v>0.67</v>
      </c>
      <c r="AU258" s="66" t="n">
        <v>0.33</v>
      </c>
      <c r="AV258" s="51" t="n">
        <v>1</v>
      </c>
      <c r="AW258" s="67">
        <f>1-AV258</f>
        <v/>
      </c>
      <c r="AX258" s="51" t="n">
        <v>0.31</v>
      </c>
      <c r="AY258" s="67" t="n">
        <v>0.6899999999999999</v>
      </c>
      <c r="BA258" s="66" t="n"/>
      <c r="BB258" s="51">
        <f>1-BC258</f>
        <v/>
      </c>
      <c r="BC258" s="66" t="n">
        <v>0.586</v>
      </c>
      <c r="BD258" s="66" t="inlineStr">
        <is>
          <t>Ghana</t>
        </is>
      </c>
      <c r="BE258" t="n">
        <v>0</v>
      </c>
      <c r="BF258" t="n">
        <v>0</v>
      </c>
      <c r="BG258" t="n">
        <v>0</v>
      </c>
      <c r="BH258" t="n">
        <v>0</v>
      </c>
      <c r="BI258" t="n">
        <v>0</v>
      </c>
      <c r="BJ258" t="n">
        <v>0</v>
      </c>
      <c r="BK258" s="66" t="n">
        <v>1</v>
      </c>
      <c r="BL258" t="n">
        <v>0</v>
      </c>
      <c r="BM258" t="n">
        <v>0</v>
      </c>
      <c r="BN258" s="66" t="n">
        <v>1</v>
      </c>
      <c r="BO258" t="n">
        <v>19.58333333333333</v>
      </c>
      <c r="BP258" t="n">
        <v>1.03</v>
      </c>
      <c r="BQ258" s="52" t="n">
        <v>40</v>
      </c>
      <c r="BR258" s="51" t="n">
        <v>1</v>
      </c>
      <c r="BS258" s="51" t="n">
        <v>0</v>
      </c>
      <c r="BT258" s="51" t="n">
        <v>0</v>
      </c>
      <c r="BU258" s="51" t="n">
        <v>0</v>
      </c>
      <c r="BV258" s="51" t="n">
        <v>0</v>
      </c>
      <c r="BW258" s="51" t="n">
        <v>0</v>
      </c>
      <c r="BX258" s="51" t="n">
        <v>0</v>
      </c>
      <c r="BY258" s="66" t="n">
        <v>0</v>
      </c>
      <c r="BZ258" s="51" t="n">
        <v>0</v>
      </c>
      <c r="CA258" s="51" t="n">
        <v>1</v>
      </c>
      <c r="CB258" s="51" t="n">
        <v>0</v>
      </c>
      <c r="CC258" s="66" t="n">
        <v>0</v>
      </c>
      <c r="CD258" s="51" t="n">
        <v>1</v>
      </c>
      <c r="CE258" s="51" t="n">
        <v>0</v>
      </c>
      <c r="CF258" s="51" t="n">
        <v>0</v>
      </c>
      <c r="CG258" s="51" t="n">
        <v>0</v>
      </c>
      <c r="CH258" s="66" t="n">
        <v>0</v>
      </c>
      <c r="CI258" s="51" t="n">
        <v>0</v>
      </c>
      <c r="CJ258" s="51" t="n">
        <v>0</v>
      </c>
      <c r="CK258" s="51" t="n">
        <v>1</v>
      </c>
      <c r="CL258" s="51" t="n">
        <v>1</v>
      </c>
      <c r="CM258" s="51" t="n">
        <v>0</v>
      </c>
      <c r="CN258" s="51" t="n">
        <v>0</v>
      </c>
      <c r="CO258" s="51" t="n">
        <v>0</v>
      </c>
      <c r="CP258" s="51" t="n">
        <v>0</v>
      </c>
      <c r="CQ258" s="51" t="n">
        <v>0</v>
      </c>
      <c r="CR258" s="51" t="n">
        <v>1</v>
      </c>
      <c r="CS258" s="66" t="n">
        <v>0</v>
      </c>
      <c r="CY258" s="68" t="n"/>
      <c r="DD258" s="68" t="inlineStr">
        <is>
          <t>X</t>
        </is>
      </c>
    </row>
    <row r="259">
      <c r="A259" t="n">
        <v>258</v>
      </c>
      <c r="B259" t="n">
        <v>18</v>
      </c>
      <c r="C259" s="79" t="inlineStr">
        <is>
          <t>Patrinos et al. (2021)</t>
        </is>
      </c>
      <c r="D259" s="12" t="n">
        <v>8.800000000000001</v>
      </c>
      <c r="E259" s="14">
        <f>D259/F259</f>
        <v/>
      </c>
      <c r="F259" s="7" t="n">
        <v>214.6</v>
      </c>
      <c r="G259" s="7">
        <f>D259-E259</f>
        <v/>
      </c>
      <c r="H259" s="16">
        <f>D259+E259</f>
        <v/>
      </c>
      <c r="I259" s="11">
        <f>IFERROR(F259/SQRT(F259^2+W259), "X")</f>
        <v/>
      </c>
      <c r="J259" s="33">
        <f>IFERROR(SQRT((1-I259^2)/W259), "X")</f>
        <v/>
      </c>
      <c r="K259" s="33">
        <f>IFERROR(1/J259, "X")</f>
        <v/>
      </c>
      <c r="L259" s="33">
        <f>IFERROR(I259-J259, "X")</f>
        <v/>
      </c>
      <c r="M259" s="33">
        <f>IFERROR(I259+J259, "X")</f>
        <v/>
      </c>
      <c r="N259" s="8" t="n">
        <v>1</v>
      </c>
      <c r="O259" s="9" t="n">
        <v>0</v>
      </c>
      <c r="P259" s="8" t="n">
        <v>0</v>
      </c>
      <c r="Q259" s="9" t="n">
        <v>0</v>
      </c>
      <c r="R259" s="9" t="n">
        <v>0</v>
      </c>
      <c r="S259" s="9" t="n">
        <v>1</v>
      </c>
      <c r="T259" s="9" t="n">
        <v>0</v>
      </c>
      <c r="U259" s="8" t="n">
        <v>97050</v>
      </c>
      <c r="V259" s="9" t="n">
        <v>3</v>
      </c>
      <c r="W259" s="9">
        <f>U259-V259-1</f>
        <v/>
      </c>
      <c r="X259" s="9">
        <f>COUNTIF(B:B,B259)</f>
        <v/>
      </c>
      <c r="Y259" s="7" t="n">
        <v>10.1</v>
      </c>
      <c r="Z259" s="7" t="n">
        <v>20.7</v>
      </c>
      <c r="AA259" s="9" t="n">
        <v>1</v>
      </c>
      <c r="AB259" s="9" t="n">
        <v>0</v>
      </c>
      <c r="AC259" s="9" t="n">
        <v>1</v>
      </c>
      <c r="AD259" s="9" t="n">
        <v>0</v>
      </c>
      <c r="AE259" s="9" t="n">
        <v>0</v>
      </c>
      <c r="AF259" s="9" t="n">
        <v>0</v>
      </c>
      <c r="AG259" s="8" t="n">
        <v>0</v>
      </c>
      <c r="AH259" s="9" t="n">
        <v>1</v>
      </c>
      <c r="AI259" s="30" t="n">
        <v>0</v>
      </c>
      <c r="AJ259" s="9" t="n">
        <v>1</v>
      </c>
      <c r="AK259" s="30" t="n">
        <v>0</v>
      </c>
      <c r="AL259" s="21" t="n">
        <v>2017</v>
      </c>
      <c r="AM259" s="23">
        <f>LN(AL259)</f>
        <v/>
      </c>
      <c r="AN259" s="33" t="n">
        <v>0.11</v>
      </c>
      <c r="AO259" s="33" t="n">
        <v>0.39</v>
      </c>
      <c r="AP259" s="33" t="n">
        <v>0.34</v>
      </c>
      <c r="AQ259" s="43" t="n">
        <v>0.16</v>
      </c>
      <c r="AR259" s="33" t="n">
        <v>0.524</v>
      </c>
      <c r="AS259" s="43" t="n">
        <v>0.475</v>
      </c>
      <c r="AT259" s="42" t="inlineStr">
        <is>
          <t>.</t>
        </is>
      </c>
      <c r="AU259" s="18" t="inlineStr">
        <is>
          <t>.</t>
        </is>
      </c>
      <c r="AV259" t="n">
        <v>0.708</v>
      </c>
      <c r="AW259" s="40">
        <f>1-AV259</f>
        <v/>
      </c>
      <c r="AX259" t="n">
        <v>0.736</v>
      </c>
      <c r="AY259" s="40" t="n">
        <v>0.264</v>
      </c>
      <c r="BA259" s="18" t="n"/>
      <c r="BB259" t="inlineStr">
        <is>
          <t>.</t>
        </is>
      </c>
      <c r="BC259" s="18" t="inlineStr">
        <is>
          <t>.</t>
        </is>
      </c>
      <c r="BD259" s="18" t="inlineStr">
        <is>
          <t>Turkey</t>
        </is>
      </c>
      <c r="BE259" t="n">
        <v>0</v>
      </c>
      <c r="BF259" t="n">
        <v>0</v>
      </c>
      <c r="BG259" t="n">
        <v>1</v>
      </c>
      <c r="BH259" t="n">
        <v>0</v>
      </c>
      <c r="BI259" t="n">
        <v>0</v>
      </c>
      <c r="BJ259" t="n">
        <v>0</v>
      </c>
      <c r="BK259" s="18" t="n">
        <v>0</v>
      </c>
      <c r="BL259" t="n">
        <v>0</v>
      </c>
      <c r="BM259" t="n">
        <v>1</v>
      </c>
      <c r="BN259" s="18" t="n">
        <v>0</v>
      </c>
      <c r="BO259" t="n">
        <v>274.3333333333333</v>
      </c>
      <c r="BP259" t="n">
        <v>142</v>
      </c>
      <c r="BQ259" s="25" t="n">
        <v>40</v>
      </c>
      <c r="BR259" t="n">
        <v>1</v>
      </c>
      <c r="BS259" t="n">
        <v>0</v>
      </c>
      <c r="BT259" t="n">
        <v>0</v>
      </c>
      <c r="BU259" t="n">
        <v>0</v>
      </c>
      <c r="BV259" t="n">
        <v>0</v>
      </c>
      <c r="BW259" t="n">
        <v>0</v>
      </c>
      <c r="BX259" t="n">
        <v>0</v>
      </c>
      <c r="BY259" s="18" t="n">
        <v>0</v>
      </c>
      <c r="BZ259" t="n">
        <v>0</v>
      </c>
      <c r="CA259" t="n">
        <v>0</v>
      </c>
      <c r="CB259" t="n">
        <v>1</v>
      </c>
      <c r="CC259" s="18" t="n">
        <v>0</v>
      </c>
      <c r="CD259" t="n">
        <v>0</v>
      </c>
      <c r="CE259" t="n">
        <v>0</v>
      </c>
      <c r="CF259" t="n">
        <v>0</v>
      </c>
      <c r="CG259" t="n">
        <v>0</v>
      </c>
      <c r="CH259" s="18" t="n">
        <v>0</v>
      </c>
      <c r="CI259" t="n">
        <v>0</v>
      </c>
      <c r="CJ259" t="n">
        <v>0</v>
      </c>
      <c r="CK259" t="n">
        <v>1</v>
      </c>
      <c r="CL259" t="n">
        <v>1</v>
      </c>
      <c r="CM259" t="n">
        <v>0</v>
      </c>
      <c r="CN259" t="n">
        <v>0</v>
      </c>
      <c r="CO259" t="n">
        <v>0</v>
      </c>
      <c r="CP259" t="n">
        <v>0</v>
      </c>
      <c r="CQ259" t="n">
        <v>0</v>
      </c>
      <c r="CR259" t="n">
        <v>0</v>
      </c>
      <c r="CS259" s="18" t="n">
        <v>0</v>
      </c>
      <c r="DD259" s="34" t="inlineStr">
        <is>
          <t>X</t>
        </is>
      </c>
    </row>
    <row r="260">
      <c r="A260" t="n">
        <v>259</v>
      </c>
      <c r="B260" t="n">
        <v>18</v>
      </c>
      <c r="C260" s="79" t="inlineStr">
        <is>
          <t>Patrinos et al. (2021)</t>
        </is>
      </c>
      <c r="D260" s="12" t="n">
        <v>8.31</v>
      </c>
      <c r="E260" s="14">
        <f>D260/F260</f>
        <v/>
      </c>
      <c r="F260" s="7" t="n">
        <v>182.4</v>
      </c>
      <c r="G260" s="7">
        <f>D260-E260</f>
        <v/>
      </c>
      <c r="H260" s="16">
        <f>D260+E260</f>
        <v/>
      </c>
      <c r="I260" s="11">
        <f>IFERROR(F260/SQRT(F260^2+W260), "X")</f>
        <v/>
      </c>
      <c r="J260" s="33">
        <f>IFERROR(SQRT((1-I260^2)/W260), "X")</f>
        <v/>
      </c>
      <c r="K260" s="33">
        <f>IFERROR(1/J260, "X")</f>
        <v/>
      </c>
      <c r="L260" s="33">
        <f>IFERROR(I260-J260, "X")</f>
        <v/>
      </c>
      <c r="M260" s="33">
        <f>IFERROR(I260+J260, "X")</f>
        <v/>
      </c>
      <c r="N260" s="8" t="n">
        <v>1</v>
      </c>
      <c r="O260" s="9" t="n">
        <v>0</v>
      </c>
      <c r="P260" s="8" t="n">
        <v>0</v>
      </c>
      <c r="Q260" s="9" t="n">
        <v>0</v>
      </c>
      <c r="R260" s="9" t="n">
        <v>0</v>
      </c>
      <c r="S260" s="9" t="n">
        <v>1</v>
      </c>
      <c r="T260" s="9" t="n">
        <v>0</v>
      </c>
      <c r="U260" s="8" t="n">
        <v>68726</v>
      </c>
      <c r="V260" s="9" t="n">
        <v>3</v>
      </c>
      <c r="W260" s="9">
        <f>U260-V260-1</f>
        <v/>
      </c>
      <c r="X260" s="9">
        <f>COUNTIF(B:B,B260)</f>
        <v/>
      </c>
      <c r="Y260" s="7" t="n">
        <v>10.1</v>
      </c>
      <c r="Z260" s="7" t="n">
        <v>20.7</v>
      </c>
      <c r="AA260" s="9" t="n">
        <v>1</v>
      </c>
      <c r="AB260" s="9" t="n">
        <v>0</v>
      </c>
      <c r="AC260" s="9" t="n">
        <v>1</v>
      </c>
      <c r="AD260" s="9" t="n">
        <v>0</v>
      </c>
      <c r="AE260" s="9" t="n">
        <v>0</v>
      </c>
      <c r="AF260" s="9" t="n">
        <v>0</v>
      </c>
      <c r="AG260" s="8" t="n">
        <v>0</v>
      </c>
      <c r="AH260" s="9" t="n">
        <v>1</v>
      </c>
      <c r="AI260" s="30" t="n">
        <v>0</v>
      </c>
      <c r="AJ260" s="9" t="n">
        <v>1</v>
      </c>
      <c r="AK260" s="30" t="n">
        <v>0</v>
      </c>
      <c r="AL260" s="21" t="n">
        <v>2017</v>
      </c>
      <c r="AM260" s="23">
        <f>LN(AL260)</f>
        <v/>
      </c>
      <c r="AN260" s="33" t="n">
        <v>0.11</v>
      </c>
      <c r="AO260" s="33" t="n">
        <v>0.39</v>
      </c>
      <c r="AP260" s="33" t="n">
        <v>0.34</v>
      </c>
      <c r="AQ260" s="43" t="n">
        <v>0.16</v>
      </c>
      <c r="AR260" s="33" t="n">
        <v>0.524</v>
      </c>
      <c r="AS260" s="43" t="n">
        <v>0.475</v>
      </c>
      <c r="AT260" s="42" t="inlineStr">
        <is>
          <t>.</t>
        </is>
      </c>
      <c r="AU260" s="18" t="inlineStr">
        <is>
          <t>.</t>
        </is>
      </c>
      <c r="AV260" t="n">
        <v>1</v>
      </c>
      <c r="AW260" s="40" t="n">
        <v>0</v>
      </c>
      <c r="AX260" t="n">
        <v>0.736</v>
      </c>
      <c r="AY260" s="40" t="n">
        <v>0.264</v>
      </c>
      <c r="BA260" s="18" t="n"/>
      <c r="BB260" t="inlineStr">
        <is>
          <t>.</t>
        </is>
      </c>
      <c r="BC260" s="18" t="inlineStr">
        <is>
          <t>.</t>
        </is>
      </c>
      <c r="BD260" s="18" t="inlineStr">
        <is>
          <t>Turkey</t>
        </is>
      </c>
      <c r="BE260" t="n">
        <v>0</v>
      </c>
      <c r="BF260" t="n">
        <v>0</v>
      </c>
      <c r="BG260" t="n">
        <v>1</v>
      </c>
      <c r="BH260" t="n">
        <v>0</v>
      </c>
      <c r="BI260" t="n">
        <v>0</v>
      </c>
      <c r="BJ260" t="n">
        <v>0</v>
      </c>
      <c r="BK260" s="18" t="n">
        <v>0</v>
      </c>
      <c r="BL260" t="n">
        <v>0</v>
      </c>
      <c r="BM260" t="n">
        <v>1</v>
      </c>
      <c r="BN260" s="18" t="n">
        <v>0</v>
      </c>
      <c r="BO260" t="n">
        <v>274.3333333333333</v>
      </c>
      <c r="BP260" t="n">
        <v>142</v>
      </c>
      <c r="BQ260" s="25" t="n">
        <v>40</v>
      </c>
      <c r="BR260" t="n">
        <v>1</v>
      </c>
      <c r="BS260" t="n">
        <v>0</v>
      </c>
      <c r="BT260" t="n">
        <v>0</v>
      </c>
      <c r="BU260" t="n">
        <v>0</v>
      </c>
      <c r="BV260" t="n">
        <v>0</v>
      </c>
      <c r="BW260" t="n">
        <v>0</v>
      </c>
      <c r="BX260" t="n">
        <v>0</v>
      </c>
      <c r="BY260" s="18" t="n">
        <v>0</v>
      </c>
      <c r="BZ260" t="n">
        <v>0</v>
      </c>
      <c r="CA260" t="n">
        <v>0</v>
      </c>
      <c r="CB260" t="n">
        <v>1</v>
      </c>
      <c r="CC260" s="18" t="n">
        <v>0</v>
      </c>
      <c r="CD260" t="n">
        <v>0</v>
      </c>
      <c r="CE260" t="n">
        <v>0</v>
      </c>
      <c r="CF260" t="n">
        <v>0</v>
      </c>
      <c r="CG260" t="n">
        <v>0</v>
      </c>
      <c r="CH260" s="18" t="n">
        <v>0</v>
      </c>
      <c r="CI260" t="n">
        <v>0</v>
      </c>
      <c r="CJ260" t="n">
        <v>0</v>
      </c>
      <c r="CK260" t="n">
        <v>1</v>
      </c>
      <c r="CL260" t="n">
        <v>1</v>
      </c>
      <c r="CM260" t="n">
        <v>0</v>
      </c>
      <c r="CN260" t="n">
        <v>0</v>
      </c>
      <c r="CO260" t="n">
        <v>0</v>
      </c>
      <c r="CP260" t="n">
        <v>0</v>
      </c>
      <c r="CQ260" t="n">
        <v>0</v>
      </c>
      <c r="CR260" t="n">
        <v>0</v>
      </c>
      <c r="CS260" s="18" t="n">
        <v>0</v>
      </c>
      <c r="DD260" s="34" t="inlineStr">
        <is>
          <t>X</t>
        </is>
      </c>
    </row>
    <row r="261">
      <c r="A261" t="n">
        <v>260</v>
      </c>
      <c r="B261" t="n">
        <v>18</v>
      </c>
      <c r="C261" s="79" t="inlineStr">
        <is>
          <t>Patrinos et al. (2021)</t>
        </is>
      </c>
      <c r="D261" s="12" t="n">
        <v>10.3</v>
      </c>
      <c r="E261" s="14">
        <f>D261/F261</f>
        <v/>
      </c>
      <c r="F261" s="7" t="n">
        <v>121.8</v>
      </c>
      <c r="G261" s="7">
        <f>D261-E261</f>
        <v/>
      </c>
      <c r="H261" s="16">
        <f>D261+E261</f>
        <v/>
      </c>
      <c r="I261" s="11">
        <f>IFERROR(F261/SQRT(F261^2+W261), "X")</f>
        <v/>
      </c>
      <c r="J261" s="33">
        <f>IFERROR(SQRT((1-I261^2)/W261), "X")</f>
        <v/>
      </c>
      <c r="K261" s="33">
        <f>IFERROR(1/J261, "X")</f>
        <v/>
      </c>
      <c r="L261" s="33">
        <f>IFERROR(I261-J261, "X")</f>
        <v/>
      </c>
      <c r="M261" s="33">
        <f>IFERROR(I261+J261, "X")</f>
        <v/>
      </c>
      <c r="N261" s="8" t="n">
        <v>1</v>
      </c>
      <c r="O261" s="9" t="n">
        <v>0</v>
      </c>
      <c r="P261" s="8" t="n">
        <v>0</v>
      </c>
      <c r="Q261" s="9" t="n">
        <v>0</v>
      </c>
      <c r="R261" s="9" t="n">
        <v>0</v>
      </c>
      <c r="S261" s="9" t="n">
        <v>1</v>
      </c>
      <c r="T261" s="9" t="n">
        <v>0</v>
      </c>
      <c r="U261" s="8" t="n">
        <v>28324</v>
      </c>
      <c r="V261" s="9" t="n">
        <v>3</v>
      </c>
      <c r="W261" s="9">
        <f>U261-V261-1</f>
        <v/>
      </c>
      <c r="X261" s="9">
        <f>COUNTIF(B:B,B261)</f>
        <v/>
      </c>
      <c r="Y261" s="7" t="n">
        <v>10.1</v>
      </c>
      <c r="Z261" s="7" t="n">
        <v>20.7</v>
      </c>
      <c r="AA261" s="9" t="n">
        <v>1</v>
      </c>
      <c r="AB261" s="9" t="n">
        <v>0</v>
      </c>
      <c r="AC261" s="9" t="n">
        <v>1</v>
      </c>
      <c r="AD261" s="9" t="n">
        <v>0</v>
      </c>
      <c r="AE261" s="9" t="n">
        <v>0</v>
      </c>
      <c r="AF261" s="9" t="n">
        <v>0</v>
      </c>
      <c r="AG261" s="8" t="n">
        <v>0</v>
      </c>
      <c r="AH261" s="9" t="n">
        <v>1</v>
      </c>
      <c r="AI261" s="30" t="n">
        <v>0</v>
      </c>
      <c r="AJ261" s="9" t="n">
        <v>1</v>
      </c>
      <c r="AK261" s="30" t="n">
        <v>0</v>
      </c>
      <c r="AL261" s="21" t="n">
        <v>2017</v>
      </c>
      <c r="AM261" s="23">
        <f>LN(AL261)</f>
        <v/>
      </c>
      <c r="AN261" s="33" t="n">
        <v>0.11</v>
      </c>
      <c r="AO261" s="33" t="n">
        <v>0.39</v>
      </c>
      <c r="AP261" s="33" t="n">
        <v>0.34</v>
      </c>
      <c r="AQ261" s="43" t="n">
        <v>0.16</v>
      </c>
      <c r="AR261" s="33" t="n">
        <v>0.524</v>
      </c>
      <c r="AS261" s="43" t="n">
        <v>0.475</v>
      </c>
      <c r="AT261" s="42" t="inlineStr">
        <is>
          <t>.</t>
        </is>
      </c>
      <c r="AU261" s="18" t="inlineStr">
        <is>
          <t>.</t>
        </is>
      </c>
      <c r="AV261" t="n">
        <v>0</v>
      </c>
      <c r="AW261" s="40" t="n">
        <v>1</v>
      </c>
      <c r="AX261" t="n">
        <v>0.736</v>
      </c>
      <c r="AY261" s="40" t="n">
        <v>0.264</v>
      </c>
      <c r="BA261" s="18" t="n"/>
      <c r="BB261" t="inlineStr">
        <is>
          <t>.</t>
        </is>
      </c>
      <c r="BC261" s="18" t="inlineStr">
        <is>
          <t>.</t>
        </is>
      </c>
      <c r="BD261" s="18" t="inlineStr">
        <is>
          <t>Turkey</t>
        </is>
      </c>
      <c r="BE261" t="n">
        <v>0</v>
      </c>
      <c r="BF261" t="n">
        <v>0</v>
      </c>
      <c r="BG261" t="n">
        <v>1</v>
      </c>
      <c r="BH261" t="n">
        <v>0</v>
      </c>
      <c r="BI261" t="n">
        <v>0</v>
      </c>
      <c r="BJ261" t="n">
        <v>0</v>
      </c>
      <c r="BK261" s="18" t="n">
        <v>0</v>
      </c>
      <c r="BL261" t="n">
        <v>0</v>
      </c>
      <c r="BM261" t="n">
        <v>1</v>
      </c>
      <c r="BN261" s="18" t="n">
        <v>0</v>
      </c>
      <c r="BO261" t="n">
        <v>274.3333333333333</v>
      </c>
      <c r="BP261" t="n">
        <v>142</v>
      </c>
      <c r="BQ261" s="25" t="n">
        <v>40</v>
      </c>
      <c r="BR261" t="n">
        <v>1</v>
      </c>
      <c r="BS261" t="n">
        <v>0</v>
      </c>
      <c r="BT261" t="n">
        <v>0</v>
      </c>
      <c r="BU261" t="n">
        <v>0</v>
      </c>
      <c r="BV261" t="n">
        <v>0</v>
      </c>
      <c r="BW261" t="n">
        <v>0</v>
      </c>
      <c r="BX261" t="n">
        <v>0</v>
      </c>
      <c r="BY261" s="18" t="n">
        <v>0</v>
      </c>
      <c r="BZ261" t="n">
        <v>0</v>
      </c>
      <c r="CA261" t="n">
        <v>0</v>
      </c>
      <c r="CB261" t="n">
        <v>1</v>
      </c>
      <c r="CC261" s="18" t="n">
        <v>0</v>
      </c>
      <c r="CD261" t="n">
        <v>0</v>
      </c>
      <c r="CE261" t="n">
        <v>0</v>
      </c>
      <c r="CF261" t="n">
        <v>0</v>
      </c>
      <c r="CG261" t="n">
        <v>0</v>
      </c>
      <c r="CH261" s="18" t="n">
        <v>0</v>
      </c>
      <c r="CI261" t="n">
        <v>0</v>
      </c>
      <c r="CJ261" t="n">
        <v>0</v>
      </c>
      <c r="CK261" t="n">
        <v>1</v>
      </c>
      <c r="CL261" t="n">
        <v>1</v>
      </c>
      <c r="CM261" t="n">
        <v>0</v>
      </c>
      <c r="CN261" t="n">
        <v>0</v>
      </c>
      <c r="CO261" t="n">
        <v>0</v>
      </c>
      <c r="CP261" t="n">
        <v>0</v>
      </c>
      <c r="CQ261" t="n">
        <v>0</v>
      </c>
      <c r="CR261" t="n">
        <v>0</v>
      </c>
      <c r="CS261" s="18" t="n">
        <v>0</v>
      </c>
      <c r="DD261" s="34" t="inlineStr">
        <is>
          <t>X</t>
        </is>
      </c>
    </row>
    <row r="262">
      <c r="A262" t="n">
        <v>261</v>
      </c>
      <c r="B262" t="n">
        <v>18</v>
      </c>
      <c r="C262" s="79" t="inlineStr">
        <is>
          <t>Patrinos et al. (2021)</t>
        </is>
      </c>
      <c r="D262" s="12" t="n">
        <v>13.4</v>
      </c>
      <c r="E262" s="14">
        <f>D262/F262</f>
        <v/>
      </c>
      <c r="F262" s="7" t="n">
        <v>44.6</v>
      </c>
      <c r="G262" s="7">
        <f>D262-E262</f>
        <v/>
      </c>
      <c r="H262" s="16">
        <f>D262+E262</f>
        <v/>
      </c>
      <c r="I262" s="11">
        <f>IFERROR(F262/SQRT(F262^2+W262), "X")</f>
        <v/>
      </c>
      <c r="J262" s="33">
        <f>IFERROR(SQRT((1-I262^2)/W262), "X")</f>
        <v/>
      </c>
      <c r="K262" s="33">
        <f>IFERROR(1/J262, "X")</f>
        <v/>
      </c>
      <c r="L262" s="33">
        <f>IFERROR(I262-J262, "X")</f>
        <v/>
      </c>
      <c r="M262" s="33">
        <f>IFERROR(I262+J262, "X")</f>
        <v/>
      </c>
      <c r="N262" s="8" t="n">
        <v>1</v>
      </c>
      <c r="O262" s="9" t="n">
        <v>0</v>
      </c>
      <c r="P262" s="8" t="n">
        <v>0</v>
      </c>
      <c r="Q262" s="9" t="n">
        <v>0</v>
      </c>
      <c r="R262" s="9" t="n">
        <v>0</v>
      </c>
      <c r="S262" s="9" t="n">
        <v>1</v>
      </c>
      <c r="T262" s="9" t="n">
        <v>0</v>
      </c>
      <c r="U262" s="8" t="n">
        <v>28324</v>
      </c>
      <c r="V262" s="9" t="n">
        <v>3</v>
      </c>
      <c r="W262" s="9">
        <f>U262-V262-1</f>
        <v/>
      </c>
      <c r="X262" s="9">
        <f>COUNTIF(B:B,B262)</f>
        <v/>
      </c>
      <c r="Y262" s="7" t="n">
        <v>10.1</v>
      </c>
      <c r="Z262" s="7" t="n">
        <v>20.7</v>
      </c>
      <c r="AA262" s="9" t="n">
        <v>1</v>
      </c>
      <c r="AB262" s="9" t="n">
        <v>0</v>
      </c>
      <c r="AC262" s="9" t="n">
        <v>1</v>
      </c>
      <c r="AD262" s="9" t="n">
        <v>0</v>
      </c>
      <c r="AE262" s="9" t="n">
        <v>0</v>
      </c>
      <c r="AF262" s="9" t="n">
        <v>0</v>
      </c>
      <c r="AG262" s="8" t="n">
        <v>0</v>
      </c>
      <c r="AH262" s="9" t="n">
        <v>1</v>
      </c>
      <c r="AI262" s="30" t="n">
        <v>0</v>
      </c>
      <c r="AJ262" s="9" t="n">
        <v>1</v>
      </c>
      <c r="AK262" s="30" t="n">
        <v>0</v>
      </c>
      <c r="AL262" s="21" t="n">
        <v>2017</v>
      </c>
      <c r="AM262" s="23">
        <f>LN(AL262)</f>
        <v/>
      </c>
      <c r="AN262" s="33" t="n">
        <v>0.11</v>
      </c>
      <c r="AO262" s="33" t="n">
        <v>0.39</v>
      </c>
      <c r="AP262" s="33" t="n">
        <v>0.34</v>
      </c>
      <c r="AQ262" s="43" t="n">
        <v>0.16</v>
      </c>
      <c r="AR262" s="33" t="n">
        <v>0.524</v>
      </c>
      <c r="AS262" s="43" t="n">
        <v>0.475</v>
      </c>
      <c r="AT262" s="42" t="inlineStr">
        <is>
          <t>.</t>
        </is>
      </c>
      <c r="AU262" s="18" t="inlineStr">
        <is>
          <t>.</t>
        </is>
      </c>
      <c r="AV262" t="n">
        <v>0</v>
      </c>
      <c r="AW262" s="40" t="n">
        <v>1</v>
      </c>
      <c r="AX262" t="n">
        <v>0.736</v>
      </c>
      <c r="AY262" s="40" t="n">
        <v>0.264</v>
      </c>
      <c r="BA262" s="18" t="n"/>
      <c r="BB262" t="inlineStr">
        <is>
          <t>.</t>
        </is>
      </c>
      <c r="BC262" s="18" t="inlineStr">
        <is>
          <t>.</t>
        </is>
      </c>
      <c r="BD262" s="18" t="inlineStr">
        <is>
          <t>Turkey</t>
        </is>
      </c>
      <c r="BE262" t="n">
        <v>0</v>
      </c>
      <c r="BF262" t="n">
        <v>0</v>
      </c>
      <c r="BG262" t="n">
        <v>1</v>
      </c>
      <c r="BH262" t="n">
        <v>0</v>
      </c>
      <c r="BI262" t="n">
        <v>0</v>
      </c>
      <c r="BJ262" t="n">
        <v>0</v>
      </c>
      <c r="BK262" s="18" t="n">
        <v>0</v>
      </c>
      <c r="BL262" t="n">
        <v>0</v>
      </c>
      <c r="BM262" t="n">
        <v>1</v>
      </c>
      <c r="BN262" s="18" t="n">
        <v>0</v>
      </c>
      <c r="BO262" t="n">
        <v>274.3333333333333</v>
      </c>
      <c r="BP262" t="n">
        <v>142</v>
      </c>
      <c r="BQ262" s="25" t="n">
        <v>40</v>
      </c>
      <c r="BR262" t="n">
        <v>0</v>
      </c>
      <c r="BS262" t="n">
        <v>0</v>
      </c>
      <c r="BT262" t="n">
        <v>0</v>
      </c>
      <c r="BU262" t="n">
        <v>0</v>
      </c>
      <c r="BV262" t="n">
        <v>0</v>
      </c>
      <c r="BW262" t="n">
        <v>1</v>
      </c>
      <c r="BX262" t="n">
        <v>0</v>
      </c>
      <c r="BY262" s="18" t="n">
        <v>0</v>
      </c>
      <c r="BZ262" t="n">
        <v>0</v>
      </c>
      <c r="CA262" t="n">
        <v>0</v>
      </c>
      <c r="CB262" t="n">
        <v>1</v>
      </c>
      <c r="CC262" s="18" t="n">
        <v>0</v>
      </c>
      <c r="CD262" t="n">
        <v>0</v>
      </c>
      <c r="CE262" t="n">
        <v>0</v>
      </c>
      <c r="CF262" t="n">
        <v>0</v>
      </c>
      <c r="CG262" t="n">
        <v>0</v>
      </c>
      <c r="CH262" s="18" t="n">
        <v>0</v>
      </c>
      <c r="CI262" t="n">
        <v>0</v>
      </c>
      <c r="CJ262" t="n">
        <v>0</v>
      </c>
      <c r="CK262" t="n">
        <v>1</v>
      </c>
      <c r="CL262" t="n">
        <v>1</v>
      </c>
      <c r="CM262" t="n">
        <v>0</v>
      </c>
      <c r="CN262" t="n">
        <v>0</v>
      </c>
      <c r="CO262" t="n">
        <v>0</v>
      </c>
      <c r="CP262" t="n">
        <v>0</v>
      </c>
      <c r="CQ262" t="n">
        <v>0</v>
      </c>
      <c r="CR262" t="n">
        <v>0</v>
      </c>
      <c r="CS262" s="18" t="n">
        <v>0</v>
      </c>
      <c r="DD262" s="34" t="inlineStr">
        <is>
          <t>X</t>
        </is>
      </c>
    </row>
    <row r="263">
      <c r="A263" t="n">
        <v>262</v>
      </c>
      <c r="B263" t="n">
        <v>18</v>
      </c>
      <c r="C263" s="79" t="inlineStr">
        <is>
          <t>Patrinos et al. (2021)</t>
        </is>
      </c>
      <c r="D263" s="12" t="n">
        <v>7.9</v>
      </c>
      <c r="E263" s="14">
        <f>D263/F263</f>
        <v/>
      </c>
      <c r="F263" s="7" t="n">
        <v>89.2</v>
      </c>
      <c r="G263" s="7">
        <f>D263-E263</f>
        <v/>
      </c>
      <c r="H263" s="16">
        <f>D263+E263</f>
        <v/>
      </c>
      <c r="I263" s="11">
        <f>IFERROR(F263/SQRT(F263^2+W263), "X")</f>
        <v/>
      </c>
      <c r="J263" s="33">
        <f>IFERROR(SQRT((1-I263^2)/W263), "X")</f>
        <v/>
      </c>
      <c r="K263" s="33">
        <f>IFERROR(1/J263, "X")</f>
        <v/>
      </c>
      <c r="L263" s="33">
        <f>IFERROR(I263-J263, "X")</f>
        <v/>
      </c>
      <c r="M263" s="33">
        <f>IFERROR(I263+J263, "X")</f>
        <v/>
      </c>
      <c r="N263" s="8" t="n">
        <v>1</v>
      </c>
      <c r="O263" s="9" t="n">
        <v>0</v>
      </c>
      <c r="P263" s="8" t="n">
        <v>0</v>
      </c>
      <c r="Q263" s="9" t="n">
        <v>0</v>
      </c>
      <c r="R263" s="9" t="n">
        <v>0</v>
      </c>
      <c r="S263" s="9" t="n">
        <v>1</v>
      </c>
      <c r="T263" s="9" t="n">
        <v>0</v>
      </c>
      <c r="U263" s="8" t="n">
        <v>22876</v>
      </c>
      <c r="V263" s="9" t="n">
        <v>3</v>
      </c>
      <c r="W263" s="9">
        <f>U263-V263-1</f>
        <v/>
      </c>
      <c r="X263" s="9">
        <f>COUNTIF(B:B,B263)</f>
        <v/>
      </c>
      <c r="Y263" s="7" t="n">
        <v>10.1</v>
      </c>
      <c r="Z263" s="7" t="n">
        <v>20.7</v>
      </c>
      <c r="AA263" s="9" t="n">
        <v>1</v>
      </c>
      <c r="AB263" s="9" t="n">
        <v>0</v>
      </c>
      <c r="AC263" s="9" t="n">
        <v>1</v>
      </c>
      <c r="AD263" s="9" t="n">
        <v>0</v>
      </c>
      <c r="AE263" s="9" t="n">
        <v>0</v>
      </c>
      <c r="AF263" s="9" t="n">
        <v>0</v>
      </c>
      <c r="AG263" s="8" t="n">
        <v>0</v>
      </c>
      <c r="AH263" s="9" t="n">
        <v>1</v>
      </c>
      <c r="AI263" s="30" t="n">
        <v>0</v>
      </c>
      <c r="AJ263" s="9" t="n">
        <v>1</v>
      </c>
      <c r="AK263" s="30" t="n">
        <v>0</v>
      </c>
      <c r="AL263" s="21" t="n">
        <v>2017</v>
      </c>
      <c r="AM263" s="23">
        <f>LN(AL263)</f>
        <v/>
      </c>
      <c r="AN263" s="33" t="n">
        <v>0.11</v>
      </c>
      <c r="AO263" s="33" t="n">
        <v>0.39</v>
      </c>
      <c r="AP263" s="33" t="n">
        <v>0.34</v>
      </c>
      <c r="AQ263" s="43" t="n">
        <v>0.16</v>
      </c>
      <c r="AR263" s="33" t="n">
        <v>0.524</v>
      </c>
      <c r="AS263" s="43" t="n">
        <v>0.475</v>
      </c>
      <c r="AT263" s="42" t="inlineStr">
        <is>
          <t>.</t>
        </is>
      </c>
      <c r="AU263" s="18" t="inlineStr">
        <is>
          <t>.</t>
        </is>
      </c>
      <c r="AV263" t="n">
        <v>0.708</v>
      </c>
      <c r="AW263" s="40">
        <f>1-AV263</f>
        <v/>
      </c>
      <c r="AX263" t="n">
        <v>0</v>
      </c>
      <c r="AY263" s="40" t="n">
        <v>1</v>
      </c>
      <c r="BA263" s="18" t="n"/>
      <c r="BB263" t="inlineStr">
        <is>
          <t>.</t>
        </is>
      </c>
      <c r="BC263" s="18" t="inlineStr">
        <is>
          <t>.</t>
        </is>
      </c>
      <c r="BD263" s="18" t="inlineStr">
        <is>
          <t>Turkey</t>
        </is>
      </c>
      <c r="BE263" t="n">
        <v>0</v>
      </c>
      <c r="BF263" t="n">
        <v>0</v>
      </c>
      <c r="BG263" t="n">
        <v>1</v>
      </c>
      <c r="BH263" t="n">
        <v>0</v>
      </c>
      <c r="BI263" t="n">
        <v>0</v>
      </c>
      <c r="BJ263" t="n">
        <v>0</v>
      </c>
      <c r="BK263" s="18" t="n">
        <v>0</v>
      </c>
      <c r="BL263" t="n">
        <v>0</v>
      </c>
      <c r="BM263" t="n">
        <v>1</v>
      </c>
      <c r="BN263" s="18" t="n">
        <v>0</v>
      </c>
      <c r="BO263" t="n">
        <v>274.3333333333333</v>
      </c>
      <c r="BP263" t="n">
        <v>142</v>
      </c>
      <c r="BQ263" s="25" t="n">
        <v>40</v>
      </c>
      <c r="BR263" t="n">
        <v>1</v>
      </c>
      <c r="BS263" t="n">
        <v>0</v>
      </c>
      <c r="BT263" t="n">
        <v>0</v>
      </c>
      <c r="BU263" t="n">
        <v>0</v>
      </c>
      <c r="BV263" t="n">
        <v>0</v>
      </c>
      <c r="BW263" t="n">
        <v>0</v>
      </c>
      <c r="BX263" t="n">
        <v>0</v>
      </c>
      <c r="BY263" s="18" t="n">
        <v>0</v>
      </c>
      <c r="BZ263" t="n">
        <v>0</v>
      </c>
      <c r="CA263" t="n">
        <v>0</v>
      </c>
      <c r="CB263" t="n">
        <v>1</v>
      </c>
      <c r="CC263" s="18" t="n">
        <v>0</v>
      </c>
      <c r="CD263" t="n">
        <v>0</v>
      </c>
      <c r="CE263" t="n">
        <v>0</v>
      </c>
      <c r="CF263" t="n">
        <v>0</v>
      </c>
      <c r="CG263" t="n">
        <v>0</v>
      </c>
      <c r="CH263" s="18" t="n">
        <v>0</v>
      </c>
      <c r="CI263" t="n">
        <v>0</v>
      </c>
      <c r="CJ263" t="n">
        <v>0</v>
      </c>
      <c r="CK263" t="n">
        <v>1</v>
      </c>
      <c r="CL263" t="n">
        <v>1</v>
      </c>
      <c r="CM263" t="n">
        <v>0</v>
      </c>
      <c r="CN263" t="n">
        <v>0</v>
      </c>
      <c r="CO263" t="n">
        <v>0</v>
      </c>
      <c r="CP263" t="n">
        <v>0</v>
      </c>
      <c r="CQ263" t="n">
        <v>0</v>
      </c>
      <c r="CR263" t="n">
        <v>0</v>
      </c>
      <c r="CS263" s="18" t="n">
        <v>0</v>
      </c>
      <c r="DD263" s="34" t="inlineStr">
        <is>
          <t>X</t>
        </is>
      </c>
    </row>
    <row r="264">
      <c r="A264" t="n">
        <v>263</v>
      </c>
      <c r="B264" t="n">
        <v>18</v>
      </c>
      <c r="C264" s="79" t="inlineStr">
        <is>
          <t>Patrinos et al. (2021)</t>
        </is>
      </c>
      <c r="D264" s="12" t="n">
        <v>6.5</v>
      </c>
      <c r="E264" s="14">
        <f>D264/F264</f>
        <v/>
      </c>
      <c r="F264" s="7" t="n">
        <v>124.5</v>
      </c>
      <c r="G264" s="7">
        <f>D264-E264</f>
        <v/>
      </c>
      <c r="H264" s="16">
        <f>D264+E264</f>
        <v/>
      </c>
      <c r="I264" s="11">
        <f>IFERROR(F264/SQRT(F264^2+W264), "X")</f>
        <v/>
      </c>
      <c r="J264" s="33">
        <f>IFERROR(SQRT((1-I264^2)/W264), "X")</f>
        <v/>
      </c>
      <c r="K264" s="33">
        <f>IFERROR(1/J264, "X")</f>
        <v/>
      </c>
      <c r="L264" s="33">
        <f>IFERROR(I264-J264, "X")</f>
        <v/>
      </c>
      <c r="M264" s="33">
        <f>IFERROR(I264+J264, "X")</f>
        <v/>
      </c>
      <c r="N264" s="8" t="n">
        <v>1</v>
      </c>
      <c r="O264" s="9" t="n">
        <v>0</v>
      </c>
      <c r="P264" s="8" t="n">
        <v>0</v>
      </c>
      <c r="Q264" s="9" t="n">
        <v>0</v>
      </c>
      <c r="R264" s="9" t="n">
        <v>0</v>
      </c>
      <c r="S264" s="9" t="n">
        <v>1</v>
      </c>
      <c r="T264" s="9" t="n">
        <v>0</v>
      </c>
      <c r="U264" s="8" t="n">
        <v>74176</v>
      </c>
      <c r="V264" s="9" t="n">
        <v>3</v>
      </c>
      <c r="W264" s="9">
        <f>U264-V264-1</f>
        <v/>
      </c>
      <c r="X264" s="9">
        <f>COUNTIF(B:B,B264)</f>
        <v/>
      </c>
      <c r="Y264" s="7" t="n">
        <v>10.1</v>
      </c>
      <c r="Z264" s="7" t="n">
        <v>20.7</v>
      </c>
      <c r="AA264" s="9" t="n">
        <v>1</v>
      </c>
      <c r="AB264" s="9" t="n">
        <v>0</v>
      </c>
      <c r="AC264" s="9" t="n">
        <v>1</v>
      </c>
      <c r="AD264" s="9" t="n">
        <v>0</v>
      </c>
      <c r="AE264" s="9" t="n">
        <v>0</v>
      </c>
      <c r="AF264" s="9" t="n">
        <v>0</v>
      </c>
      <c r="AG264" s="8" t="n">
        <v>0</v>
      </c>
      <c r="AH264" s="9" t="n">
        <v>1</v>
      </c>
      <c r="AI264" s="30" t="n">
        <v>0</v>
      </c>
      <c r="AJ264" s="9" t="n">
        <v>1</v>
      </c>
      <c r="AK264" s="30" t="n">
        <v>0</v>
      </c>
      <c r="AL264" s="21" t="n">
        <v>2017</v>
      </c>
      <c r="AM264" s="23">
        <f>LN(AL264)</f>
        <v/>
      </c>
      <c r="AN264" s="33" t="n">
        <v>0.11</v>
      </c>
      <c r="AO264" s="33" t="n">
        <v>0.39</v>
      </c>
      <c r="AP264" s="33" t="n">
        <v>0.34</v>
      </c>
      <c r="AQ264" s="43" t="n">
        <v>0.16</v>
      </c>
      <c r="AR264" s="33" t="n">
        <v>0.524</v>
      </c>
      <c r="AS264" s="43" t="n">
        <v>0.475</v>
      </c>
      <c r="AT264" s="42" t="inlineStr">
        <is>
          <t>.</t>
        </is>
      </c>
      <c r="AU264" s="18" t="inlineStr">
        <is>
          <t>.</t>
        </is>
      </c>
      <c r="AV264" t="n">
        <v>0.708</v>
      </c>
      <c r="AW264" s="40">
        <f>1-AV264</f>
        <v/>
      </c>
      <c r="AX264" t="n">
        <v>1</v>
      </c>
      <c r="AY264" s="40" t="n">
        <v>0</v>
      </c>
      <c r="BA264" s="18" t="n"/>
      <c r="BB264" t="inlineStr">
        <is>
          <t>.</t>
        </is>
      </c>
      <c r="BC264" s="18" t="inlineStr">
        <is>
          <t>.</t>
        </is>
      </c>
      <c r="BD264" s="18" t="inlineStr">
        <is>
          <t>Turkey</t>
        </is>
      </c>
      <c r="BE264" t="n">
        <v>0</v>
      </c>
      <c r="BF264" t="n">
        <v>0</v>
      </c>
      <c r="BG264" t="n">
        <v>1</v>
      </c>
      <c r="BH264" t="n">
        <v>0</v>
      </c>
      <c r="BI264" t="n">
        <v>0</v>
      </c>
      <c r="BJ264" t="n">
        <v>0</v>
      </c>
      <c r="BK264" s="18" t="n">
        <v>0</v>
      </c>
      <c r="BL264" t="n">
        <v>0</v>
      </c>
      <c r="BM264" t="n">
        <v>1</v>
      </c>
      <c r="BN264" s="18" t="n">
        <v>0</v>
      </c>
      <c r="BO264" t="n">
        <v>274.3333333333333</v>
      </c>
      <c r="BP264" t="n">
        <v>142</v>
      </c>
      <c r="BQ264" s="25" t="n">
        <v>40</v>
      </c>
      <c r="BR264" t="n">
        <v>1</v>
      </c>
      <c r="BS264" t="n">
        <v>0</v>
      </c>
      <c r="BT264" t="n">
        <v>0</v>
      </c>
      <c r="BU264" t="n">
        <v>0</v>
      </c>
      <c r="BV264" t="n">
        <v>0</v>
      </c>
      <c r="BW264" t="n">
        <v>0</v>
      </c>
      <c r="BX264" t="n">
        <v>0</v>
      </c>
      <c r="BY264" s="18" t="n">
        <v>0</v>
      </c>
      <c r="BZ264" t="n">
        <v>0</v>
      </c>
      <c r="CA264" t="n">
        <v>0</v>
      </c>
      <c r="CB264" t="n">
        <v>1</v>
      </c>
      <c r="CC264" s="18" t="n">
        <v>0</v>
      </c>
      <c r="CD264" t="n">
        <v>0</v>
      </c>
      <c r="CE264" t="n">
        <v>0</v>
      </c>
      <c r="CF264" t="n">
        <v>0</v>
      </c>
      <c r="CG264" t="n">
        <v>0</v>
      </c>
      <c r="CH264" s="18" t="n">
        <v>0</v>
      </c>
      <c r="CI264" t="n">
        <v>0</v>
      </c>
      <c r="CJ264" t="n">
        <v>0</v>
      </c>
      <c r="CK264" t="n">
        <v>1</v>
      </c>
      <c r="CL264" t="n">
        <v>1</v>
      </c>
      <c r="CM264" t="n">
        <v>0</v>
      </c>
      <c r="CN264" t="n">
        <v>0</v>
      </c>
      <c r="CO264" t="n">
        <v>0</v>
      </c>
      <c r="CP264" t="n">
        <v>0</v>
      </c>
      <c r="CQ264" t="n">
        <v>0</v>
      </c>
      <c r="CR264" t="n">
        <v>0</v>
      </c>
      <c r="CS264" s="18" t="n">
        <v>0</v>
      </c>
      <c r="DD264" s="34" t="inlineStr">
        <is>
          <t>X</t>
        </is>
      </c>
    </row>
    <row r="265">
      <c r="A265" t="n">
        <v>264</v>
      </c>
      <c r="B265" t="n">
        <v>18</v>
      </c>
      <c r="C265" s="79" t="inlineStr">
        <is>
          <t>Patrinos et al. (2021)</t>
        </is>
      </c>
      <c r="D265" s="12" t="n">
        <v>11.2</v>
      </c>
      <c r="E265" s="14">
        <f>D265/F265</f>
        <v/>
      </c>
      <c r="F265" s="7" t="n">
        <v>12.9</v>
      </c>
      <c r="G265" s="7">
        <f>D265-E265</f>
        <v/>
      </c>
      <c r="H265" s="16">
        <f>D265+E265</f>
        <v/>
      </c>
      <c r="I265" s="11">
        <f>IFERROR(F265/SQRT(F265^2+W265), "X")</f>
        <v/>
      </c>
      <c r="J265" s="33">
        <f>IFERROR(SQRT((1-I265^2)/W265), "X")</f>
        <v/>
      </c>
      <c r="K265" s="33">
        <f>IFERROR(1/J265, "X")</f>
        <v/>
      </c>
      <c r="L265" s="33">
        <f>IFERROR(I265-J265, "X")</f>
        <v/>
      </c>
      <c r="M265" s="33">
        <f>IFERROR(I265+J265, "X")</f>
        <v/>
      </c>
      <c r="N265" s="8" t="n">
        <v>1</v>
      </c>
      <c r="O265" s="9" t="n">
        <v>0</v>
      </c>
      <c r="P265" s="8" t="n">
        <v>0</v>
      </c>
      <c r="Q265" s="9" t="n">
        <v>0</v>
      </c>
      <c r="R265" s="9" t="n">
        <v>0</v>
      </c>
      <c r="S265" s="9" t="n">
        <v>1</v>
      </c>
      <c r="T265" s="9" t="n">
        <v>0</v>
      </c>
      <c r="U265" s="8" t="n">
        <v>28324</v>
      </c>
      <c r="V265" s="9" t="n">
        <v>3</v>
      </c>
      <c r="W265" s="9">
        <f>U265-V265-1</f>
        <v/>
      </c>
      <c r="X265" s="9">
        <f>COUNTIF(B:B,B265)</f>
        <v/>
      </c>
      <c r="Y265" s="7" t="n">
        <v>10.1</v>
      </c>
      <c r="Z265" s="7" t="n">
        <v>20.7</v>
      </c>
      <c r="AA265" s="9" t="n">
        <v>1</v>
      </c>
      <c r="AB265" s="9" t="n">
        <v>0</v>
      </c>
      <c r="AC265" s="9" t="n">
        <v>1</v>
      </c>
      <c r="AD265" s="9" t="n">
        <v>0</v>
      </c>
      <c r="AE265" s="9" t="n">
        <v>0</v>
      </c>
      <c r="AF265" s="9" t="n">
        <v>0</v>
      </c>
      <c r="AG265" s="8" t="n">
        <v>0</v>
      </c>
      <c r="AH265" s="9" t="n">
        <v>1</v>
      </c>
      <c r="AI265" s="30" t="n">
        <v>0</v>
      </c>
      <c r="AJ265" s="9" t="n">
        <v>1</v>
      </c>
      <c r="AK265" s="30" t="n">
        <v>0</v>
      </c>
      <c r="AL265" s="21" t="n">
        <v>2017</v>
      </c>
      <c r="AM265" s="23">
        <f>LN(AL265)</f>
        <v/>
      </c>
      <c r="AN265" s="33" t="n">
        <v>0.11</v>
      </c>
      <c r="AO265" s="33" t="n">
        <v>0.39</v>
      </c>
      <c r="AP265" s="33" t="n">
        <v>0.34</v>
      </c>
      <c r="AQ265" s="43" t="n">
        <v>0.16</v>
      </c>
      <c r="AR265" s="33" t="n">
        <v>0.524</v>
      </c>
      <c r="AS265" s="43" t="n">
        <v>0.475</v>
      </c>
      <c r="AT265" s="42" t="inlineStr">
        <is>
          <t>.</t>
        </is>
      </c>
      <c r="AU265" s="18" t="inlineStr">
        <is>
          <t>.</t>
        </is>
      </c>
      <c r="AV265" t="n">
        <v>0</v>
      </c>
      <c r="AW265" s="40" t="n">
        <v>1</v>
      </c>
      <c r="AX265" t="n">
        <v>0.736</v>
      </c>
      <c r="AY265" s="40" t="n">
        <v>0.264</v>
      </c>
      <c r="BA265" s="18" t="n"/>
      <c r="BB265" t="inlineStr">
        <is>
          <t>.</t>
        </is>
      </c>
      <c r="BC265" s="18" t="inlineStr">
        <is>
          <t>.</t>
        </is>
      </c>
      <c r="BD265" s="18" t="inlineStr">
        <is>
          <t>Turkey</t>
        </is>
      </c>
      <c r="BE265" t="n">
        <v>0</v>
      </c>
      <c r="BF265" t="n">
        <v>0</v>
      </c>
      <c r="BG265" t="n">
        <v>1</v>
      </c>
      <c r="BH265" t="n">
        <v>0</v>
      </c>
      <c r="BI265" t="n">
        <v>0</v>
      </c>
      <c r="BJ265" t="n">
        <v>0</v>
      </c>
      <c r="BK265" s="18" t="n">
        <v>0</v>
      </c>
      <c r="BL265" t="n">
        <v>0</v>
      </c>
      <c r="BM265" t="n">
        <v>1</v>
      </c>
      <c r="BN265" s="18" t="n">
        <v>0</v>
      </c>
      <c r="BO265" t="n">
        <v>274.3333333333333</v>
      </c>
      <c r="BP265" t="n">
        <v>142</v>
      </c>
      <c r="BQ265" s="25" t="n">
        <v>40</v>
      </c>
      <c r="BR265" t="n">
        <v>0</v>
      </c>
      <c r="BS265" t="n">
        <v>0</v>
      </c>
      <c r="BT265" t="n">
        <v>0</v>
      </c>
      <c r="BU265" t="n">
        <v>0</v>
      </c>
      <c r="BV265" t="n">
        <v>0</v>
      </c>
      <c r="BW265" t="n">
        <v>0</v>
      </c>
      <c r="BX265" t="n">
        <v>0</v>
      </c>
      <c r="BY265" s="18" t="n">
        <v>1</v>
      </c>
      <c r="BZ265" t="n">
        <v>0</v>
      </c>
      <c r="CA265" t="n">
        <v>1</v>
      </c>
      <c r="CB265" t="n">
        <v>0</v>
      </c>
      <c r="CC265" s="18" t="n">
        <v>0</v>
      </c>
      <c r="CD265" t="n">
        <v>0</v>
      </c>
      <c r="CE265" t="n">
        <v>0</v>
      </c>
      <c r="CF265" t="n">
        <v>0</v>
      </c>
      <c r="CG265" t="n">
        <v>0</v>
      </c>
      <c r="CH265" s="18" t="n">
        <v>1</v>
      </c>
      <c r="CI265" t="n">
        <v>1</v>
      </c>
      <c r="CJ265" t="n">
        <v>1</v>
      </c>
      <c r="CK265" t="n">
        <v>0</v>
      </c>
      <c r="CL265" t="n">
        <v>0</v>
      </c>
      <c r="CM265" t="n">
        <v>0</v>
      </c>
      <c r="CN265" t="n">
        <v>0</v>
      </c>
      <c r="CO265" t="n">
        <v>0</v>
      </c>
      <c r="CP265" t="n">
        <v>0</v>
      </c>
      <c r="CQ265" t="n">
        <v>0</v>
      </c>
      <c r="CR265" t="n">
        <v>0</v>
      </c>
      <c r="CS265" s="18" t="n">
        <v>0</v>
      </c>
      <c r="DD265" s="34" t="inlineStr">
        <is>
          <t>X</t>
        </is>
      </c>
    </row>
    <row r="266" customFormat="1" s="51">
      <c r="A266" s="51" t="n">
        <v>265</v>
      </c>
      <c r="B266" s="51" t="n">
        <v>18</v>
      </c>
      <c r="C266" s="80" t="inlineStr">
        <is>
          <t>Patrinos et al. (2021)</t>
        </is>
      </c>
      <c r="D266" s="53" t="n">
        <v>18</v>
      </c>
      <c r="E266" s="54">
        <f>D266/F266</f>
        <v/>
      </c>
      <c r="F266" s="55" t="n">
        <v>16.6</v>
      </c>
      <c r="G266" s="55">
        <f>D266-E266</f>
        <v/>
      </c>
      <c r="H266" s="56">
        <f>D266+E266</f>
        <v/>
      </c>
      <c r="I266" s="57">
        <f>IFERROR(F266/SQRT(F266^2+W266), "X")</f>
        <v/>
      </c>
      <c r="J266" s="58">
        <f>IFERROR(SQRT((1-I266^2)/W266), "X")</f>
        <v/>
      </c>
      <c r="K266" s="58">
        <f>IFERROR(1/J266, "X")</f>
        <v/>
      </c>
      <c r="L266" s="58">
        <f>IFERROR(I266-J266, "X")</f>
        <v/>
      </c>
      <c r="M266" s="58">
        <f>IFERROR(I266+J266, "X")</f>
        <v/>
      </c>
      <c r="N266" s="59" t="n">
        <v>1</v>
      </c>
      <c r="O266" s="60" t="n">
        <v>0</v>
      </c>
      <c r="P266" s="59" t="n">
        <v>0</v>
      </c>
      <c r="Q266" s="60" t="n">
        <v>0</v>
      </c>
      <c r="R266" s="60" t="n">
        <v>0</v>
      </c>
      <c r="S266" s="60" t="n">
        <v>1</v>
      </c>
      <c r="T266" s="60" t="n">
        <v>0</v>
      </c>
      <c r="U266" s="59" t="n">
        <v>68726</v>
      </c>
      <c r="V266" s="60" t="n">
        <v>3</v>
      </c>
      <c r="W266" s="60">
        <f>U266-V266-1</f>
        <v/>
      </c>
      <c r="X266" s="60">
        <f>COUNTIF(B:B,B266)</f>
        <v/>
      </c>
      <c r="Y266" s="55" t="n">
        <v>10.1</v>
      </c>
      <c r="Z266" s="55" t="n">
        <v>20.7</v>
      </c>
      <c r="AA266" s="60" t="n">
        <v>1</v>
      </c>
      <c r="AB266" s="60" t="n">
        <v>0</v>
      </c>
      <c r="AC266" s="60" t="n">
        <v>1</v>
      </c>
      <c r="AD266" s="60" t="n">
        <v>0</v>
      </c>
      <c r="AE266" s="60" t="n">
        <v>0</v>
      </c>
      <c r="AF266" s="60" t="n">
        <v>0</v>
      </c>
      <c r="AG266" s="59" t="n">
        <v>0</v>
      </c>
      <c r="AH266" s="60" t="n">
        <v>1</v>
      </c>
      <c r="AI266" s="61" t="n">
        <v>0</v>
      </c>
      <c r="AJ266" s="60" t="n">
        <v>1</v>
      </c>
      <c r="AK266" s="61" t="n">
        <v>0</v>
      </c>
      <c r="AL266" s="62" t="n">
        <v>2017</v>
      </c>
      <c r="AM266" s="63">
        <f>LN(AL266)</f>
        <v/>
      </c>
      <c r="AN266" s="58" t="n">
        <v>0.11</v>
      </c>
      <c r="AO266" s="58" t="n">
        <v>0.39</v>
      </c>
      <c r="AP266" s="58" t="n">
        <v>0.34</v>
      </c>
      <c r="AQ266" s="64" t="n">
        <v>0.16</v>
      </c>
      <c r="AR266" s="58" t="n">
        <v>0.524</v>
      </c>
      <c r="AS266" s="64" t="n">
        <v>0.475</v>
      </c>
      <c r="AT266" s="65" t="inlineStr">
        <is>
          <t>.</t>
        </is>
      </c>
      <c r="AU266" s="66" t="inlineStr">
        <is>
          <t>.</t>
        </is>
      </c>
      <c r="AV266" s="51" t="n">
        <v>1</v>
      </c>
      <c r="AW266" s="67" t="n">
        <v>0</v>
      </c>
      <c r="AX266" s="51" t="n">
        <v>0.736</v>
      </c>
      <c r="AY266" s="67" t="n">
        <v>0.264</v>
      </c>
      <c r="BA266" s="66" t="n"/>
      <c r="BB266" s="51" t="inlineStr">
        <is>
          <t>.</t>
        </is>
      </c>
      <c r="BC266" s="66" t="inlineStr">
        <is>
          <t>.</t>
        </is>
      </c>
      <c r="BD266" s="66" t="inlineStr">
        <is>
          <t>Turkey</t>
        </is>
      </c>
      <c r="BE266" t="n">
        <v>0</v>
      </c>
      <c r="BF266" t="n">
        <v>0</v>
      </c>
      <c r="BG266" t="n">
        <v>1</v>
      </c>
      <c r="BH266" t="n">
        <v>0</v>
      </c>
      <c r="BI266" t="n">
        <v>0</v>
      </c>
      <c r="BJ266" t="n">
        <v>0</v>
      </c>
      <c r="BK266" s="66" t="n">
        <v>0</v>
      </c>
      <c r="BL266" t="n">
        <v>0</v>
      </c>
      <c r="BM266" t="n">
        <v>1</v>
      </c>
      <c r="BN266" s="66" t="n">
        <v>0</v>
      </c>
      <c r="BO266" t="n">
        <v>274.3333333333333</v>
      </c>
      <c r="BP266" t="n">
        <v>142</v>
      </c>
      <c r="BQ266" s="52" t="n">
        <v>40</v>
      </c>
      <c r="BR266" s="51" t="n">
        <v>0</v>
      </c>
      <c r="BS266" s="51" t="n">
        <v>0</v>
      </c>
      <c r="BT266" s="51" t="n">
        <v>0</v>
      </c>
      <c r="BU266" s="51" t="n">
        <v>0</v>
      </c>
      <c r="BV266" s="51" t="n">
        <v>0</v>
      </c>
      <c r="BW266" s="51" t="n">
        <v>0</v>
      </c>
      <c r="BX266" s="51" t="n">
        <v>0</v>
      </c>
      <c r="BY266" s="66" t="n">
        <v>1</v>
      </c>
      <c r="BZ266" s="51" t="n">
        <v>0</v>
      </c>
      <c r="CA266" s="51" t="n">
        <v>1</v>
      </c>
      <c r="CB266" s="51" t="n">
        <v>0</v>
      </c>
      <c r="CC266" s="66" t="n">
        <v>0</v>
      </c>
      <c r="CD266" s="51" t="n">
        <v>0</v>
      </c>
      <c r="CE266" s="51" t="n">
        <v>0</v>
      </c>
      <c r="CF266" s="51" t="n">
        <v>0</v>
      </c>
      <c r="CG266" s="51" t="n">
        <v>0</v>
      </c>
      <c r="CH266" s="66" t="n">
        <v>1</v>
      </c>
      <c r="CI266" s="51" t="n">
        <v>1</v>
      </c>
      <c r="CJ266" s="51" t="n">
        <v>1</v>
      </c>
      <c r="CK266" s="51" t="n">
        <v>0</v>
      </c>
      <c r="CL266" s="51" t="n">
        <v>0</v>
      </c>
      <c r="CM266" s="51" t="n">
        <v>0</v>
      </c>
      <c r="CN266" s="51" t="n">
        <v>0</v>
      </c>
      <c r="CO266" s="51" t="n">
        <v>0</v>
      </c>
      <c r="CP266" s="51" t="n">
        <v>0</v>
      </c>
      <c r="CQ266" s="51" t="n">
        <v>0</v>
      </c>
      <c r="CR266" s="51" t="n">
        <v>0</v>
      </c>
      <c r="CS266" s="66" t="n">
        <v>0</v>
      </c>
      <c r="CY266" s="68" t="n"/>
      <c r="DD266" s="68" t="inlineStr">
        <is>
          <t>X</t>
        </is>
      </c>
    </row>
    <row r="267">
      <c r="A267" t="n">
        <v>266</v>
      </c>
      <c r="B267" t="n">
        <v>19</v>
      </c>
      <c r="C267" s="81" t="inlineStr">
        <is>
          <t>Giles et al. (2019)</t>
        </is>
      </c>
      <c r="D267" s="12" t="n">
        <v>12.90854246808146</v>
      </c>
      <c r="E267" s="14" t="n">
        <v>0.7517022722376752</v>
      </c>
      <c r="F267" s="7" t="n">
        <v>17.17241379310345</v>
      </c>
      <c r="G267" s="7">
        <f>D267-E267</f>
        <v/>
      </c>
      <c r="H267" s="16">
        <f>D267+E267</f>
        <v/>
      </c>
      <c r="I267" s="11">
        <f>IFERROR(F267/SQRT(F267^2+W267), "X")</f>
        <v/>
      </c>
      <c r="J267" s="33">
        <f>IFERROR(SQRT((1-I267^2)/W267), "X")</f>
        <v/>
      </c>
      <c r="K267" s="33">
        <f>IFERROR(1/J267, "X")</f>
        <v/>
      </c>
      <c r="L267" s="33">
        <f>IFERROR(I267-J267, "X")</f>
        <v/>
      </c>
      <c r="M267" s="33">
        <f>IFERROR(I267+J267, "X")</f>
        <v/>
      </c>
      <c r="N267" s="8" t="n">
        <v>1</v>
      </c>
      <c r="O267" s="9" t="n">
        <v>0</v>
      </c>
      <c r="P267" s="8" t="n">
        <v>1</v>
      </c>
      <c r="Q267" s="9" t="n">
        <v>0</v>
      </c>
      <c r="R267" s="9" t="n">
        <v>0</v>
      </c>
      <c r="S267" s="9" t="n">
        <v>0</v>
      </c>
      <c r="T267" s="9" t="n">
        <v>0</v>
      </c>
      <c r="U267" s="8" t="n">
        <v>3614</v>
      </c>
      <c r="V267" s="9" t="n">
        <v>6</v>
      </c>
      <c r="W267" s="9">
        <f>U267-V267-1</f>
        <v/>
      </c>
      <c r="X267" s="9">
        <f>COUNTIF(B:B,B267)</f>
        <v/>
      </c>
      <c r="Y267" s="7" t="n">
        <v>17</v>
      </c>
      <c r="Z267" s="7">
        <f>BQ267-Y267-6</f>
        <v/>
      </c>
      <c r="AA267" s="9" t="n">
        <v>0</v>
      </c>
      <c r="AB267" s="9" t="n">
        <v>1</v>
      </c>
      <c r="AC267" s="9" t="n">
        <v>0</v>
      </c>
      <c r="AD267" s="9" t="n">
        <v>1</v>
      </c>
      <c r="AE267" s="9" t="n">
        <v>0</v>
      </c>
      <c r="AF267" s="9" t="n">
        <v>0</v>
      </c>
      <c r="AG267" s="8" t="n">
        <v>0</v>
      </c>
      <c r="AH267" s="9" t="n">
        <v>1</v>
      </c>
      <c r="AI267" s="30" t="n">
        <v>0</v>
      </c>
      <c r="AJ267" s="9" t="n">
        <v>1</v>
      </c>
      <c r="AK267" s="30" t="n">
        <v>0</v>
      </c>
      <c r="AL267" s="21" t="n">
        <v>2001</v>
      </c>
      <c r="AM267" s="23">
        <f>LN(AL267)</f>
        <v/>
      </c>
      <c r="AN267" s="33" t="n">
        <v>0.01</v>
      </c>
      <c r="AO267" s="33" t="n">
        <v>0.41725</v>
      </c>
      <c r="AP267" s="33" t="n">
        <v>0.48</v>
      </c>
      <c r="AQ267" s="43" t="n">
        <v>0.09275</v>
      </c>
      <c r="AR267" s="33" t="inlineStr">
        <is>
          <t>.</t>
        </is>
      </c>
      <c r="AS267" s="43" t="inlineStr">
        <is>
          <t>.</t>
        </is>
      </c>
      <c r="AT267" s="42" t="n">
        <v>1</v>
      </c>
      <c r="AU267" s="18" t="n">
        <v>0</v>
      </c>
      <c r="AV267" t="n">
        <v>0.48</v>
      </c>
      <c r="AW267" s="40" t="n">
        <v>0.52</v>
      </c>
      <c r="AX267" t="inlineStr">
        <is>
          <t>.</t>
        </is>
      </c>
      <c r="AY267" s="40" t="inlineStr">
        <is>
          <t>.</t>
        </is>
      </c>
      <c r="BA267" s="18" t="n"/>
      <c r="BB267" t="n">
        <v>0</v>
      </c>
      <c r="BC267" s="18" t="n">
        <v>1</v>
      </c>
      <c r="BD267" s="18" t="inlineStr">
        <is>
          <t>China</t>
        </is>
      </c>
      <c r="BE267" t="n">
        <v>0</v>
      </c>
      <c r="BF267" t="n">
        <v>1</v>
      </c>
      <c r="BG267" t="n">
        <v>0</v>
      </c>
      <c r="BH267" t="n">
        <v>0</v>
      </c>
      <c r="BI267" t="n">
        <v>0</v>
      </c>
      <c r="BJ267" t="n">
        <v>0</v>
      </c>
      <c r="BK267" s="18" t="n">
        <v>0</v>
      </c>
      <c r="BL267" t="n">
        <v>0</v>
      </c>
      <c r="BM267" t="n">
        <v>1</v>
      </c>
      <c r="BN267" s="18" t="n">
        <v>0</v>
      </c>
      <c r="BO267" t="n">
        <v>127.1666666666667</v>
      </c>
      <c r="BP267" t="n">
        <v>27</v>
      </c>
      <c r="BQ267" s="25" t="n">
        <v>44.275</v>
      </c>
      <c r="BR267" t="n">
        <v>1</v>
      </c>
      <c r="BS267" t="n">
        <v>0</v>
      </c>
      <c r="BT267" t="n">
        <v>0</v>
      </c>
      <c r="BU267" t="n">
        <v>0</v>
      </c>
      <c r="BV267" t="n">
        <v>0</v>
      </c>
      <c r="BW267" t="n">
        <v>0</v>
      </c>
      <c r="BX267" t="n">
        <v>0</v>
      </c>
      <c r="BY267" s="18" t="n">
        <v>0</v>
      </c>
      <c r="BZ267" t="n">
        <v>0</v>
      </c>
      <c r="CA267" t="n">
        <v>1</v>
      </c>
      <c r="CB267" t="n">
        <v>0</v>
      </c>
      <c r="CC267" s="18" t="n">
        <v>0</v>
      </c>
      <c r="CD267" t="n">
        <v>0</v>
      </c>
      <c r="CE267" t="n">
        <v>0</v>
      </c>
      <c r="CF267" t="n">
        <v>0</v>
      </c>
      <c r="CG267" t="n">
        <v>0</v>
      </c>
      <c r="CH267" s="18" t="n">
        <v>0</v>
      </c>
      <c r="CI267" t="n">
        <v>1</v>
      </c>
      <c r="CJ267" t="n">
        <v>1</v>
      </c>
      <c r="CK267" t="n">
        <v>0</v>
      </c>
      <c r="CL267" t="n">
        <v>0</v>
      </c>
      <c r="CM267" t="n">
        <v>0</v>
      </c>
      <c r="CN267" t="n">
        <v>1</v>
      </c>
      <c r="CO267" t="n">
        <v>1</v>
      </c>
      <c r="CP267" t="n">
        <v>0</v>
      </c>
      <c r="CQ267" t="n">
        <v>0</v>
      </c>
      <c r="CR267" t="n">
        <v>0</v>
      </c>
      <c r="CS267" s="18" t="n">
        <v>1</v>
      </c>
      <c r="DD267" s="34" t="inlineStr">
        <is>
          <t>X</t>
        </is>
      </c>
    </row>
    <row r="268">
      <c r="A268" t="n">
        <v>267</v>
      </c>
      <c r="B268" t="n">
        <v>19</v>
      </c>
      <c r="C268" s="25" t="inlineStr">
        <is>
          <t>Giles et al. (2019)</t>
        </is>
      </c>
      <c r="D268" s="12" t="n">
        <v>9.72509093132347</v>
      </c>
      <c r="E268" s="14" t="n">
        <v>1.025693184163022</v>
      </c>
      <c r="F268" s="7" t="n">
        <v>9.481481481481481</v>
      </c>
      <c r="G268" s="7">
        <f>D268-E268</f>
        <v/>
      </c>
      <c r="H268" s="16">
        <f>D268+E268</f>
        <v/>
      </c>
      <c r="I268" s="11">
        <f>IFERROR(F268/SQRT(F268^2+W268), "X")</f>
        <v/>
      </c>
      <c r="J268" s="33">
        <f>IFERROR(SQRT((1-I268^2)/W268), "X")</f>
        <v/>
      </c>
      <c r="K268" s="33">
        <f>IFERROR(1/J268, "X")</f>
        <v/>
      </c>
      <c r="L268" s="33">
        <f>IFERROR(I268-J268, "X")</f>
        <v/>
      </c>
      <c r="M268" s="33">
        <f>IFERROR(I268+J268, "X")</f>
        <v/>
      </c>
      <c r="N268" s="8" t="n">
        <v>1</v>
      </c>
      <c r="O268" s="9" t="n">
        <v>0</v>
      </c>
      <c r="P268" s="8" t="n">
        <v>1</v>
      </c>
      <c r="Q268" s="9" t="n">
        <v>0</v>
      </c>
      <c r="R268" s="9" t="n">
        <v>0</v>
      </c>
      <c r="S268" s="9" t="n">
        <v>0</v>
      </c>
      <c r="T268" s="9" t="n">
        <v>0</v>
      </c>
      <c r="U268" s="8" t="n">
        <v>3614</v>
      </c>
      <c r="V268" s="9" t="n">
        <v>6</v>
      </c>
      <c r="W268" s="9">
        <f>U268-V268-1</f>
        <v/>
      </c>
      <c r="X268" s="9">
        <f>COUNTIF(B:B,B268)</f>
        <v/>
      </c>
      <c r="Y268" s="7" t="n">
        <v>12</v>
      </c>
      <c r="Z268" s="7">
        <f>BQ268-Y268-6</f>
        <v/>
      </c>
      <c r="AA268" s="9" t="n">
        <v>0</v>
      </c>
      <c r="AB268" s="9" t="n">
        <v>1</v>
      </c>
      <c r="AC268" s="9" t="n">
        <v>0</v>
      </c>
      <c r="AD268" s="9" t="n">
        <v>1</v>
      </c>
      <c r="AE268" s="9" t="n">
        <v>0</v>
      </c>
      <c r="AF268" s="9" t="n">
        <v>0</v>
      </c>
      <c r="AG268" s="8" t="n">
        <v>0</v>
      </c>
      <c r="AH268" s="9" t="n">
        <v>1</v>
      </c>
      <c r="AI268" s="30" t="n">
        <v>0</v>
      </c>
      <c r="AJ268" s="9" t="n">
        <v>1</v>
      </c>
      <c r="AK268" s="30" t="n">
        <v>0</v>
      </c>
      <c r="AL268" s="21" t="n">
        <v>2001</v>
      </c>
      <c r="AM268" s="23">
        <f>LN(AL268)</f>
        <v/>
      </c>
      <c r="AN268" s="33" t="n">
        <v>0.01</v>
      </c>
      <c r="AO268" s="33" t="n">
        <v>0.41725</v>
      </c>
      <c r="AP268" s="33" t="n">
        <v>0.48</v>
      </c>
      <c r="AQ268" s="43" t="n">
        <v>0.09275</v>
      </c>
      <c r="AR268" s="33" t="inlineStr">
        <is>
          <t>.</t>
        </is>
      </c>
      <c r="AS268" s="43" t="inlineStr">
        <is>
          <t>.</t>
        </is>
      </c>
      <c r="AT268" s="42" t="n">
        <v>1</v>
      </c>
      <c r="AU268" s="18" t="n">
        <v>0</v>
      </c>
      <c r="AV268" t="n">
        <v>0.48</v>
      </c>
      <c r="AW268" s="40" t="n">
        <v>0.52</v>
      </c>
      <c r="AX268" t="inlineStr">
        <is>
          <t>.</t>
        </is>
      </c>
      <c r="AY268" s="40" t="inlineStr">
        <is>
          <t>.</t>
        </is>
      </c>
      <c r="BA268" s="18" t="n"/>
      <c r="BB268" t="n">
        <v>0</v>
      </c>
      <c r="BC268" s="18" t="n">
        <v>1</v>
      </c>
      <c r="BD268" s="18" t="inlineStr">
        <is>
          <t>China</t>
        </is>
      </c>
      <c r="BE268" t="n">
        <v>0</v>
      </c>
      <c r="BF268" t="n">
        <v>1</v>
      </c>
      <c r="BG268" t="n">
        <v>0</v>
      </c>
      <c r="BH268" t="n">
        <v>0</v>
      </c>
      <c r="BI268" t="n">
        <v>0</v>
      </c>
      <c r="BJ268" t="n">
        <v>0</v>
      </c>
      <c r="BK268" s="18" t="n">
        <v>0</v>
      </c>
      <c r="BL268" t="n">
        <v>0</v>
      </c>
      <c r="BM268" t="n">
        <v>1</v>
      </c>
      <c r="BN268" s="18" t="n">
        <v>0</v>
      </c>
      <c r="BO268" t="n">
        <v>127.1666666666667</v>
      </c>
      <c r="BP268" t="n">
        <v>27</v>
      </c>
      <c r="BQ268" s="25" t="n">
        <v>44.275</v>
      </c>
      <c r="BR268" t="n">
        <v>1</v>
      </c>
      <c r="BS268" t="n">
        <v>0</v>
      </c>
      <c r="BT268" t="n">
        <v>0</v>
      </c>
      <c r="BU268" t="n">
        <v>0</v>
      </c>
      <c r="BV268" t="n">
        <v>0</v>
      </c>
      <c r="BW268" t="n">
        <v>0</v>
      </c>
      <c r="BX268" t="n">
        <v>0</v>
      </c>
      <c r="BY268" s="18" t="n">
        <v>0</v>
      </c>
      <c r="BZ268" t="n">
        <v>0</v>
      </c>
      <c r="CA268" t="n">
        <v>1</v>
      </c>
      <c r="CB268" t="n">
        <v>0</v>
      </c>
      <c r="CC268" s="18" t="n">
        <v>0</v>
      </c>
      <c r="CD268" t="n">
        <v>0</v>
      </c>
      <c r="CE268" t="n">
        <v>0</v>
      </c>
      <c r="CF268" t="n">
        <v>0</v>
      </c>
      <c r="CG268" t="n">
        <v>0</v>
      </c>
      <c r="CH268" s="18" t="n">
        <v>0</v>
      </c>
      <c r="CI268" t="n">
        <v>1</v>
      </c>
      <c r="CJ268" t="n">
        <v>1</v>
      </c>
      <c r="CK268" t="n">
        <v>0</v>
      </c>
      <c r="CL268" t="n">
        <v>0</v>
      </c>
      <c r="CM268" t="n">
        <v>0</v>
      </c>
      <c r="CN268" t="n">
        <v>1</v>
      </c>
      <c r="CO268" t="n">
        <v>1</v>
      </c>
      <c r="CP268" t="n">
        <v>0</v>
      </c>
      <c r="CQ268" t="n">
        <v>0</v>
      </c>
      <c r="CR268" t="n">
        <v>0</v>
      </c>
      <c r="CS268" s="18" t="n">
        <v>1</v>
      </c>
      <c r="DD268" s="34" t="inlineStr">
        <is>
          <t>X</t>
        </is>
      </c>
    </row>
    <row r="269">
      <c r="A269" t="n">
        <v>268</v>
      </c>
      <c r="B269" t="n">
        <v>19</v>
      </c>
      <c r="C269" s="25" t="inlineStr">
        <is>
          <t>Giles et al. (2019)</t>
        </is>
      </c>
      <c r="D269" s="12" t="n">
        <v>9.63906014226014</v>
      </c>
      <c r="E269" s="14" t="n">
        <v>2.352841452047751</v>
      </c>
      <c r="F269" s="7" t="n">
        <v>4.096774193548387</v>
      </c>
      <c r="G269" s="7">
        <f>D269-E269</f>
        <v/>
      </c>
      <c r="H269" s="16">
        <f>D269+E269</f>
        <v/>
      </c>
      <c r="I269" s="11">
        <f>IFERROR(F269/SQRT(F269^2+W269), "X")</f>
        <v/>
      </c>
      <c r="J269" s="33">
        <f>IFERROR(SQRT((1-I269^2)/W269), "X")</f>
        <v/>
      </c>
      <c r="K269" s="33">
        <f>IFERROR(1/J269, "X")</f>
        <v/>
      </c>
      <c r="L269" s="33">
        <f>IFERROR(I269-J269, "X")</f>
        <v/>
      </c>
      <c r="M269" s="33">
        <f>IFERROR(I269+J269, "X")</f>
        <v/>
      </c>
      <c r="N269" s="8" t="n">
        <v>1</v>
      </c>
      <c r="O269" s="9" t="n">
        <v>0</v>
      </c>
      <c r="P269" s="8" t="n">
        <v>1</v>
      </c>
      <c r="Q269" s="9" t="n">
        <v>0</v>
      </c>
      <c r="R269" s="9" t="n">
        <v>0</v>
      </c>
      <c r="S269" s="9" t="n">
        <v>0</v>
      </c>
      <c r="T269" s="9" t="n">
        <v>0</v>
      </c>
      <c r="U269" s="8" t="n">
        <v>3614</v>
      </c>
      <c r="V269" s="9" t="n">
        <v>6</v>
      </c>
      <c r="W269" s="9">
        <f>U269-V269-1</f>
        <v/>
      </c>
      <c r="X269" s="9">
        <f>COUNTIF(B:B,B269)</f>
        <v/>
      </c>
      <c r="Y269" s="7" t="n">
        <v>9</v>
      </c>
      <c r="Z269" s="7">
        <f>BQ269-Y269-6</f>
        <v/>
      </c>
      <c r="AA269" s="9" t="n">
        <v>0</v>
      </c>
      <c r="AB269" s="9" t="n">
        <v>1</v>
      </c>
      <c r="AC269" s="9" t="n">
        <v>0</v>
      </c>
      <c r="AD269" s="9" t="n">
        <v>1</v>
      </c>
      <c r="AE269" s="9" t="n">
        <v>0</v>
      </c>
      <c r="AF269" s="9" t="n">
        <v>0</v>
      </c>
      <c r="AG269" s="8" t="n">
        <v>0</v>
      </c>
      <c r="AH269" s="9" t="n">
        <v>1</v>
      </c>
      <c r="AI269" s="30" t="n">
        <v>0</v>
      </c>
      <c r="AJ269" s="9" t="n">
        <v>1</v>
      </c>
      <c r="AK269" s="30" t="n">
        <v>0</v>
      </c>
      <c r="AL269" s="21" t="n">
        <v>2001</v>
      </c>
      <c r="AM269" s="23">
        <f>LN(AL269)</f>
        <v/>
      </c>
      <c r="AN269" s="33" t="n">
        <v>0.01</v>
      </c>
      <c r="AO269" s="33" t="n">
        <v>0.41725</v>
      </c>
      <c r="AP269" s="33" t="n">
        <v>0.48</v>
      </c>
      <c r="AQ269" s="43" t="n">
        <v>0.09275</v>
      </c>
      <c r="AR269" s="33" t="inlineStr">
        <is>
          <t>.</t>
        </is>
      </c>
      <c r="AS269" s="43" t="inlineStr">
        <is>
          <t>.</t>
        </is>
      </c>
      <c r="AT269" s="42" t="n">
        <v>1</v>
      </c>
      <c r="AU269" s="18" t="n">
        <v>0</v>
      </c>
      <c r="AV269" t="n">
        <v>0.48</v>
      </c>
      <c r="AW269" s="40" t="n">
        <v>0.52</v>
      </c>
      <c r="AX269" t="inlineStr">
        <is>
          <t>.</t>
        </is>
      </c>
      <c r="AY269" s="40" t="inlineStr">
        <is>
          <t>.</t>
        </is>
      </c>
      <c r="BA269" s="18" t="n"/>
      <c r="BB269" t="n">
        <v>0</v>
      </c>
      <c r="BC269" s="18" t="n">
        <v>1</v>
      </c>
      <c r="BD269" s="18" t="inlineStr">
        <is>
          <t>China</t>
        </is>
      </c>
      <c r="BE269" t="n">
        <v>0</v>
      </c>
      <c r="BF269" t="n">
        <v>1</v>
      </c>
      <c r="BG269" t="n">
        <v>0</v>
      </c>
      <c r="BH269" t="n">
        <v>0</v>
      </c>
      <c r="BI269" t="n">
        <v>0</v>
      </c>
      <c r="BJ269" t="n">
        <v>0</v>
      </c>
      <c r="BK269" s="18" t="n">
        <v>0</v>
      </c>
      <c r="BL269" t="n">
        <v>0</v>
      </c>
      <c r="BM269" t="n">
        <v>1</v>
      </c>
      <c r="BN269" s="18" t="n">
        <v>0</v>
      </c>
      <c r="BO269" t="n">
        <v>127.1666666666667</v>
      </c>
      <c r="BP269" t="n">
        <v>27</v>
      </c>
      <c r="BQ269" s="25" t="n">
        <v>44.275</v>
      </c>
      <c r="BR269" t="n">
        <v>1</v>
      </c>
      <c r="BS269" t="n">
        <v>0</v>
      </c>
      <c r="BT269" t="n">
        <v>0</v>
      </c>
      <c r="BU269" t="n">
        <v>0</v>
      </c>
      <c r="BV269" t="n">
        <v>0</v>
      </c>
      <c r="BW269" t="n">
        <v>0</v>
      </c>
      <c r="BX269" t="n">
        <v>0</v>
      </c>
      <c r="BY269" s="18" t="n">
        <v>0</v>
      </c>
      <c r="BZ269" t="n">
        <v>0</v>
      </c>
      <c r="CA269" t="n">
        <v>1</v>
      </c>
      <c r="CB269" t="n">
        <v>0</v>
      </c>
      <c r="CC269" s="18" t="n">
        <v>0</v>
      </c>
      <c r="CD269" t="n">
        <v>0</v>
      </c>
      <c r="CE269" t="n">
        <v>0</v>
      </c>
      <c r="CF269" t="n">
        <v>0</v>
      </c>
      <c r="CG269" t="n">
        <v>0</v>
      </c>
      <c r="CH269" s="18" t="n">
        <v>0</v>
      </c>
      <c r="CI269" t="n">
        <v>1</v>
      </c>
      <c r="CJ269" t="n">
        <v>1</v>
      </c>
      <c r="CK269" t="n">
        <v>0</v>
      </c>
      <c r="CL269" t="n">
        <v>0</v>
      </c>
      <c r="CM269" t="n">
        <v>0</v>
      </c>
      <c r="CN269" t="n">
        <v>1</v>
      </c>
      <c r="CO269" t="n">
        <v>1</v>
      </c>
      <c r="CP269" t="n">
        <v>0</v>
      </c>
      <c r="CQ269" t="n">
        <v>0</v>
      </c>
      <c r="CR269" t="n">
        <v>0</v>
      </c>
      <c r="CS269" s="18" t="n">
        <v>1</v>
      </c>
      <c r="DD269" s="34" t="inlineStr">
        <is>
          <t>X</t>
        </is>
      </c>
    </row>
    <row r="270">
      <c r="A270" t="n">
        <v>269</v>
      </c>
      <c r="B270" t="n">
        <v>19</v>
      </c>
      <c r="C270" s="25" t="inlineStr">
        <is>
          <t>Giles et al. (2019)</t>
        </is>
      </c>
      <c r="D270" s="12" t="n">
        <v>12.87565037440122</v>
      </c>
      <c r="E270" s="14" t="n">
        <v>0.7512954946833712</v>
      </c>
      <c r="F270" s="7" t="n">
        <v>17.13793103448276</v>
      </c>
      <c r="G270" s="7">
        <f>D270-E270</f>
        <v/>
      </c>
      <c r="H270" s="16">
        <f>D270+E270</f>
        <v/>
      </c>
      <c r="I270" s="11">
        <f>IFERROR(F270/SQRT(F270^2+W270), "X")</f>
        <v/>
      </c>
      <c r="J270" s="33">
        <f>IFERROR(SQRT((1-I270^2)/W270), "X")</f>
        <v/>
      </c>
      <c r="K270" s="33">
        <f>IFERROR(1/J270, "X")</f>
        <v/>
      </c>
      <c r="L270" s="33">
        <f>IFERROR(I270-J270, "X")</f>
        <v/>
      </c>
      <c r="M270" s="33">
        <f>IFERROR(I270+J270, "X")</f>
        <v/>
      </c>
      <c r="N270" s="8" t="n">
        <v>1</v>
      </c>
      <c r="O270" s="9" t="n">
        <v>0</v>
      </c>
      <c r="P270" s="8" t="n">
        <v>1</v>
      </c>
      <c r="Q270" s="9" t="n">
        <v>0</v>
      </c>
      <c r="R270" s="9" t="n">
        <v>0</v>
      </c>
      <c r="S270" s="9" t="n">
        <v>0</v>
      </c>
      <c r="T270" s="9" t="n">
        <v>0</v>
      </c>
      <c r="U270" s="8" t="n">
        <v>3614</v>
      </c>
      <c r="V270" s="9" t="n">
        <v>6</v>
      </c>
      <c r="W270" s="9">
        <f>U270-V270-1</f>
        <v/>
      </c>
      <c r="X270" s="9">
        <f>COUNTIF(B:B,B270)</f>
        <v/>
      </c>
      <c r="Y270" s="7" t="n">
        <v>17</v>
      </c>
      <c r="Z270" s="7">
        <f>BQ270-Y270-6</f>
        <v/>
      </c>
      <c r="AA270" s="9" t="n">
        <v>0</v>
      </c>
      <c r="AB270" s="9" t="n">
        <v>1</v>
      </c>
      <c r="AC270" s="9" t="n">
        <v>0</v>
      </c>
      <c r="AD270" s="9" t="n">
        <v>1</v>
      </c>
      <c r="AE270" s="9" t="n">
        <v>0</v>
      </c>
      <c r="AF270" s="9" t="n">
        <v>0</v>
      </c>
      <c r="AG270" s="8" t="n">
        <v>0</v>
      </c>
      <c r="AH270" s="9" t="n">
        <v>1</v>
      </c>
      <c r="AI270" s="30" t="n">
        <v>0</v>
      </c>
      <c r="AJ270" s="9" t="n">
        <v>1</v>
      </c>
      <c r="AK270" s="30" t="n">
        <v>0</v>
      </c>
      <c r="AL270" s="21" t="n">
        <v>2001</v>
      </c>
      <c r="AM270" s="23">
        <f>LN(AL270)</f>
        <v/>
      </c>
      <c r="AN270" s="33" t="n">
        <v>0.01</v>
      </c>
      <c r="AO270" s="33" t="n">
        <v>0.41725</v>
      </c>
      <c r="AP270" s="33" t="n">
        <v>0.48</v>
      </c>
      <c r="AQ270" s="43" t="n">
        <v>0.09275</v>
      </c>
      <c r="AR270" s="33" t="inlineStr">
        <is>
          <t>.</t>
        </is>
      </c>
      <c r="AS270" s="43" t="inlineStr">
        <is>
          <t>.</t>
        </is>
      </c>
      <c r="AT270" s="42" t="n">
        <v>1</v>
      </c>
      <c r="AU270" s="18" t="n">
        <v>0</v>
      </c>
      <c r="AV270" t="n">
        <v>0.48</v>
      </c>
      <c r="AW270" s="40" t="n">
        <v>0.52</v>
      </c>
      <c r="AX270" t="inlineStr">
        <is>
          <t>.</t>
        </is>
      </c>
      <c r="AY270" s="40" t="inlineStr">
        <is>
          <t>.</t>
        </is>
      </c>
      <c r="BA270" s="18" t="n"/>
      <c r="BB270" t="n">
        <v>0</v>
      </c>
      <c r="BC270" s="18" t="n">
        <v>1</v>
      </c>
      <c r="BD270" s="18" t="inlineStr">
        <is>
          <t>China</t>
        </is>
      </c>
      <c r="BE270" t="n">
        <v>0</v>
      </c>
      <c r="BF270" t="n">
        <v>1</v>
      </c>
      <c r="BG270" t="n">
        <v>0</v>
      </c>
      <c r="BH270" t="n">
        <v>0</v>
      </c>
      <c r="BI270" t="n">
        <v>0</v>
      </c>
      <c r="BJ270" t="n">
        <v>0</v>
      </c>
      <c r="BK270" s="18" t="n">
        <v>0</v>
      </c>
      <c r="BL270" t="n">
        <v>0</v>
      </c>
      <c r="BM270" t="n">
        <v>1</v>
      </c>
      <c r="BN270" s="18" t="n">
        <v>0</v>
      </c>
      <c r="BO270" t="n">
        <v>127.1666666666667</v>
      </c>
      <c r="BP270" t="n">
        <v>27</v>
      </c>
      <c r="BQ270" s="25" t="n">
        <v>44.275</v>
      </c>
      <c r="BR270" t="n">
        <v>1</v>
      </c>
      <c r="BS270" t="n">
        <v>0</v>
      </c>
      <c r="BT270" t="n">
        <v>0</v>
      </c>
      <c r="BU270" t="n">
        <v>0</v>
      </c>
      <c r="BV270" t="n">
        <v>0</v>
      </c>
      <c r="BW270" t="n">
        <v>0</v>
      </c>
      <c r="BX270" t="n">
        <v>0</v>
      </c>
      <c r="BY270" s="18" t="n">
        <v>0</v>
      </c>
      <c r="BZ270" t="n">
        <v>0</v>
      </c>
      <c r="CA270" t="n">
        <v>1</v>
      </c>
      <c r="CB270" t="n">
        <v>0</v>
      </c>
      <c r="CC270" s="18" t="n">
        <v>0</v>
      </c>
      <c r="CD270" t="n">
        <v>0</v>
      </c>
      <c r="CE270" t="n">
        <v>0</v>
      </c>
      <c r="CF270" t="n">
        <v>0</v>
      </c>
      <c r="CG270" t="n">
        <v>0</v>
      </c>
      <c r="CH270" s="18" t="n">
        <v>0</v>
      </c>
      <c r="CI270" t="n">
        <v>1</v>
      </c>
      <c r="CJ270" t="n">
        <v>1</v>
      </c>
      <c r="CK270" t="n">
        <v>0</v>
      </c>
      <c r="CL270" t="n">
        <v>0</v>
      </c>
      <c r="CM270" t="n">
        <v>0</v>
      </c>
      <c r="CN270" t="n">
        <v>1</v>
      </c>
      <c r="CO270" t="n">
        <v>1</v>
      </c>
      <c r="CP270" t="n">
        <v>0</v>
      </c>
      <c r="CQ270" t="n">
        <v>0</v>
      </c>
      <c r="CR270" t="n">
        <v>0</v>
      </c>
      <c r="CS270" s="18" t="n">
        <v>1</v>
      </c>
      <c r="DD270" s="34" t="inlineStr">
        <is>
          <t>X</t>
        </is>
      </c>
    </row>
    <row r="271">
      <c r="A271" t="n">
        <v>270</v>
      </c>
      <c r="B271" t="n">
        <v>19</v>
      </c>
      <c r="C271" s="25" t="inlineStr">
        <is>
          <t>Giles et al. (2019)</t>
        </is>
      </c>
      <c r="D271" s="12" t="n">
        <v>9.254043773496219</v>
      </c>
      <c r="E271" s="14" t="n">
        <v>1.019833395446522</v>
      </c>
      <c r="F271" s="7" t="n">
        <v>9.074074074074074</v>
      </c>
      <c r="G271" s="7">
        <f>D271-E271</f>
        <v/>
      </c>
      <c r="H271" s="16">
        <f>D271+E271</f>
        <v/>
      </c>
      <c r="I271" s="11">
        <f>IFERROR(F271/SQRT(F271^2+W271), "X")</f>
        <v/>
      </c>
      <c r="J271" s="33">
        <f>IFERROR(SQRT((1-I271^2)/W271), "X")</f>
        <v/>
      </c>
      <c r="K271" s="33">
        <f>IFERROR(1/J271, "X")</f>
        <v/>
      </c>
      <c r="L271" s="33">
        <f>IFERROR(I271-J271, "X")</f>
        <v/>
      </c>
      <c r="M271" s="33">
        <f>IFERROR(I271+J271, "X")</f>
        <v/>
      </c>
      <c r="N271" s="8" t="n">
        <v>1</v>
      </c>
      <c r="O271" s="9" t="n">
        <v>0</v>
      </c>
      <c r="P271" s="8" t="n">
        <v>1</v>
      </c>
      <c r="Q271" s="9" t="n">
        <v>0</v>
      </c>
      <c r="R271" s="9" t="n">
        <v>0</v>
      </c>
      <c r="S271" s="9" t="n">
        <v>0</v>
      </c>
      <c r="T271" s="9" t="n">
        <v>0</v>
      </c>
      <c r="U271" s="8" t="n">
        <v>3614</v>
      </c>
      <c r="V271" s="9" t="n">
        <v>6</v>
      </c>
      <c r="W271" s="9">
        <f>U271-V271-1</f>
        <v/>
      </c>
      <c r="X271" s="9">
        <f>COUNTIF(B:B,B271)</f>
        <v/>
      </c>
      <c r="Y271" s="7" t="n">
        <v>12</v>
      </c>
      <c r="Z271" s="7">
        <f>BQ271-Y271-6</f>
        <v/>
      </c>
      <c r="AA271" s="9" t="n">
        <v>0</v>
      </c>
      <c r="AB271" s="9" t="n">
        <v>1</v>
      </c>
      <c r="AC271" s="9" t="n">
        <v>0</v>
      </c>
      <c r="AD271" s="9" t="n">
        <v>1</v>
      </c>
      <c r="AE271" s="9" t="n">
        <v>0</v>
      </c>
      <c r="AF271" s="9" t="n">
        <v>0</v>
      </c>
      <c r="AG271" s="8" t="n">
        <v>0</v>
      </c>
      <c r="AH271" s="9" t="n">
        <v>1</v>
      </c>
      <c r="AI271" s="30" t="n">
        <v>0</v>
      </c>
      <c r="AJ271" s="9" t="n">
        <v>1</v>
      </c>
      <c r="AK271" s="30" t="n">
        <v>0</v>
      </c>
      <c r="AL271" s="21" t="n">
        <v>2001</v>
      </c>
      <c r="AM271" s="23">
        <f>LN(AL271)</f>
        <v/>
      </c>
      <c r="AN271" s="33" t="n">
        <v>0.01</v>
      </c>
      <c r="AO271" s="33" t="n">
        <v>0.41725</v>
      </c>
      <c r="AP271" s="33" t="n">
        <v>0.48</v>
      </c>
      <c r="AQ271" s="43" t="n">
        <v>0.09275</v>
      </c>
      <c r="AR271" s="33" t="inlineStr">
        <is>
          <t>.</t>
        </is>
      </c>
      <c r="AS271" s="43" t="inlineStr">
        <is>
          <t>.</t>
        </is>
      </c>
      <c r="AT271" s="42" t="n">
        <v>1</v>
      </c>
      <c r="AU271" s="18" t="n">
        <v>0</v>
      </c>
      <c r="AV271" t="n">
        <v>0.48</v>
      </c>
      <c r="AW271" s="40" t="n">
        <v>0.52</v>
      </c>
      <c r="AX271" t="inlineStr">
        <is>
          <t>.</t>
        </is>
      </c>
      <c r="AY271" s="40" t="inlineStr">
        <is>
          <t>.</t>
        </is>
      </c>
      <c r="BA271" s="18" t="n"/>
      <c r="BB271" t="n">
        <v>0</v>
      </c>
      <c r="BC271" s="18" t="n">
        <v>1</v>
      </c>
      <c r="BD271" s="18" t="inlineStr">
        <is>
          <t>China</t>
        </is>
      </c>
      <c r="BE271" t="n">
        <v>0</v>
      </c>
      <c r="BF271" t="n">
        <v>1</v>
      </c>
      <c r="BG271" t="n">
        <v>0</v>
      </c>
      <c r="BH271" t="n">
        <v>0</v>
      </c>
      <c r="BI271" t="n">
        <v>0</v>
      </c>
      <c r="BJ271" t="n">
        <v>0</v>
      </c>
      <c r="BK271" s="18" t="n">
        <v>0</v>
      </c>
      <c r="BL271" t="n">
        <v>0</v>
      </c>
      <c r="BM271" t="n">
        <v>1</v>
      </c>
      <c r="BN271" s="18" t="n">
        <v>0</v>
      </c>
      <c r="BO271" t="n">
        <v>127.1666666666667</v>
      </c>
      <c r="BP271" t="n">
        <v>27</v>
      </c>
      <c r="BQ271" s="25" t="n">
        <v>44.275</v>
      </c>
      <c r="BR271" t="n">
        <v>1</v>
      </c>
      <c r="BS271" t="n">
        <v>0</v>
      </c>
      <c r="BT271" t="n">
        <v>0</v>
      </c>
      <c r="BU271" t="n">
        <v>0</v>
      </c>
      <c r="BV271" t="n">
        <v>0</v>
      </c>
      <c r="BW271" t="n">
        <v>0</v>
      </c>
      <c r="BX271" t="n">
        <v>0</v>
      </c>
      <c r="BY271" s="18" t="n">
        <v>0</v>
      </c>
      <c r="BZ271" t="n">
        <v>0</v>
      </c>
      <c r="CA271" t="n">
        <v>1</v>
      </c>
      <c r="CB271" t="n">
        <v>0</v>
      </c>
      <c r="CC271" s="18" t="n">
        <v>0</v>
      </c>
      <c r="CD271" t="n">
        <v>0</v>
      </c>
      <c r="CE271" t="n">
        <v>0</v>
      </c>
      <c r="CF271" t="n">
        <v>0</v>
      </c>
      <c r="CG271" t="n">
        <v>0</v>
      </c>
      <c r="CH271" s="18" t="n">
        <v>0</v>
      </c>
      <c r="CI271" t="n">
        <v>1</v>
      </c>
      <c r="CJ271" t="n">
        <v>1</v>
      </c>
      <c r="CK271" t="n">
        <v>0</v>
      </c>
      <c r="CL271" t="n">
        <v>0</v>
      </c>
      <c r="CM271" t="n">
        <v>0</v>
      </c>
      <c r="CN271" t="n">
        <v>1</v>
      </c>
      <c r="CO271" t="n">
        <v>1</v>
      </c>
      <c r="CP271" t="n">
        <v>0</v>
      </c>
      <c r="CQ271" t="n">
        <v>0</v>
      </c>
      <c r="CR271" t="n">
        <v>0</v>
      </c>
      <c r="CS271" s="18" t="n">
        <v>1</v>
      </c>
      <c r="DD271" s="34" t="inlineStr">
        <is>
          <t>X</t>
        </is>
      </c>
    </row>
    <row r="272">
      <c r="A272" t="n">
        <v>271</v>
      </c>
      <c r="B272" t="n">
        <v>19</v>
      </c>
      <c r="C272" s="25" t="inlineStr">
        <is>
          <t>Giles et al. (2019)</t>
        </is>
      </c>
      <c r="D272" s="12" t="n">
        <v>10.33214835777491</v>
      </c>
      <c r="E272" s="14" t="n">
        <v>2.410834616814146</v>
      </c>
      <c r="F272" s="7" t="n">
        <v>4.285714285714286</v>
      </c>
      <c r="G272" s="7">
        <f>D272-E272</f>
        <v/>
      </c>
      <c r="H272" s="16">
        <f>D272+E272</f>
        <v/>
      </c>
      <c r="I272" s="11">
        <f>IFERROR(F272/SQRT(F272^2+W272), "X")</f>
        <v/>
      </c>
      <c r="J272" s="33">
        <f>IFERROR(SQRT((1-I272^2)/W272), "X")</f>
        <v/>
      </c>
      <c r="K272" s="33">
        <f>IFERROR(1/J272, "X")</f>
        <v/>
      </c>
      <c r="L272" s="33">
        <f>IFERROR(I272-J272, "X")</f>
        <v/>
      </c>
      <c r="M272" s="33">
        <f>IFERROR(I272+J272, "X")</f>
        <v/>
      </c>
      <c r="N272" s="8" t="n">
        <v>1</v>
      </c>
      <c r="O272" s="9" t="n">
        <v>0</v>
      </c>
      <c r="P272" s="8" t="n">
        <v>1</v>
      </c>
      <c r="Q272" s="9" t="n">
        <v>0</v>
      </c>
      <c r="R272" s="9" t="n">
        <v>0</v>
      </c>
      <c r="S272" s="9" t="n">
        <v>0</v>
      </c>
      <c r="T272" s="9" t="n">
        <v>0</v>
      </c>
      <c r="U272" s="8" t="n">
        <v>3614</v>
      </c>
      <c r="V272" s="9" t="n">
        <v>6</v>
      </c>
      <c r="W272" s="9">
        <f>U272-V272-1</f>
        <v/>
      </c>
      <c r="X272" s="9">
        <f>COUNTIF(B:B,B272)</f>
        <v/>
      </c>
      <c r="Y272" s="7" t="n">
        <v>9</v>
      </c>
      <c r="Z272" s="7">
        <f>BQ272-Y272-6</f>
        <v/>
      </c>
      <c r="AA272" s="9" t="n">
        <v>0</v>
      </c>
      <c r="AB272" s="9" t="n">
        <v>1</v>
      </c>
      <c r="AC272" s="9" t="n">
        <v>0</v>
      </c>
      <c r="AD272" s="9" t="n">
        <v>1</v>
      </c>
      <c r="AE272" s="9" t="n">
        <v>0</v>
      </c>
      <c r="AF272" s="9" t="n">
        <v>0</v>
      </c>
      <c r="AG272" s="8" t="n">
        <v>0</v>
      </c>
      <c r="AH272" s="9" t="n">
        <v>1</v>
      </c>
      <c r="AI272" s="30" t="n">
        <v>0</v>
      </c>
      <c r="AJ272" s="9" t="n">
        <v>1</v>
      </c>
      <c r="AK272" s="30" t="n">
        <v>0</v>
      </c>
      <c r="AL272" s="21" t="n">
        <v>2001</v>
      </c>
      <c r="AM272" s="23">
        <f>LN(AL272)</f>
        <v/>
      </c>
      <c r="AN272" s="33" t="n">
        <v>0.01</v>
      </c>
      <c r="AO272" s="33" t="n">
        <v>0.41725</v>
      </c>
      <c r="AP272" s="33" t="n">
        <v>0.48</v>
      </c>
      <c r="AQ272" s="43" t="n">
        <v>0.09275</v>
      </c>
      <c r="AR272" s="33" t="inlineStr">
        <is>
          <t>.</t>
        </is>
      </c>
      <c r="AS272" s="43" t="inlineStr">
        <is>
          <t>.</t>
        </is>
      </c>
      <c r="AT272" s="42" t="n">
        <v>1</v>
      </c>
      <c r="AU272" s="18" t="n">
        <v>0</v>
      </c>
      <c r="AV272" t="n">
        <v>0.48</v>
      </c>
      <c r="AW272" s="40" t="n">
        <v>0.52</v>
      </c>
      <c r="AX272" t="inlineStr">
        <is>
          <t>.</t>
        </is>
      </c>
      <c r="AY272" s="40" t="inlineStr">
        <is>
          <t>.</t>
        </is>
      </c>
      <c r="BA272" s="18" t="n"/>
      <c r="BB272" t="n">
        <v>0</v>
      </c>
      <c r="BC272" s="18" t="n">
        <v>1</v>
      </c>
      <c r="BD272" s="18" t="inlineStr">
        <is>
          <t>China</t>
        </is>
      </c>
      <c r="BE272" t="n">
        <v>0</v>
      </c>
      <c r="BF272" t="n">
        <v>1</v>
      </c>
      <c r="BG272" t="n">
        <v>0</v>
      </c>
      <c r="BH272" t="n">
        <v>0</v>
      </c>
      <c r="BI272" t="n">
        <v>0</v>
      </c>
      <c r="BJ272" t="n">
        <v>0</v>
      </c>
      <c r="BK272" s="18" t="n">
        <v>0</v>
      </c>
      <c r="BL272" t="n">
        <v>0</v>
      </c>
      <c r="BM272" t="n">
        <v>1</v>
      </c>
      <c r="BN272" s="18" t="n">
        <v>0</v>
      </c>
      <c r="BO272" t="n">
        <v>127.1666666666667</v>
      </c>
      <c r="BP272" t="n">
        <v>27</v>
      </c>
      <c r="BQ272" s="25" t="n">
        <v>44.275</v>
      </c>
      <c r="BR272" t="n">
        <v>1</v>
      </c>
      <c r="BS272" t="n">
        <v>0</v>
      </c>
      <c r="BT272" t="n">
        <v>0</v>
      </c>
      <c r="BU272" t="n">
        <v>0</v>
      </c>
      <c r="BV272" t="n">
        <v>0</v>
      </c>
      <c r="BW272" t="n">
        <v>0</v>
      </c>
      <c r="BX272" t="n">
        <v>0</v>
      </c>
      <c r="BY272" s="18" t="n">
        <v>0</v>
      </c>
      <c r="BZ272" t="n">
        <v>0</v>
      </c>
      <c r="CA272" t="n">
        <v>1</v>
      </c>
      <c r="CB272" t="n">
        <v>0</v>
      </c>
      <c r="CC272" s="18" t="n">
        <v>0</v>
      </c>
      <c r="CD272" t="n">
        <v>0</v>
      </c>
      <c r="CE272" t="n">
        <v>0</v>
      </c>
      <c r="CF272" t="n">
        <v>0</v>
      </c>
      <c r="CG272" t="n">
        <v>0</v>
      </c>
      <c r="CH272" s="18" t="n">
        <v>0</v>
      </c>
      <c r="CI272" t="n">
        <v>1</v>
      </c>
      <c r="CJ272" t="n">
        <v>1</v>
      </c>
      <c r="CK272" t="n">
        <v>0</v>
      </c>
      <c r="CL272" t="n">
        <v>0</v>
      </c>
      <c r="CM272" t="n">
        <v>0</v>
      </c>
      <c r="CN272" t="n">
        <v>1</v>
      </c>
      <c r="CO272" t="n">
        <v>1</v>
      </c>
      <c r="CP272" t="n">
        <v>0</v>
      </c>
      <c r="CQ272" t="n">
        <v>0</v>
      </c>
      <c r="CR272" t="n">
        <v>0</v>
      </c>
      <c r="CS272" s="18" t="n">
        <v>1</v>
      </c>
      <c r="DD272" s="34" t="inlineStr">
        <is>
          <t>X</t>
        </is>
      </c>
    </row>
    <row r="273">
      <c r="A273" t="n">
        <v>272</v>
      </c>
      <c r="B273" t="n">
        <v>19</v>
      </c>
      <c r="C273" s="25" t="inlineStr">
        <is>
          <t>Giles et al. (2019)</t>
        </is>
      </c>
      <c r="D273" s="12" t="n">
        <v>12.03189975348813</v>
      </c>
      <c r="E273" s="14" t="n">
        <v>0.7152721721818847</v>
      </c>
      <c r="F273" s="7" t="n">
        <v>16.82142857142857</v>
      </c>
      <c r="G273" s="7">
        <f>D273-E273</f>
        <v/>
      </c>
      <c r="H273" s="16">
        <f>D273+E273</f>
        <v/>
      </c>
      <c r="I273" s="11">
        <f>IFERROR(F273/SQRT(F273^2+W273), "X")</f>
        <v/>
      </c>
      <c r="J273" s="33">
        <f>IFERROR(SQRT((1-I273^2)/W273), "X")</f>
        <v/>
      </c>
      <c r="K273" s="33">
        <f>IFERROR(1/J273, "X")</f>
        <v/>
      </c>
      <c r="L273" s="33">
        <f>IFERROR(I273-J273, "X")</f>
        <v/>
      </c>
      <c r="M273" s="33">
        <f>IFERROR(I273+J273, "X")</f>
        <v/>
      </c>
      <c r="N273" s="8" t="n">
        <v>1</v>
      </c>
      <c r="O273" s="9" t="n">
        <v>0</v>
      </c>
      <c r="P273" s="8" t="n">
        <v>1</v>
      </c>
      <c r="Q273" s="9" t="n">
        <v>0</v>
      </c>
      <c r="R273" s="9" t="n">
        <v>0</v>
      </c>
      <c r="S273" s="9" t="n">
        <v>0</v>
      </c>
      <c r="T273" s="9" t="n">
        <v>0</v>
      </c>
      <c r="U273" s="8" t="n">
        <v>3611</v>
      </c>
      <c r="V273" s="9" t="n">
        <v>12</v>
      </c>
      <c r="W273" s="9">
        <f>U273-V273-1</f>
        <v/>
      </c>
      <c r="X273" s="9">
        <f>COUNTIF(B:B,B273)</f>
        <v/>
      </c>
      <c r="Y273" s="7" t="n">
        <v>17</v>
      </c>
      <c r="Z273" s="7">
        <f>BQ273-Y273-6</f>
        <v/>
      </c>
      <c r="AA273" s="9" t="n">
        <v>0</v>
      </c>
      <c r="AB273" s="9" t="n">
        <v>1</v>
      </c>
      <c r="AC273" s="9" t="n">
        <v>0</v>
      </c>
      <c r="AD273" s="9" t="n">
        <v>1</v>
      </c>
      <c r="AE273" s="9" t="n">
        <v>0</v>
      </c>
      <c r="AF273" s="9" t="n">
        <v>0</v>
      </c>
      <c r="AG273" s="8" t="n">
        <v>0</v>
      </c>
      <c r="AH273" s="9" t="n">
        <v>1</v>
      </c>
      <c r="AI273" s="30" t="n">
        <v>0</v>
      </c>
      <c r="AJ273" s="9" t="n">
        <v>1</v>
      </c>
      <c r="AK273" s="30" t="n">
        <v>0</v>
      </c>
      <c r="AL273" s="21" t="n">
        <v>2001</v>
      </c>
      <c r="AM273" s="23">
        <f>LN(AL273)</f>
        <v/>
      </c>
      <c r="AN273" s="33" t="n">
        <v>0.01</v>
      </c>
      <c r="AO273" s="33" t="n">
        <v>0.41725</v>
      </c>
      <c r="AP273" s="33" t="n">
        <v>0.48</v>
      </c>
      <c r="AQ273" s="43" t="n">
        <v>0.09275</v>
      </c>
      <c r="AR273" s="33" t="inlineStr">
        <is>
          <t>.</t>
        </is>
      </c>
      <c r="AS273" s="43" t="inlineStr">
        <is>
          <t>.</t>
        </is>
      </c>
      <c r="AT273" s="42" t="n">
        <v>1</v>
      </c>
      <c r="AU273" s="18" t="n">
        <v>0</v>
      </c>
      <c r="AV273" t="n">
        <v>0.48</v>
      </c>
      <c r="AW273" s="40" t="n">
        <v>0.52</v>
      </c>
      <c r="AX273" t="inlineStr">
        <is>
          <t>.</t>
        </is>
      </c>
      <c r="AY273" s="40" t="inlineStr">
        <is>
          <t>.</t>
        </is>
      </c>
      <c r="BA273" s="18" t="n"/>
      <c r="BB273" t="n">
        <v>0</v>
      </c>
      <c r="BC273" s="18" t="n">
        <v>1</v>
      </c>
      <c r="BD273" s="18" t="inlineStr">
        <is>
          <t>China</t>
        </is>
      </c>
      <c r="BE273" t="n">
        <v>0</v>
      </c>
      <c r="BF273" t="n">
        <v>1</v>
      </c>
      <c r="BG273" t="n">
        <v>0</v>
      </c>
      <c r="BH273" t="n">
        <v>0</v>
      </c>
      <c r="BI273" t="n">
        <v>0</v>
      </c>
      <c r="BJ273" t="n">
        <v>0</v>
      </c>
      <c r="BK273" s="18" t="n">
        <v>0</v>
      </c>
      <c r="BL273" t="n">
        <v>0</v>
      </c>
      <c r="BM273" t="n">
        <v>1</v>
      </c>
      <c r="BN273" s="18" t="n">
        <v>0</v>
      </c>
      <c r="BO273" t="n">
        <v>127.1666666666667</v>
      </c>
      <c r="BP273" t="n">
        <v>27</v>
      </c>
      <c r="BQ273" s="25" t="n">
        <v>44.275</v>
      </c>
      <c r="BR273" t="n">
        <v>1</v>
      </c>
      <c r="BS273" t="n">
        <v>0</v>
      </c>
      <c r="BT273" t="n">
        <v>0</v>
      </c>
      <c r="BU273" t="n">
        <v>0</v>
      </c>
      <c r="BV273" t="n">
        <v>0</v>
      </c>
      <c r="BW273" t="n">
        <v>0</v>
      </c>
      <c r="BX273" t="n">
        <v>0</v>
      </c>
      <c r="BY273" s="18" t="n">
        <v>0</v>
      </c>
      <c r="BZ273" t="n">
        <v>0</v>
      </c>
      <c r="CA273" t="n">
        <v>1</v>
      </c>
      <c r="CB273" t="n">
        <v>0</v>
      </c>
      <c r="CC273" s="18" t="n">
        <v>0</v>
      </c>
      <c r="CD273" t="n">
        <v>0</v>
      </c>
      <c r="CE273" t="n">
        <v>0</v>
      </c>
      <c r="CF273" t="n">
        <v>0</v>
      </c>
      <c r="CG273" t="n">
        <v>0</v>
      </c>
      <c r="CH273" s="18" t="n">
        <v>0</v>
      </c>
      <c r="CI273" t="n">
        <v>1</v>
      </c>
      <c r="CJ273" t="n">
        <v>1</v>
      </c>
      <c r="CK273" t="n">
        <v>0</v>
      </c>
      <c r="CL273" t="n">
        <v>0</v>
      </c>
      <c r="CM273" t="n">
        <v>0</v>
      </c>
      <c r="CN273" t="n">
        <v>1</v>
      </c>
      <c r="CO273" t="n">
        <v>1</v>
      </c>
      <c r="CP273" t="n">
        <v>0</v>
      </c>
      <c r="CQ273" t="n">
        <v>0</v>
      </c>
      <c r="CR273" t="n">
        <v>0</v>
      </c>
      <c r="CS273" s="18" t="n">
        <v>1</v>
      </c>
      <c r="DD273" s="34" t="inlineStr">
        <is>
          <t>X</t>
        </is>
      </c>
    </row>
    <row r="274">
      <c r="A274" t="n">
        <v>273</v>
      </c>
      <c r="B274" t="n">
        <v>19</v>
      </c>
      <c r="C274" s="25" t="inlineStr">
        <is>
          <t>Giles et al. (2019)</t>
        </is>
      </c>
      <c r="D274" s="12" t="n">
        <v>8.036745966689056</v>
      </c>
      <c r="E274" s="14" t="n">
        <v>1.041800403089322</v>
      </c>
      <c r="F274" s="7" t="n">
        <v>7.714285714285714</v>
      </c>
      <c r="G274" s="7">
        <f>D274-E274</f>
        <v/>
      </c>
      <c r="H274" s="16">
        <f>D274+E274</f>
        <v/>
      </c>
      <c r="I274" s="11">
        <f>IFERROR(F274/SQRT(F274^2+W274), "X")</f>
        <v/>
      </c>
      <c r="J274" s="33">
        <f>IFERROR(SQRT((1-I274^2)/W274), "X")</f>
        <v/>
      </c>
      <c r="K274" s="33">
        <f>IFERROR(1/J274, "X")</f>
        <v/>
      </c>
      <c r="L274" s="33">
        <f>IFERROR(I274-J274, "X")</f>
        <v/>
      </c>
      <c r="M274" s="33">
        <f>IFERROR(I274+J274, "X")</f>
        <v/>
      </c>
      <c r="N274" s="8" t="n">
        <v>1</v>
      </c>
      <c r="O274" s="9" t="n">
        <v>0</v>
      </c>
      <c r="P274" s="8" t="n">
        <v>1</v>
      </c>
      <c r="Q274" s="9" t="n">
        <v>0</v>
      </c>
      <c r="R274" s="9" t="n">
        <v>0</v>
      </c>
      <c r="S274" s="9" t="n">
        <v>0</v>
      </c>
      <c r="T274" s="9" t="n">
        <v>0</v>
      </c>
      <c r="U274" s="8" t="n">
        <v>3611</v>
      </c>
      <c r="V274" s="9" t="n">
        <v>12</v>
      </c>
      <c r="W274" s="9">
        <f>U274-V274-1</f>
        <v/>
      </c>
      <c r="X274" s="9">
        <f>COUNTIF(B:B,B274)</f>
        <v/>
      </c>
      <c r="Y274" s="7" t="n">
        <v>12</v>
      </c>
      <c r="Z274" s="7">
        <f>BQ274-Y274-6</f>
        <v/>
      </c>
      <c r="AA274" s="9" t="n">
        <v>0</v>
      </c>
      <c r="AB274" s="9" t="n">
        <v>1</v>
      </c>
      <c r="AC274" s="9" t="n">
        <v>0</v>
      </c>
      <c r="AD274" s="9" t="n">
        <v>1</v>
      </c>
      <c r="AE274" s="9" t="n">
        <v>0</v>
      </c>
      <c r="AF274" s="9" t="n">
        <v>0</v>
      </c>
      <c r="AG274" s="8" t="n">
        <v>0</v>
      </c>
      <c r="AH274" s="9" t="n">
        <v>1</v>
      </c>
      <c r="AI274" s="30" t="n">
        <v>0</v>
      </c>
      <c r="AJ274" s="9" t="n">
        <v>1</v>
      </c>
      <c r="AK274" s="30" t="n">
        <v>0</v>
      </c>
      <c r="AL274" s="21" t="n">
        <v>2001</v>
      </c>
      <c r="AM274" s="23">
        <f>LN(AL274)</f>
        <v/>
      </c>
      <c r="AN274" s="33" t="n">
        <v>0.01</v>
      </c>
      <c r="AO274" s="33" t="n">
        <v>0.41725</v>
      </c>
      <c r="AP274" s="33" t="n">
        <v>0.48</v>
      </c>
      <c r="AQ274" s="43" t="n">
        <v>0.09275</v>
      </c>
      <c r="AR274" s="33" t="inlineStr">
        <is>
          <t>.</t>
        </is>
      </c>
      <c r="AS274" s="43" t="inlineStr">
        <is>
          <t>.</t>
        </is>
      </c>
      <c r="AT274" s="42" t="n">
        <v>1</v>
      </c>
      <c r="AU274" s="18" t="n">
        <v>0</v>
      </c>
      <c r="AV274" t="n">
        <v>0.48</v>
      </c>
      <c r="AW274" s="40" t="n">
        <v>0.52</v>
      </c>
      <c r="AX274" t="inlineStr">
        <is>
          <t>.</t>
        </is>
      </c>
      <c r="AY274" s="40" t="inlineStr">
        <is>
          <t>.</t>
        </is>
      </c>
      <c r="BA274" s="18" t="n"/>
      <c r="BB274" t="n">
        <v>0</v>
      </c>
      <c r="BC274" s="18" t="n">
        <v>1</v>
      </c>
      <c r="BD274" s="18" t="inlineStr">
        <is>
          <t>China</t>
        </is>
      </c>
      <c r="BE274" t="n">
        <v>0</v>
      </c>
      <c r="BF274" t="n">
        <v>1</v>
      </c>
      <c r="BG274" t="n">
        <v>0</v>
      </c>
      <c r="BH274" t="n">
        <v>0</v>
      </c>
      <c r="BI274" t="n">
        <v>0</v>
      </c>
      <c r="BJ274" t="n">
        <v>0</v>
      </c>
      <c r="BK274" s="18" t="n">
        <v>0</v>
      </c>
      <c r="BL274" t="n">
        <v>0</v>
      </c>
      <c r="BM274" t="n">
        <v>1</v>
      </c>
      <c r="BN274" s="18" t="n">
        <v>0</v>
      </c>
      <c r="BO274" t="n">
        <v>127.1666666666667</v>
      </c>
      <c r="BP274" t="n">
        <v>27</v>
      </c>
      <c r="BQ274" s="25" t="n">
        <v>44.275</v>
      </c>
      <c r="BR274" t="n">
        <v>1</v>
      </c>
      <c r="BS274" t="n">
        <v>0</v>
      </c>
      <c r="BT274" t="n">
        <v>0</v>
      </c>
      <c r="BU274" t="n">
        <v>0</v>
      </c>
      <c r="BV274" t="n">
        <v>0</v>
      </c>
      <c r="BW274" t="n">
        <v>0</v>
      </c>
      <c r="BX274" t="n">
        <v>0</v>
      </c>
      <c r="BY274" s="18" t="n">
        <v>0</v>
      </c>
      <c r="BZ274" t="n">
        <v>0</v>
      </c>
      <c r="CA274" t="n">
        <v>1</v>
      </c>
      <c r="CB274" t="n">
        <v>0</v>
      </c>
      <c r="CC274" s="18" t="n">
        <v>0</v>
      </c>
      <c r="CD274" t="n">
        <v>0</v>
      </c>
      <c r="CE274" t="n">
        <v>0</v>
      </c>
      <c r="CF274" t="n">
        <v>0</v>
      </c>
      <c r="CG274" t="n">
        <v>0</v>
      </c>
      <c r="CH274" s="18" t="n">
        <v>0</v>
      </c>
      <c r="CI274" t="n">
        <v>1</v>
      </c>
      <c r="CJ274" t="n">
        <v>1</v>
      </c>
      <c r="CK274" t="n">
        <v>0</v>
      </c>
      <c r="CL274" t="n">
        <v>0</v>
      </c>
      <c r="CM274" t="n">
        <v>0</v>
      </c>
      <c r="CN274" t="n">
        <v>1</v>
      </c>
      <c r="CO274" t="n">
        <v>1</v>
      </c>
      <c r="CP274" t="n">
        <v>0</v>
      </c>
      <c r="CQ274" t="n">
        <v>0</v>
      </c>
      <c r="CR274" t="n">
        <v>0</v>
      </c>
      <c r="CS274" s="18" t="n">
        <v>1</v>
      </c>
      <c r="DD274" s="34" t="inlineStr">
        <is>
          <t>X</t>
        </is>
      </c>
    </row>
    <row r="275">
      <c r="A275" t="n">
        <v>274</v>
      </c>
      <c r="B275" t="n">
        <v>19</v>
      </c>
      <c r="C275" s="25" t="inlineStr">
        <is>
          <t>Giles et al. (2019)</t>
        </is>
      </c>
      <c r="D275" s="12" t="n">
        <v>9.126473093873162</v>
      </c>
      <c r="E275" s="14" t="n">
        <v>2.375900020305823</v>
      </c>
      <c r="F275" s="7" t="n">
        <v>3.841269841269841</v>
      </c>
      <c r="G275" s="7">
        <f>D275-E275</f>
        <v/>
      </c>
      <c r="H275" s="16">
        <f>D275+E275</f>
        <v/>
      </c>
      <c r="I275" s="11">
        <f>IFERROR(F275/SQRT(F275^2+W275), "X")</f>
        <v/>
      </c>
      <c r="J275" s="33">
        <f>IFERROR(SQRT((1-I275^2)/W275), "X")</f>
        <v/>
      </c>
      <c r="K275" s="33">
        <f>IFERROR(1/J275, "X")</f>
        <v/>
      </c>
      <c r="L275" s="33">
        <f>IFERROR(I275-J275, "X")</f>
        <v/>
      </c>
      <c r="M275" s="33">
        <f>IFERROR(I275+J275, "X")</f>
        <v/>
      </c>
      <c r="N275" s="8" t="n">
        <v>1</v>
      </c>
      <c r="O275" s="9" t="n">
        <v>0</v>
      </c>
      <c r="P275" s="8" t="n">
        <v>1</v>
      </c>
      <c r="Q275" s="9" t="n">
        <v>0</v>
      </c>
      <c r="R275" s="9" t="n">
        <v>0</v>
      </c>
      <c r="S275" s="9" t="n">
        <v>0</v>
      </c>
      <c r="T275" s="9" t="n">
        <v>0</v>
      </c>
      <c r="U275" s="8" t="n">
        <v>3611</v>
      </c>
      <c r="V275" s="9" t="n">
        <v>12</v>
      </c>
      <c r="W275" s="9">
        <f>U275-V275-1</f>
        <v/>
      </c>
      <c r="X275" s="9">
        <f>COUNTIF(B:B,B275)</f>
        <v/>
      </c>
      <c r="Y275" s="7" t="n">
        <v>9</v>
      </c>
      <c r="Z275" s="7">
        <f>BQ275-Y275-6</f>
        <v/>
      </c>
      <c r="AA275" s="9" t="n">
        <v>0</v>
      </c>
      <c r="AB275" s="9" t="n">
        <v>1</v>
      </c>
      <c r="AC275" s="9" t="n">
        <v>0</v>
      </c>
      <c r="AD275" s="9" t="n">
        <v>1</v>
      </c>
      <c r="AE275" s="9" t="n">
        <v>0</v>
      </c>
      <c r="AF275" s="9" t="n">
        <v>0</v>
      </c>
      <c r="AG275" s="8" t="n">
        <v>0</v>
      </c>
      <c r="AH275" s="9" t="n">
        <v>1</v>
      </c>
      <c r="AI275" s="30" t="n">
        <v>0</v>
      </c>
      <c r="AJ275" s="9" t="n">
        <v>1</v>
      </c>
      <c r="AK275" s="30" t="n">
        <v>0</v>
      </c>
      <c r="AL275" s="21" t="n">
        <v>2001</v>
      </c>
      <c r="AM275" s="23">
        <f>LN(AL275)</f>
        <v/>
      </c>
      <c r="AN275" s="33" t="n">
        <v>0.01</v>
      </c>
      <c r="AO275" s="33" t="n">
        <v>0.41725</v>
      </c>
      <c r="AP275" s="33" t="n">
        <v>0.48</v>
      </c>
      <c r="AQ275" s="43" t="n">
        <v>0.09275</v>
      </c>
      <c r="AR275" s="33" t="inlineStr">
        <is>
          <t>.</t>
        </is>
      </c>
      <c r="AS275" s="43" t="inlineStr">
        <is>
          <t>.</t>
        </is>
      </c>
      <c r="AT275" s="42" t="n">
        <v>1</v>
      </c>
      <c r="AU275" s="18" t="n">
        <v>0</v>
      </c>
      <c r="AV275" t="n">
        <v>0.48</v>
      </c>
      <c r="AW275" s="40" t="n">
        <v>0.52</v>
      </c>
      <c r="AX275" t="inlineStr">
        <is>
          <t>.</t>
        </is>
      </c>
      <c r="AY275" s="40" t="inlineStr">
        <is>
          <t>.</t>
        </is>
      </c>
      <c r="BA275" s="18" t="n"/>
      <c r="BB275" t="n">
        <v>0</v>
      </c>
      <c r="BC275" s="18" t="n">
        <v>1</v>
      </c>
      <c r="BD275" s="18" t="inlineStr">
        <is>
          <t>China</t>
        </is>
      </c>
      <c r="BE275" t="n">
        <v>0</v>
      </c>
      <c r="BF275" t="n">
        <v>1</v>
      </c>
      <c r="BG275" t="n">
        <v>0</v>
      </c>
      <c r="BH275" t="n">
        <v>0</v>
      </c>
      <c r="BI275" t="n">
        <v>0</v>
      </c>
      <c r="BJ275" t="n">
        <v>0</v>
      </c>
      <c r="BK275" s="18" t="n">
        <v>0</v>
      </c>
      <c r="BL275" t="n">
        <v>0</v>
      </c>
      <c r="BM275" t="n">
        <v>1</v>
      </c>
      <c r="BN275" s="18" t="n">
        <v>0</v>
      </c>
      <c r="BO275" t="n">
        <v>127.1666666666667</v>
      </c>
      <c r="BP275" t="n">
        <v>27</v>
      </c>
      <c r="BQ275" s="25" t="n">
        <v>44.275</v>
      </c>
      <c r="BR275" t="n">
        <v>1</v>
      </c>
      <c r="BS275" t="n">
        <v>0</v>
      </c>
      <c r="BT275" t="n">
        <v>0</v>
      </c>
      <c r="BU275" t="n">
        <v>0</v>
      </c>
      <c r="BV275" t="n">
        <v>0</v>
      </c>
      <c r="BW275" t="n">
        <v>0</v>
      </c>
      <c r="BX275" t="n">
        <v>0</v>
      </c>
      <c r="BY275" s="18" t="n">
        <v>0</v>
      </c>
      <c r="BZ275" t="n">
        <v>0</v>
      </c>
      <c r="CA275" t="n">
        <v>1</v>
      </c>
      <c r="CB275" t="n">
        <v>0</v>
      </c>
      <c r="CC275" s="18" t="n">
        <v>0</v>
      </c>
      <c r="CD275" t="n">
        <v>0</v>
      </c>
      <c r="CE275" t="n">
        <v>0</v>
      </c>
      <c r="CF275" t="n">
        <v>0</v>
      </c>
      <c r="CG275" t="n">
        <v>0</v>
      </c>
      <c r="CH275" s="18" t="n">
        <v>0</v>
      </c>
      <c r="CI275" t="n">
        <v>1</v>
      </c>
      <c r="CJ275" t="n">
        <v>1</v>
      </c>
      <c r="CK275" t="n">
        <v>0</v>
      </c>
      <c r="CL275" t="n">
        <v>0</v>
      </c>
      <c r="CM275" t="n">
        <v>0</v>
      </c>
      <c r="CN275" t="n">
        <v>1</v>
      </c>
      <c r="CO275" t="n">
        <v>1</v>
      </c>
      <c r="CP275" t="n">
        <v>0</v>
      </c>
      <c r="CQ275" t="n">
        <v>0</v>
      </c>
      <c r="CR275" t="n">
        <v>0</v>
      </c>
      <c r="CS275" s="18" t="n">
        <v>1</v>
      </c>
      <c r="DD275" s="34" t="inlineStr">
        <is>
          <t>X</t>
        </is>
      </c>
    </row>
    <row r="276">
      <c r="A276" t="n">
        <v>275</v>
      </c>
      <c r="B276" t="n">
        <v>19</v>
      </c>
      <c r="C276" s="25" t="inlineStr">
        <is>
          <t>Giles et al. (2019)</t>
        </is>
      </c>
      <c r="D276" s="12" t="n">
        <v>10.43923111237267</v>
      </c>
      <c r="E276" s="14" t="n">
        <v>0.7456593651694767</v>
      </c>
      <c r="F276" s="7" t="n">
        <v>14</v>
      </c>
      <c r="G276" s="7">
        <f>D276-E276</f>
        <v/>
      </c>
      <c r="H276" s="16">
        <f>D276+E276</f>
        <v/>
      </c>
      <c r="I276" s="11">
        <f>IFERROR(F276/SQRT(F276^2+W276), "X")</f>
        <v/>
      </c>
      <c r="J276" s="33">
        <f>IFERROR(SQRT((1-I276^2)/W276), "X")</f>
        <v/>
      </c>
      <c r="K276" s="33">
        <f>IFERROR(1/J276, "X")</f>
        <v/>
      </c>
      <c r="L276" s="33">
        <f>IFERROR(I276-J276, "X")</f>
        <v/>
      </c>
      <c r="M276" s="33">
        <f>IFERROR(I276+J276, "X")</f>
        <v/>
      </c>
      <c r="N276" s="8" t="n">
        <v>1</v>
      </c>
      <c r="O276" s="9" t="n">
        <v>0</v>
      </c>
      <c r="P276" s="8" t="n">
        <v>1</v>
      </c>
      <c r="Q276" s="9" t="n">
        <v>0</v>
      </c>
      <c r="R276" s="9" t="n">
        <v>0</v>
      </c>
      <c r="S276" s="9" t="n">
        <v>0</v>
      </c>
      <c r="T276" s="9" t="n">
        <v>0</v>
      </c>
      <c r="U276" s="8" t="n">
        <v>3611</v>
      </c>
      <c r="V276" s="9" t="n">
        <v>15</v>
      </c>
      <c r="W276" s="9">
        <f>U276-V276-1</f>
        <v/>
      </c>
      <c r="X276" s="9">
        <f>COUNTIF(B:B,B276)</f>
        <v/>
      </c>
      <c r="Y276" s="7" t="n">
        <v>17</v>
      </c>
      <c r="Z276" s="7">
        <f>BQ276-Y276-6</f>
        <v/>
      </c>
      <c r="AA276" s="9" t="n">
        <v>0</v>
      </c>
      <c r="AB276" s="9" t="n">
        <v>1</v>
      </c>
      <c r="AC276" s="9" t="n">
        <v>0</v>
      </c>
      <c r="AD276" s="9" t="n">
        <v>1</v>
      </c>
      <c r="AE276" s="9" t="n">
        <v>0</v>
      </c>
      <c r="AF276" s="9" t="n">
        <v>0</v>
      </c>
      <c r="AG276" s="8" t="n">
        <v>0</v>
      </c>
      <c r="AH276" s="9" t="n">
        <v>1</v>
      </c>
      <c r="AI276" s="30" t="n">
        <v>0</v>
      </c>
      <c r="AJ276" s="9" t="n">
        <v>1</v>
      </c>
      <c r="AK276" s="30" t="n">
        <v>0</v>
      </c>
      <c r="AL276" s="21" t="n">
        <v>2001</v>
      </c>
      <c r="AM276" s="23">
        <f>LN(AL276)</f>
        <v/>
      </c>
      <c r="AN276" s="33" t="n">
        <v>0.01</v>
      </c>
      <c r="AO276" s="33" t="n">
        <v>0.41725</v>
      </c>
      <c r="AP276" s="33" t="n">
        <v>0.48</v>
      </c>
      <c r="AQ276" s="43" t="n">
        <v>0.09275</v>
      </c>
      <c r="AR276" s="33" t="inlineStr">
        <is>
          <t>.</t>
        </is>
      </c>
      <c r="AS276" s="43" t="inlineStr">
        <is>
          <t>.</t>
        </is>
      </c>
      <c r="AT276" s="42" t="n">
        <v>1</v>
      </c>
      <c r="AU276" s="18" t="n">
        <v>0</v>
      </c>
      <c r="AV276" t="n">
        <v>0.48</v>
      </c>
      <c r="AW276" s="40" t="n">
        <v>0.52</v>
      </c>
      <c r="AX276" t="inlineStr">
        <is>
          <t>.</t>
        </is>
      </c>
      <c r="AY276" s="40" t="inlineStr">
        <is>
          <t>.</t>
        </is>
      </c>
      <c r="BA276" s="18" t="n"/>
      <c r="BB276" t="n">
        <v>0</v>
      </c>
      <c r="BC276" s="18" t="n">
        <v>1</v>
      </c>
      <c r="BD276" s="18" t="inlineStr">
        <is>
          <t>China</t>
        </is>
      </c>
      <c r="BE276" t="n">
        <v>0</v>
      </c>
      <c r="BF276" t="n">
        <v>1</v>
      </c>
      <c r="BG276" t="n">
        <v>0</v>
      </c>
      <c r="BH276" t="n">
        <v>0</v>
      </c>
      <c r="BI276" t="n">
        <v>0</v>
      </c>
      <c r="BJ276" t="n">
        <v>0</v>
      </c>
      <c r="BK276" s="18" t="n">
        <v>0</v>
      </c>
      <c r="BL276" t="n">
        <v>0</v>
      </c>
      <c r="BM276" t="n">
        <v>1</v>
      </c>
      <c r="BN276" s="18" t="n">
        <v>0</v>
      </c>
      <c r="BO276" t="n">
        <v>127.1666666666667</v>
      </c>
      <c r="BP276" t="n">
        <v>27</v>
      </c>
      <c r="BQ276" s="25" t="n">
        <v>44.275</v>
      </c>
      <c r="BR276" t="n">
        <v>1</v>
      </c>
      <c r="BS276" t="n">
        <v>0</v>
      </c>
      <c r="BT276" t="n">
        <v>0</v>
      </c>
      <c r="BU276" t="n">
        <v>0</v>
      </c>
      <c r="BV276" t="n">
        <v>0</v>
      </c>
      <c r="BW276" t="n">
        <v>0</v>
      </c>
      <c r="BX276" t="n">
        <v>0</v>
      </c>
      <c r="BY276" s="18" t="n">
        <v>0</v>
      </c>
      <c r="BZ276" t="n">
        <v>0</v>
      </c>
      <c r="CA276" t="n">
        <v>1</v>
      </c>
      <c r="CB276" t="n">
        <v>0</v>
      </c>
      <c r="CC276" s="18" t="n">
        <v>0</v>
      </c>
      <c r="CD276" t="n">
        <v>0</v>
      </c>
      <c r="CE276" t="n">
        <v>0</v>
      </c>
      <c r="CF276" t="n">
        <v>0</v>
      </c>
      <c r="CG276" t="n">
        <v>0</v>
      </c>
      <c r="CH276" s="18" t="n">
        <v>0</v>
      </c>
      <c r="CI276" t="n">
        <v>1</v>
      </c>
      <c r="CJ276" t="n">
        <v>1</v>
      </c>
      <c r="CK276" t="n">
        <v>0</v>
      </c>
      <c r="CL276" t="n">
        <v>0</v>
      </c>
      <c r="CM276" t="n">
        <v>0</v>
      </c>
      <c r="CN276" t="n">
        <v>1</v>
      </c>
      <c r="CO276" t="n">
        <v>1</v>
      </c>
      <c r="CP276" t="n">
        <v>0</v>
      </c>
      <c r="CQ276" t="n">
        <v>0</v>
      </c>
      <c r="CR276" t="n">
        <v>0</v>
      </c>
      <c r="CS276" s="18" t="n">
        <v>1</v>
      </c>
      <c r="DD276" s="34" t="inlineStr">
        <is>
          <t>X</t>
        </is>
      </c>
    </row>
    <row r="277">
      <c r="A277" t="n">
        <v>276</v>
      </c>
      <c r="B277" t="n">
        <v>19</v>
      </c>
      <c r="C277" s="25" t="inlineStr">
        <is>
          <t>Giles et al. (2019)</t>
        </is>
      </c>
      <c r="D277" s="12" t="n">
        <v>7.74816661767516</v>
      </c>
      <c r="E277" s="14" t="n">
        <v>1.075104458911865</v>
      </c>
      <c r="F277" s="7" t="n">
        <v>7.206896551724137</v>
      </c>
      <c r="G277" s="7">
        <f>D277-E277</f>
        <v/>
      </c>
      <c r="H277" s="16">
        <f>D277+E277</f>
        <v/>
      </c>
      <c r="I277" s="11">
        <f>IFERROR(F277/SQRT(F277^2+W277), "X")</f>
        <v/>
      </c>
      <c r="J277" s="33">
        <f>IFERROR(SQRT((1-I277^2)/W277), "X")</f>
        <v/>
      </c>
      <c r="K277" s="33">
        <f>IFERROR(1/J277, "X")</f>
        <v/>
      </c>
      <c r="L277" s="33">
        <f>IFERROR(I277-J277, "X")</f>
        <v/>
      </c>
      <c r="M277" s="33">
        <f>IFERROR(I277+J277, "X")</f>
        <v/>
      </c>
      <c r="N277" s="8" t="n">
        <v>1</v>
      </c>
      <c r="O277" s="9" t="n">
        <v>0</v>
      </c>
      <c r="P277" s="8" t="n">
        <v>1</v>
      </c>
      <c r="Q277" s="9" t="n">
        <v>0</v>
      </c>
      <c r="R277" s="9" t="n">
        <v>0</v>
      </c>
      <c r="S277" s="9" t="n">
        <v>0</v>
      </c>
      <c r="T277" s="9" t="n">
        <v>0</v>
      </c>
      <c r="U277" s="8" t="n">
        <v>3611</v>
      </c>
      <c r="V277" s="9" t="n">
        <v>15</v>
      </c>
      <c r="W277" s="9">
        <f>U277-V277-1</f>
        <v/>
      </c>
      <c r="X277" s="9">
        <f>COUNTIF(B:B,B277)</f>
        <v/>
      </c>
      <c r="Y277" s="7" t="n">
        <v>12</v>
      </c>
      <c r="Z277" s="7">
        <f>BQ277-Y277-6</f>
        <v/>
      </c>
      <c r="AA277" s="9" t="n">
        <v>0</v>
      </c>
      <c r="AB277" s="9" t="n">
        <v>1</v>
      </c>
      <c r="AC277" s="9" t="n">
        <v>0</v>
      </c>
      <c r="AD277" s="9" t="n">
        <v>1</v>
      </c>
      <c r="AE277" s="9" t="n">
        <v>0</v>
      </c>
      <c r="AF277" s="9" t="n">
        <v>0</v>
      </c>
      <c r="AG277" s="8" t="n">
        <v>0</v>
      </c>
      <c r="AH277" s="9" t="n">
        <v>1</v>
      </c>
      <c r="AI277" s="30" t="n">
        <v>0</v>
      </c>
      <c r="AJ277" s="9" t="n">
        <v>1</v>
      </c>
      <c r="AK277" s="30" t="n">
        <v>0</v>
      </c>
      <c r="AL277" s="21" t="n">
        <v>2001</v>
      </c>
      <c r="AM277" s="23">
        <f>LN(AL277)</f>
        <v/>
      </c>
      <c r="AN277" s="33" t="n">
        <v>0.01</v>
      </c>
      <c r="AO277" s="33" t="n">
        <v>0.41725</v>
      </c>
      <c r="AP277" s="33" t="n">
        <v>0.48</v>
      </c>
      <c r="AQ277" s="43" t="n">
        <v>0.09275</v>
      </c>
      <c r="AR277" s="33" t="inlineStr">
        <is>
          <t>.</t>
        </is>
      </c>
      <c r="AS277" s="43" t="inlineStr">
        <is>
          <t>.</t>
        </is>
      </c>
      <c r="AT277" s="42" t="n">
        <v>1</v>
      </c>
      <c r="AU277" s="18" t="n">
        <v>0</v>
      </c>
      <c r="AV277" t="n">
        <v>0.48</v>
      </c>
      <c r="AW277" s="40" t="n">
        <v>0.52</v>
      </c>
      <c r="AX277" t="inlineStr">
        <is>
          <t>.</t>
        </is>
      </c>
      <c r="AY277" s="40" t="inlineStr">
        <is>
          <t>.</t>
        </is>
      </c>
      <c r="BA277" s="18" t="n"/>
      <c r="BB277" t="n">
        <v>0</v>
      </c>
      <c r="BC277" s="18" t="n">
        <v>1</v>
      </c>
      <c r="BD277" s="18" t="inlineStr">
        <is>
          <t>China</t>
        </is>
      </c>
      <c r="BE277" t="n">
        <v>0</v>
      </c>
      <c r="BF277" t="n">
        <v>1</v>
      </c>
      <c r="BG277" t="n">
        <v>0</v>
      </c>
      <c r="BH277" t="n">
        <v>0</v>
      </c>
      <c r="BI277" t="n">
        <v>0</v>
      </c>
      <c r="BJ277" t="n">
        <v>0</v>
      </c>
      <c r="BK277" s="18" t="n">
        <v>0</v>
      </c>
      <c r="BL277" t="n">
        <v>0</v>
      </c>
      <c r="BM277" t="n">
        <v>1</v>
      </c>
      <c r="BN277" s="18" t="n">
        <v>0</v>
      </c>
      <c r="BO277" t="n">
        <v>127.1666666666667</v>
      </c>
      <c r="BP277" t="n">
        <v>27</v>
      </c>
      <c r="BQ277" s="25" t="n">
        <v>44.275</v>
      </c>
      <c r="BR277" t="n">
        <v>1</v>
      </c>
      <c r="BS277" t="n">
        <v>0</v>
      </c>
      <c r="BT277" t="n">
        <v>0</v>
      </c>
      <c r="BU277" t="n">
        <v>0</v>
      </c>
      <c r="BV277" t="n">
        <v>0</v>
      </c>
      <c r="BW277" t="n">
        <v>0</v>
      </c>
      <c r="BX277" t="n">
        <v>0</v>
      </c>
      <c r="BY277" s="18" t="n">
        <v>0</v>
      </c>
      <c r="BZ277" t="n">
        <v>0</v>
      </c>
      <c r="CA277" t="n">
        <v>1</v>
      </c>
      <c r="CB277" t="n">
        <v>0</v>
      </c>
      <c r="CC277" s="18" t="n">
        <v>0</v>
      </c>
      <c r="CD277" t="n">
        <v>0</v>
      </c>
      <c r="CE277" t="n">
        <v>0</v>
      </c>
      <c r="CF277" t="n">
        <v>0</v>
      </c>
      <c r="CG277" t="n">
        <v>0</v>
      </c>
      <c r="CH277" s="18" t="n">
        <v>0</v>
      </c>
      <c r="CI277" t="n">
        <v>1</v>
      </c>
      <c r="CJ277" t="n">
        <v>1</v>
      </c>
      <c r="CK277" t="n">
        <v>0</v>
      </c>
      <c r="CL277" t="n">
        <v>0</v>
      </c>
      <c r="CM277" t="n">
        <v>0</v>
      </c>
      <c r="CN277" t="n">
        <v>1</v>
      </c>
      <c r="CO277" t="n">
        <v>1</v>
      </c>
      <c r="CP277" t="n">
        <v>0</v>
      </c>
      <c r="CQ277" t="n">
        <v>0</v>
      </c>
      <c r="CR277" t="n">
        <v>0</v>
      </c>
      <c r="CS277" s="18" t="n">
        <v>1</v>
      </c>
      <c r="DD277" s="34" t="inlineStr">
        <is>
          <t>X</t>
        </is>
      </c>
    </row>
    <row r="278">
      <c r="A278" t="n">
        <v>277</v>
      </c>
      <c r="B278" t="n">
        <v>19</v>
      </c>
      <c r="C278" s="25" t="inlineStr">
        <is>
          <t>Giles et al. (2019)</t>
        </is>
      </c>
      <c r="D278" s="12" t="n">
        <v>8.788149740259261</v>
      </c>
      <c r="E278" s="14" t="n">
        <v>2.403596510156379</v>
      </c>
      <c r="F278" s="7" t="n">
        <v>3.65625</v>
      </c>
      <c r="G278" s="7">
        <f>D278-E278</f>
        <v/>
      </c>
      <c r="H278" s="16">
        <f>D278+E278</f>
        <v/>
      </c>
      <c r="I278" s="11">
        <f>IFERROR(F278/SQRT(F278^2+W278), "X")</f>
        <v/>
      </c>
      <c r="J278" s="33">
        <f>IFERROR(SQRT((1-I278^2)/W278), "X")</f>
        <v/>
      </c>
      <c r="K278" s="33">
        <f>IFERROR(1/J278, "X")</f>
        <v/>
      </c>
      <c r="L278" s="33">
        <f>IFERROR(I278-J278, "X")</f>
        <v/>
      </c>
      <c r="M278" s="33">
        <f>IFERROR(I278+J278, "X")</f>
        <v/>
      </c>
      <c r="N278" s="8" t="n">
        <v>1</v>
      </c>
      <c r="O278" s="9" t="n">
        <v>0</v>
      </c>
      <c r="P278" s="8" t="n">
        <v>1</v>
      </c>
      <c r="Q278" s="9" t="n">
        <v>0</v>
      </c>
      <c r="R278" s="9" t="n">
        <v>0</v>
      </c>
      <c r="S278" s="9" t="n">
        <v>0</v>
      </c>
      <c r="T278" s="9" t="n">
        <v>0</v>
      </c>
      <c r="U278" s="8" t="n">
        <v>3611</v>
      </c>
      <c r="V278" s="9" t="n">
        <v>15</v>
      </c>
      <c r="W278" s="9">
        <f>U278-V278-1</f>
        <v/>
      </c>
      <c r="X278" s="9">
        <f>COUNTIF(B:B,B278)</f>
        <v/>
      </c>
      <c r="Y278" s="7" t="n">
        <v>9</v>
      </c>
      <c r="Z278" s="7">
        <f>BQ278-Y278-6</f>
        <v/>
      </c>
      <c r="AA278" s="9" t="n">
        <v>0</v>
      </c>
      <c r="AB278" s="9" t="n">
        <v>1</v>
      </c>
      <c r="AC278" s="9" t="n">
        <v>0</v>
      </c>
      <c r="AD278" s="9" t="n">
        <v>1</v>
      </c>
      <c r="AE278" s="9" t="n">
        <v>0</v>
      </c>
      <c r="AF278" s="9" t="n">
        <v>0</v>
      </c>
      <c r="AG278" s="8" t="n">
        <v>0</v>
      </c>
      <c r="AH278" s="9" t="n">
        <v>1</v>
      </c>
      <c r="AI278" s="30" t="n">
        <v>0</v>
      </c>
      <c r="AJ278" s="9" t="n">
        <v>1</v>
      </c>
      <c r="AK278" s="30" t="n">
        <v>0</v>
      </c>
      <c r="AL278" s="21" t="n">
        <v>2001</v>
      </c>
      <c r="AM278" s="23">
        <f>LN(AL278)</f>
        <v/>
      </c>
      <c r="AN278" s="33" t="n">
        <v>0.01</v>
      </c>
      <c r="AO278" s="33" t="n">
        <v>0.41725</v>
      </c>
      <c r="AP278" s="33" t="n">
        <v>0.48</v>
      </c>
      <c r="AQ278" s="43" t="n">
        <v>0.09275</v>
      </c>
      <c r="AR278" s="33" t="inlineStr">
        <is>
          <t>.</t>
        </is>
      </c>
      <c r="AS278" s="43" t="inlineStr">
        <is>
          <t>.</t>
        </is>
      </c>
      <c r="AT278" s="42" t="n">
        <v>1</v>
      </c>
      <c r="AU278" s="18" t="n">
        <v>0</v>
      </c>
      <c r="AV278" t="n">
        <v>0.48</v>
      </c>
      <c r="AW278" s="40" t="n">
        <v>0.52</v>
      </c>
      <c r="AX278" t="inlineStr">
        <is>
          <t>.</t>
        </is>
      </c>
      <c r="AY278" s="40" t="inlineStr">
        <is>
          <t>.</t>
        </is>
      </c>
      <c r="BA278" s="18" t="n"/>
      <c r="BB278" t="n">
        <v>0</v>
      </c>
      <c r="BC278" s="18" t="n">
        <v>1</v>
      </c>
      <c r="BD278" s="18" t="inlineStr">
        <is>
          <t>China</t>
        </is>
      </c>
      <c r="BE278" t="n">
        <v>0</v>
      </c>
      <c r="BF278" t="n">
        <v>1</v>
      </c>
      <c r="BG278" t="n">
        <v>0</v>
      </c>
      <c r="BH278" t="n">
        <v>0</v>
      </c>
      <c r="BI278" t="n">
        <v>0</v>
      </c>
      <c r="BJ278" t="n">
        <v>0</v>
      </c>
      <c r="BK278" s="18" t="n">
        <v>0</v>
      </c>
      <c r="BL278" t="n">
        <v>0</v>
      </c>
      <c r="BM278" t="n">
        <v>1</v>
      </c>
      <c r="BN278" s="18" t="n">
        <v>0</v>
      </c>
      <c r="BO278" t="n">
        <v>127.1666666666667</v>
      </c>
      <c r="BP278" t="n">
        <v>27</v>
      </c>
      <c r="BQ278" s="25" t="n">
        <v>44.275</v>
      </c>
      <c r="BR278" t="n">
        <v>1</v>
      </c>
      <c r="BS278" t="n">
        <v>0</v>
      </c>
      <c r="BT278" t="n">
        <v>0</v>
      </c>
      <c r="BU278" t="n">
        <v>0</v>
      </c>
      <c r="BV278" t="n">
        <v>0</v>
      </c>
      <c r="BW278" t="n">
        <v>0</v>
      </c>
      <c r="BX278" t="n">
        <v>0</v>
      </c>
      <c r="BY278" s="18" t="n">
        <v>0</v>
      </c>
      <c r="BZ278" t="n">
        <v>0</v>
      </c>
      <c r="CA278" t="n">
        <v>1</v>
      </c>
      <c r="CB278" t="n">
        <v>0</v>
      </c>
      <c r="CC278" s="18" t="n">
        <v>0</v>
      </c>
      <c r="CD278" t="n">
        <v>0</v>
      </c>
      <c r="CE278" t="n">
        <v>0</v>
      </c>
      <c r="CF278" t="n">
        <v>0</v>
      </c>
      <c r="CG278" t="n">
        <v>0</v>
      </c>
      <c r="CH278" s="18" t="n">
        <v>0</v>
      </c>
      <c r="CI278" t="n">
        <v>1</v>
      </c>
      <c r="CJ278" t="n">
        <v>1</v>
      </c>
      <c r="CK278" t="n">
        <v>0</v>
      </c>
      <c r="CL278" t="n">
        <v>0</v>
      </c>
      <c r="CM278" t="n">
        <v>0</v>
      </c>
      <c r="CN278" t="n">
        <v>1</v>
      </c>
      <c r="CO278" t="n">
        <v>1</v>
      </c>
      <c r="CP278" t="n">
        <v>0</v>
      </c>
      <c r="CQ278" t="n">
        <v>0</v>
      </c>
      <c r="CR278" t="n">
        <v>0</v>
      </c>
      <c r="CS278" s="18" t="n">
        <v>1</v>
      </c>
      <c r="DD278" s="34" t="inlineStr">
        <is>
          <t>X</t>
        </is>
      </c>
    </row>
    <row r="279">
      <c r="A279" t="n">
        <v>278</v>
      </c>
      <c r="B279" t="n">
        <v>19</v>
      </c>
      <c r="C279" s="25" t="inlineStr">
        <is>
          <t>Giles et al. (2019)</t>
        </is>
      </c>
      <c r="D279" s="12" t="n">
        <v>9.6</v>
      </c>
      <c r="E279" s="14" t="n">
        <v>0.4</v>
      </c>
      <c r="F279" s="7">
        <f>D279/E279</f>
        <v/>
      </c>
      <c r="G279" s="7">
        <f>D279-E279</f>
        <v/>
      </c>
      <c r="H279" s="16">
        <f>D279+E279</f>
        <v/>
      </c>
      <c r="I279" s="11">
        <f>IFERROR(F279/SQRT(F279^2+W279), "X")</f>
        <v/>
      </c>
      <c r="J279" s="33">
        <f>IFERROR(SQRT((1-I279^2)/W279), "X")</f>
        <v/>
      </c>
      <c r="K279" s="33">
        <f>IFERROR(1/J279, "X")</f>
        <v/>
      </c>
      <c r="L279" s="33">
        <f>IFERROR(I279-J279, "X")</f>
        <v/>
      </c>
      <c r="M279" s="33">
        <f>IFERROR(I279+J279, "X")</f>
        <v/>
      </c>
      <c r="N279" s="8" t="n">
        <v>1</v>
      </c>
      <c r="O279" s="9" t="n">
        <v>0</v>
      </c>
      <c r="P279" s="8" t="n">
        <v>1</v>
      </c>
      <c r="Q279" s="9" t="n">
        <v>0</v>
      </c>
      <c r="R279" s="9" t="n">
        <v>0</v>
      </c>
      <c r="S279" s="9" t="n">
        <v>0</v>
      </c>
      <c r="T279" s="9" t="n">
        <v>0</v>
      </c>
      <c r="U279" s="8" t="n">
        <v>3613</v>
      </c>
      <c r="V279" s="9" t="n">
        <v>6</v>
      </c>
      <c r="W279" s="9">
        <f>U279-V279-1</f>
        <v/>
      </c>
      <c r="X279" s="9">
        <f>COUNTIF(B:B,B279)</f>
        <v/>
      </c>
      <c r="Y279" s="7" t="n">
        <v>10.9675</v>
      </c>
      <c r="Z279" s="7">
        <f>BQ279-Y279-6</f>
        <v/>
      </c>
      <c r="AA279" s="9" t="n">
        <v>1</v>
      </c>
      <c r="AB279" s="9" t="n">
        <v>0</v>
      </c>
      <c r="AC279" s="9" t="n">
        <v>0</v>
      </c>
      <c r="AD279" s="9" t="n">
        <v>1</v>
      </c>
      <c r="AE279" s="9" t="n">
        <v>0</v>
      </c>
      <c r="AF279" s="9" t="n">
        <v>0</v>
      </c>
      <c r="AG279" s="8" t="n">
        <v>0</v>
      </c>
      <c r="AH279" s="9" t="n">
        <v>1</v>
      </c>
      <c r="AI279" s="30" t="n">
        <v>0</v>
      </c>
      <c r="AJ279" s="9" t="n">
        <v>1</v>
      </c>
      <c r="AK279" s="30" t="n">
        <v>0</v>
      </c>
      <c r="AL279" s="21" t="n">
        <v>2001</v>
      </c>
      <c r="AM279" s="23">
        <f>LN(AL279)</f>
        <v/>
      </c>
      <c r="AN279" s="33" t="n">
        <v>0.01</v>
      </c>
      <c r="AO279" s="33" t="n">
        <v>0.41725</v>
      </c>
      <c r="AP279" s="33" t="n">
        <v>0.48</v>
      </c>
      <c r="AQ279" s="43" t="n">
        <v>0.09275</v>
      </c>
      <c r="AR279" s="33" t="inlineStr">
        <is>
          <t>.</t>
        </is>
      </c>
      <c r="AS279" s="43" t="inlineStr">
        <is>
          <t>.</t>
        </is>
      </c>
      <c r="AT279" s="42" t="n">
        <v>1</v>
      </c>
      <c r="AU279" s="18" t="n">
        <v>0</v>
      </c>
      <c r="AV279" t="n">
        <v>0.48</v>
      </c>
      <c r="AW279" s="40" t="n">
        <v>0.52</v>
      </c>
      <c r="AX279" t="inlineStr">
        <is>
          <t>.</t>
        </is>
      </c>
      <c r="AY279" s="40" t="inlineStr">
        <is>
          <t>.</t>
        </is>
      </c>
      <c r="BA279" s="18" t="n"/>
      <c r="BB279" t="n">
        <v>0</v>
      </c>
      <c r="BC279" s="18" t="n">
        <v>1</v>
      </c>
      <c r="BD279" s="18" t="inlineStr">
        <is>
          <t>China</t>
        </is>
      </c>
      <c r="BE279" t="n">
        <v>0</v>
      </c>
      <c r="BF279" t="n">
        <v>1</v>
      </c>
      <c r="BG279" t="n">
        <v>0</v>
      </c>
      <c r="BH279" t="n">
        <v>0</v>
      </c>
      <c r="BI279" t="n">
        <v>0</v>
      </c>
      <c r="BJ279" t="n">
        <v>0</v>
      </c>
      <c r="BK279" s="18" t="n">
        <v>0</v>
      </c>
      <c r="BL279" t="n">
        <v>0</v>
      </c>
      <c r="BM279" t="n">
        <v>1</v>
      </c>
      <c r="BN279" s="18" t="n">
        <v>0</v>
      </c>
      <c r="BO279" t="n">
        <v>127.1666666666667</v>
      </c>
      <c r="BP279" t="n">
        <v>27</v>
      </c>
      <c r="BQ279" s="25" t="n">
        <v>44.275</v>
      </c>
      <c r="BR279" t="n">
        <v>1</v>
      </c>
      <c r="BS279" t="n">
        <v>0</v>
      </c>
      <c r="BT279" t="n">
        <v>0</v>
      </c>
      <c r="BU279" t="n">
        <v>0</v>
      </c>
      <c r="BV279" t="n">
        <v>0</v>
      </c>
      <c r="BW279" t="n">
        <v>0</v>
      </c>
      <c r="BX279" t="n">
        <v>0</v>
      </c>
      <c r="BY279" s="18" t="n">
        <v>0</v>
      </c>
      <c r="BZ279" t="n">
        <v>0</v>
      </c>
      <c r="CA279" t="n">
        <v>1</v>
      </c>
      <c r="CB279" t="n">
        <v>0</v>
      </c>
      <c r="CC279" s="18" t="n">
        <v>0</v>
      </c>
      <c r="CD279" t="n">
        <v>0</v>
      </c>
      <c r="CE279" t="n">
        <v>0</v>
      </c>
      <c r="CF279" t="n">
        <v>0</v>
      </c>
      <c r="CG279" t="n">
        <v>0</v>
      </c>
      <c r="CH279" s="18" t="n">
        <v>0</v>
      </c>
      <c r="CI279" t="n">
        <v>1</v>
      </c>
      <c r="CJ279" t="n">
        <v>1</v>
      </c>
      <c r="CK279" t="n">
        <v>0</v>
      </c>
      <c r="CL279" t="n">
        <v>0</v>
      </c>
      <c r="CM279" t="n">
        <v>0</v>
      </c>
      <c r="CN279" t="n">
        <v>1</v>
      </c>
      <c r="CO279" t="n">
        <v>1</v>
      </c>
      <c r="CP279" t="n">
        <v>0</v>
      </c>
      <c r="CQ279" t="n">
        <v>0</v>
      </c>
      <c r="CR279" t="n">
        <v>0</v>
      </c>
      <c r="CS279" s="18" t="n">
        <v>1</v>
      </c>
      <c r="DD279" s="34" t="inlineStr">
        <is>
          <t>X</t>
        </is>
      </c>
    </row>
    <row r="280">
      <c r="A280" t="n">
        <v>279</v>
      </c>
      <c r="B280" t="n">
        <v>19</v>
      </c>
      <c r="C280" s="25" t="inlineStr">
        <is>
          <t>Giles et al. (2019)</t>
        </is>
      </c>
      <c r="D280" s="12" t="n">
        <v>9.6</v>
      </c>
      <c r="E280" s="14" t="n">
        <v>0.4</v>
      </c>
      <c r="F280" s="7">
        <f>D280/E280</f>
        <v/>
      </c>
      <c r="G280" s="7">
        <f>D280-E280</f>
        <v/>
      </c>
      <c r="H280" s="16">
        <f>D280+E280</f>
        <v/>
      </c>
      <c r="I280" s="11">
        <f>IFERROR(F280/SQRT(F280^2+W280), "X")</f>
        <v/>
      </c>
      <c r="J280" s="33">
        <f>IFERROR(SQRT((1-I280^2)/W280), "X")</f>
        <v/>
      </c>
      <c r="K280" s="33">
        <f>IFERROR(1/J280, "X")</f>
        <v/>
      </c>
      <c r="L280" s="33">
        <f>IFERROR(I280-J280, "X")</f>
        <v/>
      </c>
      <c r="M280" s="33">
        <f>IFERROR(I280+J280, "X")</f>
        <v/>
      </c>
      <c r="N280" s="8" t="n">
        <v>1</v>
      </c>
      <c r="O280" s="9" t="n">
        <v>0</v>
      </c>
      <c r="P280" s="8" t="n">
        <v>1</v>
      </c>
      <c r="Q280" s="9" t="n">
        <v>0</v>
      </c>
      <c r="R280" s="9" t="n">
        <v>0</v>
      </c>
      <c r="S280" s="9" t="n">
        <v>0</v>
      </c>
      <c r="T280" s="9" t="n">
        <v>0</v>
      </c>
      <c r="U280" s="8" t="n">
        <v>3613</v>
      </c>
      <c r="V280" s="9" t="n">
        <v>6</v>
      </c>
      <c r="W280" s="9">
        <f>U280-V280-1</f>
        <v/>
      </c>
      <c r="X280" s="9">
        <f>COUNTIF(B:B,B280)</f>
        <v/>
      </c>
      <c r="Y280" s="7" t="n">
        <v>10.9675</v>
      </c>
      <c r="Z280" s="7">
        <f>BQ280-Y280-6</f>
        <v/>
      </c>
      <c r="AA280" s="9" t="n">
        <v>1</v>
      </c>
      <c r="AB280" s="9" t="n">
        <v>0</v>
      </c>
      <c r="AC280" s="9" t="n">
        <v>0</v>
      </c>
      <c r="AD280" s="9" t="n">
        <v>1</v>
      </c>
      <c r="AE280" s="9" t="n">
        <v>0</v>
      </c>
      <c r="AF280" s="9" t="n">
        <v>0</v>
      </c>
      <c r="AG280" s="8" t="n">
        <v>0</v>
      </c>
      <c r="AH280" s="9" t="n">
        <v>1</v>
      </c>
      <c r="AI280" s="30" t="n">
        <v>0</v>
      </c>
      <c r="AJ280" s="9" t="n">
        <v>1</v>
      </c>
      <c r="AK280" s="30" t="n">
        <v>0</v>
      </c>
      <c r="AL280" s="21" t="n">
        <v>2001</v>
      </c>
      <c r="AM280" s="23">
        <f>LN(AL280)</f>
        <v/>
      </c>
      <c r="AN280" s="33" t="n">
        <v>0.01</v>
      </c>
      <c r="AO280" s="33" t="n">
        <v>0.41725</v>
      </c>
      <c r="AP280" s="33" t="n">
        <v>0.48</v>
      </c>
      <c r="AQ280" s="43" t="n">
        <v>0.09275</v>
      </c>
      <c r="AR280" s="33" t="inlineStr">
        <is>
          <t>.</t>
        </is>
      </c>
      <c r="AS280" s="43" t="inlineStr">
        <is>
          <t>.</t>
        </is>
      </c>
      <c r="AT280" s="42" t="n">
        <v>1</v>
      </c>
      <c r="AU280" s="18" t="n">
        <v>0</v>
      </c>
      <c r="AV280" t="n">
        <v>0.48</v>
      </c>
      <c r="AW280" s="40" t="n">
        <v>0.52</v>
      </c>
      <c r="AX280" t="inlineStr">
        <is>
          <t>.</t>
        </is>
      </c>
      <c r="AY280" s="40" t="inlineStr">
        <is>
          <t>.</t>
        </is>
      </c>
      <c r="BA280" s="18" t="n"/>
      <c r="BB280" t="n">
        <v>0</v>
      </c>
      <c r="BC280" s="18" t="n">
        <v>1</v>
      </c>
      <c r="BD280" s="18" t="inlineStr">
        <is>
          <t>China</t>
        </is>
      </c>
      <c r="BE280" t="n">
        <v>0</v>
      </c>
      <c r="BF280" t="n">
        <v>1</v>
      </c>
      <c r="BG280" t="n">
        <v>0</v>
      </c>
      <c r="BH280" t="n">
        <v>0</v>
      </c>
      <c r="BI280" t="n">
        <v>0</v>
      </c>
      <c r="BJ280" t="n">
        <v>0</v>
      </c>
      <c r="BK280" s="18" t="n">
        <v>0</v>
      </c>
      <c r="BL280" t="n">
        <v>0</v>
      </c>
      <c r="BM280" t="n">
        <v>1</v>
      </c>
      <c r="BN280" s="18" t="n">
        <v>0</v>
      </c>
      <c r="BO280" t="n">
        <v>127.1666666666667</v>
      </c>
      <c r="BP280" t="n">
        <v>27</v>
      </c>
      <c r="BQ280" s="25" t="n">
        <v>44.275</v>
      </c>
      <c r="BR280" t="n">
        <v>1</v>
      </c>
      <c r="BS280" t="n">
        <v>0</v>
      </c>
      <c r="BT280" t="n">
        <v>0</v>
      </c>
      <c r="BU280" t="n">
        <v>0</v>
      </c>
      <c r="BV280" t="n">
        <v>0</v>
      </c>
      <c r="BW280" t="n">
        <v>0</v>
      </c>
      <c r="BX280" t="n">
        <v>0</v>
      </c>
      <c r="BY280" s="18" t="n">
        <v>0</v>
      </c>
      <c r="BZ280" t="n">
        <v>0</v>
      </c>
      <c r="CA280" t="n">
        <v>1</v>
      </c>
      <c r="CB280" t="n">
        <v>0</v>
      </c>
      <c r="CC280" s="18" t="n">
        <v>0</v>
      </c>
      <c r="CD280" t="n">
        <v>0</v>
      </c>
      <c r="CE280" t="n">
        <v>0</v>
      </c>
      <c r="CF280" t="n">
        <v>0</v>
      </c>
      <c r="CG280" t="n">
        <v>0</v>
      </c>
      <c r="CH280" s="18" t="n">
        <v>0</v>
      </c>
      <c r="CI280" t="n">
        <v>1</v>
      </c>
      <c r="CJ280" t="n">
        <v>1</v>
      </c>
      <c r="CK280" t="n">
        <v>0</v>
      </c>
      <c r="CL280" t="n">
        <v>0</v>
      </c>
      <c r="CM280" t="n">
        <v>0</v>
      </c>
      <c r="CN280" t="n">
        <v>1</v>
      </c>
      <c r="CO280" t="n">
        <v>1</v>
      </c>
      <c r="CP280" t="n">
        <v>0</v>
      </c>
      <c r="CQ280" t="n">
        <v>0</v>
      </c>
      <c r="CR280" t="n">
        <v>0</v>
      </c>
      <c r="CS280" s="18" t="n">
        <v>1</v>
      </c>
      <c r="DD280" s="34" t="inlineStr">
        <is>
          <t>X</t>
        </is>
      </c>
    </row>
    <row r="281">
      <c r="A281" t="n">
        <v>280</v>
      </c>
      <c r="B281" t="n">
        <v>19</v>
      </c>
      <c r="C281" s="25" t="inlineStr">
        <is>
          <t>Giles et al. (2019)</t>
        </is>
      </c>
      <c r="D281" s="12" t="n">
        <v>8.9</v>
      </c>
      <c r="E281" s="14" t="n">
        <v>0.4</v>
      </c>
      <c r="F281" s="7">
        <f>D281/E281</f>
        <v/>
      </c>
      <c r="G281" s="7">
        <f>D281-E281</f>
        <v/>
      </c>
      <c r="H281" s="16">
        <f>D281+E281</f>
        <v/>
      </c>
      <c r="I281" s="11">
        <f>IFERROR(F281/SQRT(F281^2+W281), "X")</f>
        <v/>
      </c>
      <c r="J281" s="33">
        <f>IFERROR(SQRT((1-I281^2)/W281), "X")</f>
        <v/>
      </c>
      <c r="K281" s="33">
        <f>IFERROR(1/J281, "X")</f>
        <v/>
      </c>
      <c r="L281" s="33">
        <f>IFERROR(I281-J281, "X")</f>
        <v/>
      </c>
      <c r="M281" s="33">
        <f>IFERROR(I281+J281, "X")</f>
        <v/>
      </c>
      <c r="N281" s="8" t="n">
        <v>1</v>
      </c>
      <c r="O281" s="9" t="n">
        <v>0</v>
      </c>
      <c r="P281" s="8" t="n">
        <v>1</v>
      </c>
      <c r="Q281" s="9" t="n">
        <v>0</v>
      </c>
      <c r="R281" s="9" t="n">
        <v>0</v>
      </c>
      <c r="S281" s="9" t="n">
        <v>0</v>
      </c>
      <c r="T281" s="9" t="n">
        <v>0</v>
      </c>
      <c r="U281" s="8" t="n">
        <v>3610</v>
      </c>
      <c r="V281" s="9" t="n">
        <v>12</v>
      </c>
      <c r="W281" s="9">
        <f>U281-V281-1</f>
        <v/>
      </c>
      <c r="X281" s="9">
        <f>COUNTIF(B:B,B281)</f>
        <v/>
      </c>
      <c r="Y281" s="7" t="n">
        <v>10.9675</v>
      </c>
      <c r="Z281" s="7">
        <f>BQ281-Y281-6</f>
        <v/>
      </c>
      <c r="AA281" s="9" t="n">
        <v>1</v>
      </c>
      <c r="AB281" s="9" t="n">
        <v>0</v>
      </c>
      <c r="AC281" s="9" t="n">
        <v>0</v>
      </c>
      <c r="AD281" s="9" t="n">
        <v>1</v>
      </c>
      <c r="AE281" s="9" t="n">
        <v>0</v>
      </c>
      <c r="AF281" s="9" t="n">
        <v>0</v>
      </c>
      <c r="AG281" s="8" t="n">
        <v>0</v>
      </c>
      <c r="AH281" s="9" t="n">
        <v>1</v>
      </c>
      <c r="AI281" s="30" t="n">
        <v>0</v>
      </c>
      <c r="AJ281" s="9" t="n">
        <v>1</v>
      </c>
      <c r="AK281" s="30" t="n">
        <v>0</v>
      </c>
      <c r="AL281" s="21" t="n">
        <v>2001</v>
      </c>
      <c r="AM281" s="23">
        <f>LN(AL281)</f>
        <v/>
      </c>
      <c r="AN281" s="33" t="n">
        <v>0.01</v>
      </c>
      <c r="AO281" s="33" t="n">
        <v>0.41725</v>
      </c>
      <c r="AP281" s="33" t="n">
        <v>0.48</v>
      </c>
      <c r="AQ281" s="43" t="n">
        <v>0.09275</v>
      </c>
      <c r="AR281" s="33" t="inlineStr">
        <is>
          <t>.</t>
        </is>
      </c>
      <c r="AS281" s="43" t="inlineStr">
        <is>
          <t>.</t>
        </is>
      </c>
      <c r="AT281" s="42" t="n">
        <v>1</v>
      </c>
      <c r="AU281" s="18" t="n">
        <v>0</v>
      </c>
      <c r="AV281" t="n">
        <v>0.48</v>
      </c>
      <c r="AW281" s="40" t="n">
        <v>0.52</v>
      </c>
      <c r="AX281" t="inlineStr">
        <is>
          <t>.</t>
        </is>
      </c>
      <c r="AY281" s="40" t="inlineStr">
        <is>
          <t>.</t>
        </is>
      </c>
      <c r="BA281" s="18" t="n"/>
      <c r="BB281" t="n">
        <v>0</v>
      </c>
      <c r="BC281" s="18" t="n">
        <v>1</v>
      </c>
      <c r="BD281" s="18" t="inlineStr">
        <is>
          <t>China</t>
        </is>
      </c>
      <c r="BE281" t="n">
        <v>0</v>
      </c>
      <c r="BF281" t="n">
        <v>1</v>
      </c>
      <c r="BG281" t="n">
        <v>0</v>
      </c>
      <c r="BH281" t="n">
        <v>0</v>
      </c>
      <c r="BI281" t="n">
        <v>0</v>
      </c>
      <c r="BJ281" t="n">
        <v>0</v>
      </c>
      <c r="BK281" s="18" t="n">
        <v>0</v>
      </c>
      <c r="BL281" t="n">
        <v>0</v>
      </c>
      <c r="BM281" t="n">
        <v>1</v>
      </c>
      <c r="BN281" s="18" t="n">
        <v>0</v>
      </c>
      <c r="BO281" t="n">
        <v>127.1666666666667</v>
      </c>
      <c r="BP281" t="n">
        <v>27</v>
      </c>
      <c r="BQ281" s="25" t="n">
        <v>44.275</v>
      </c>
      <c r="BR281" t="n">
        <v>1</v>
      </c>
      <c r="BS281" t="n">
        <v>0</v>
      </c>
      <c r="BT281" t="n">
        <v>0</v>
      </c>
      <c r="BU281" t="n">
        <v>0</v>
      </c>
      <c r="BV281" t="n">
        <v>0</v>
      </c>
      <c r="BW281" t="n">
        <v>0</v>
      </c>
      <c r="BX281" t="n">
        <v>0</v>
      </c>
      <c r="BY281" s="18" t="n">
        <v>0</v>
      </c>
      <c r="BZ281" t="n">
        <v>0</v>
      </c>
      <c r="CA281" t="n">
        <v>1</v>
      </c>
      <c r="CB281" t="n">
        <v>0</v>
      </c>
      <c r="CC281" s="18" t="n">
        <v>0</v>
      </c>
      <c r="CD281" t="n">
        <v>0</v>
      </c>
      <c r="CE281" t="n">
        <v>0</v>
      </c>
      <c r="CF281" t="n">
        <v>0</v>
      </c>
      <c r="CG281" t="n">
        <v>0</v>
      </c>
      <c r="CH281" s="18" t="n">
        <v>0</v>
      </c>
      <c r="CI281" t="n">
        <v>1</v>
      </c>
      <c r="CJ281" t="n">
        <v>1</v>
      </c>
      <c r="CK281" t="n">
        <v>0</v>
      </c>
      <c r="CL281" t="n">
        <v>0</v>
      </c>
      <c r="CM281" t="n">
        <v>0</v>
      </c>
      <c r="CN281" t="n">
        <v>1</v>
      </c>
      <c r="CO281" t="n">
        <v>1</v>
      </c>
      <c r="CP281" t="n">
        <v>0</v>
      </c>
      <c r="CQ281" t="n">
        <v>0</v>
      </c>
      <c r="CR281" t="n">
        <v>0</v>
      </c>
      <c r="CS281" s="18" t="n">
        <v>1</v>
      </c>
      <c r="DD281" s="34" t="inlineStr">
        <is>
          <t>X</t>
        </is>
      </c>
    </row>
    <row r="282">
      <c r="A282" t="n">
        <v>281</v>
      </c>
      <c r="B282" t="n">
        <v>19</v>
      </c>
      <c r="C282" s="25" t="inlineStr">
        <is>
          <t>Giles et al. (2019)</t>
        </is>
      </c>
      <c r="D282" s="12" t="n">
        <v>8.300000000000001</v>
      </c>
      <c r="E282" s="14" t="n">
        <v>0.4</v>
      </c>
      <c r="F282" s="7">
        <f>D282/E282</f>
        <v/>
      </c>
      <c r="G282" s="7">
        <f>D282-E282</f>
        <v/>
      </c>
      <c r="H282" s="16">
        <f>D282+E282</f>
        <v/>
      </c>
      <c r="I282" s="11">
        <f>IFERROR(F282/SQRT(F282^2+W282), "X")</f>
        <v/>
      </c>
      <c r="J282" s="33">
        <f>IFERROR(SQRT((1-I282^2)/W282), "X")</f>
        <v/>
      </c>
      <c r="K282" s="33">
        <f>IFERROR(1/J282, "X")</f>
        <v/>
      </c>
      <c r="L282" s="33">
        <f>IFERROR(I282-J282, "X")</f>
        <v/>
      </c>
      <c r="M282" s="33">
        <f>IFERROR(I282+J282, "X")</f>
        <v/>
      </c>
      <c r="N282" s="8" t="n">
        <v>1</v>
      </c>
      <c r="O282" s="9" t="n">
        <v>0</v>
      </c>
      <c r="P282" s="8" t="n">
        <v>1</v>
      </c>
      <c r="Q282" s="9" t="n">
        <v>0</v>
      </c>
      <c r="R282" s="9" t="n">
        <v>0</v>
      </c>
      <c r="S282" s="9" t="n">
        <v>0</v>
      </c>
      <c r="T282" s="9" t="n">
        <v>0</v>
      </c>
      <c r="U282" s="8" t="n">
        <v>3610</v>
      </c>
      <c r="V282" s="9" t="n">
        <v>15</v>
      </c>
      <c r="W282" s="9">
        <f>U282-V282-1</f>
        <v/>
      </c>
      <c r="X282" s="9">
        <f>COUNTIF(B:B,B282)</f>
        <v/>
      </c>
      <c r="Y282" s="7" t="n">
        <v>10.9675</v>
      </c>
      <c r="Z282" s="7">
        <f>BQ282-Y282-6</f>
        <v/>
      </c>
      <c r="AA282" s="9" t="n">
        <v>1</v>
      </c>
      <c r="AB282" s="9" t="n">
        <v>0</v>
      </c>
      <c r="AC282" s="9" t="n">
        <v>0</v>
      </c>
      <c r="AD282" s="9" t="n">
        <v>1</v>
      </c>
      <c r="AE282" s="9" t="n">
        <v>0</v>
      </c>
      <c r="AF282" s="9" t="n">
        <v>0</v>
      </c>
      <c r="AG282" s="8" t="n">
        <v>0</v>
      </c>
      <c r="AH282" s="9" t="n">
        <v>1</v>
      </c>
      <c r="AI282" s="30" t="n">
        <v>0</v>
      </c>
      <c r="AJ282" s="9" t="n">
        <v>1</v>
      </c>
      <c r="AK282" s="30" t="n">
        <v>0</v>
      </c>
      <c r="AL282" s="21" t="n">
        <v>2001</v>
      </c>
      <c r="AM282" s="23">
        <f>LN(AL282)</f>
        <v/>
      </c>
      <c r="AN282" s="33" t="n">
        <v>0.01</v>
      </c>
      <c r="AO282" s="33" t="n">
        <v>0.41725</v>
      </c>
      <c r="AP282" s="33" t="n">
        <v>0.48</v>
      </c>
      <c r="AQ282" s="43" t="n">
        <v>0.09275</v>
      </c>
      <c r="AR282" s="33" t="inlineStr">
        <is>
          <t>.</t>
        </is>
      </c>
      <c r="AS282" s="43" t="inlineStr">
        <is>
          <t>.</t>
        </is>
      </c>
      <c r="AT282" s="42" t="n">
        <v>1</v>
      </c>
      <c r="AU282" s="18" t="n">
        <v>0</v>
      </c>
      <c r="AV282" t="n">
        <v>0.48</v>
      </c>
      <c r="AW282" s="40" t="n">
        <v>0.52</v>
      </c>
      <c r="AX282" t="inlineStr">
        <is>
          <t>.</t>
        </is>
      </c>
      <c r="AY282" s="40" t="inlineStr">
        <is>
          <t>.</t>
        </is>
      </c>
      <c r="BA282" s="18" t="n"/>
      <c r="BB282" t="n">
        <v>0</v>
      </c>
      <c r="BC282" s="18" t="n">
        <v>1</v>
      </c>
      <c r="BD282" s="18" t="inlineStr">
        <is>
          <t>China</t>
        </is>
      </c>
      <c r="BE282" t="n">
        <v>0</v>
      </c>
      <c r="BF282" t="n">
        <v>1</v>
      </c>
      <c r="BG282" t="n">
        <v>0</v>
      </c>
      <c r="BH282" t="n">
        <v>0</v>
      </c>
      <c r="BI282" t="n">
        <v>0</v>
      </c>
      <c r="BJ282" t="n">
        <v>0</v>
      </c>
      <c r="BK282" s="18" t="n">
        <v>0</v>
      </c>
      <c r="BL282" t="n">
        <v>0</v>
      </c>
      <c r="BM282" t="n">
        <v>1</v>
      </c>
      <c r="BN282" s="18" t="n">
        <v>0</v>
      </c>
      <c r="BO282" t="n">
        <v>127.1666666666667</v>
      </c>
      <c r="BP282" t="n">
        <v>27</v>
      </c>
      <c r="BQ282" s="25" t="n">
        <v>44.275</v>
      </c>
      <c r="BR282" t="n">
        <v>1</v>
      </c>
      <c r="BS282" t="n">
        <v>0</v>
      </c>
      <c r="BT282" t="n">
        <v>0</v>
      </c>
      <c r="BU282" t="n">
        <v>0</v>
      </c>
      <c r="BV282" t="n">
        <v>0</v>
      </c>
      <c r="BW282" t="n">
        <v>0</v>
      </c>
      <c r="BX282" t="n">
        <v>0</v>
      </c>
      <c r="BY282" s="18" t="n">
        <v>0</v>
      </c>
      <c r="BZ282" t="n">
        <v>0</v>
      </c>
      <c r="CA282" t="n">
        <v>1</v>
      </c>
      <c r="CB282" t="n">
        <v>0</v>
      </c>
      <c r="CC282" s="18" t="n">
        <v>0</v>
      </c>
      <c r="CD282" t="n">
        <v>0</v>
      </c>
      <c r="CE282" t="n">
        <v>0</v>
      </c>
      <c r="CF282" t="n">
        <v>0</v>
      </c>
      <c r="CG282" t="n">
        <v>0</v>
      </c>
      <c r="CH282" s="18" t="n">
        <v>0</v>
      </c>
      <c r="CI282" t="n">
        <v>1</v>
      </c>
      <c r="CJ282" t="n">
        <v>1</v>
      </c>
      <c r="CK282" t="n">
        <v>0</v>
      </c>
      <c r="CL282" t="n">
        <v>0</v>
      </c>
      <c r="CM282" t="n">
        <v>0</v>
      </c>
      <c r="CN282" t="n">
        <v>1</v>
      </c>
      <c r="CO282" t="n">
        <v>1</v>
      </c>
      <c r="CP282" t="n">
        <v>0</v>
      </c>
      <c r="CQ282" t="n">
        <v>0</v>
      </c>
      <c r="CR282" t="n">
        <v>0</v>
      </c>
      <c r="CS282" s="18" t="n">
        <v>1</v>
      </c>
      <c r="DD282" s="34" t="inlineStr">
        <is>
          <t>X</t>
        </is>
      </c>
    </row>
    <row r="283">
      <c r="A283" t="n">
        <v>282</v>
      </c>
      <c r="B283" t="n">
        <v>19</v>
      </c>
      <c r="C283" s="25" t="inlineStr">
        <is>
          <t>Giles et al. (2019)</t>
        </is>
      </c>
      <c r="D283" s="12" t="n">
        <v>13.5</v>
      </c>
      <c r="E283" s="14" t="n">
        <v>0.7</v>
      </c>
      <c r="F283" s="7">
        <f>D283/E283</f>
        <v/>
      </c>
      <c r="G283" s="7">
        <f>D283-E283</f>
        <v/>
      </c>
      <c r="H283" s="16">
        <f>D283+E283</f>
        <v/>
      </c>
      <c r="I283" s="11">
        <f>IFERROR(F283/SQRT(F283^2+W283), "X")</f>
        <v/>
      </c>
      <c r="J283" s="33">
        <f>IFERROR(SQRT((1-I283^2)/W283), "X")</f>
        <v/>
      </c>
      <c r="K283" s="33">
        <f>IFERROR(1/J283, "X")</f>
        <v/>
      </c>
      <c r="L283" s="33">
        <f>IFERROR(I283-J283, "X")</f>
        <v/>
      </c>
      <c r="M283" s="33">
        <f>IFERROR(I283+J283, "X")</f>
        <v/>
      </c>
      <c r="N283" s="8" t="n">
        <v>1</v>
      </c>
      <c r="O283" s="9" t="n">
        <v>0</v>
      </c>
      <c r="P283" s="8" t="n">
        <v>1</v>
      </c>
      <c r="Q283" s="9" t="n">
        <v>0</v>
      </c>
      <c r="R283" s="9" t="n">
        <v>0</v>
      </c>
      <c r="S283" s="9" t="n">
        <v>0</v>
      </c>
      <c r="T283" s="9" t="n">
        <v>0</v>
      </c>
      <c r="U283" s="8" t="n">
        <v>3613</v>
      </c>
      <c r="V283" s="9" t="n">
        <v>5</v>
      </c>
      <c r="W283" s="9">
        <f>U283-V283-1</f>
        <v/>
      </c>
      <c r="X283" s="9">
        <f>COUNTIF(B:B,B283)</f>
        <v/>
      </c>
      <c r="Y283" s="7" t="n">
        <v>17</v>
      </c>
      <c r="Z283" s="7">
        <f>BQ283-Y283-6</f>
        <v/>
      </c>
      <c r="AA283" s="9" t="n">
        <v>1</v>
      </c>
      <c r="AB283" s="9" t="n">
        <v>0</v>
      </c>
      <c r="AC283" s="9" t="n">
        <v>0</v>
      </c>
      <c r="AD283" s="9" t="n">
        <v>1</v>
      </c>
      <c r="AE283" s="9" t="n">
        <v>0</v>
      </c>
      <c r="AF283" s="9" t="n">
        <v>0</v>
      </c>
      <c r="AG283" s="8" t="n">
        <v>0</v>
      </c>
      <c r="AH283" s="9" t="n">
        <v>1</v>
      </c>
      <c r="AI283" s="30" t="n">
        <v>0</v>
      </c>
      <c r="AJ283" s="9" t="n">
        <v>1</v>
      </c>
      <c r="AK283" s="30" t="n">
        <v>0</v>
      </c>
      <c r="AL283" s="21" t="n">
        <v>2001</v>
      </c>
      <c r="AM283" s="23">
        <f>LN(AL283)</f>
        <v/>
      </c>
      <c r="AN283" s="33" t="n">
        <v>0.01</v>
      </c>
      <c r="AO283" s="33" t="n">
        <v>0.41725</v>
      </c>
      <c r="AP283" s="33" t="n">
        <v>0.48</v>
      </c>
      <c r="AQ283" s="43" t="n">
        <v>0.09275</v>
      </c>
      <c r="AR283" s="33" t="inlineStr">
        <is>
          <t>.</t>
        </is>
      </c>
      <c r="AS283" s="43" t="inlineStr">
        <is>
          <t>.</t>
        </is>
      </c>
      <c r="AT283" s="42" t="n">
        <v>1</v>
      </c>
      <c r="AU283" s="18" t="n">
        <v>0</v>
      </c>
      <c r="AV283" t="n">
        <v>0.48</v>
      </c>
      <c r="AW283" s="40" t="n">
        <v>0.52</v>
      </c>
      <c r="AX283" t="inlineStr">
        <is>
          <t>.</t>
        </is>
      </c>
      <c r="AY283" s="40" t="inlineStr">
        <is>
          <t>.</t>
        </is>
      </c>
      <c r="BA283" s="18" t="n"/>
      <c r="BB283" t="n">
        <v>0</v>
      </c>
      <c r="BC283" s="18" t="n">
        <v>1</v>
      </c>
      <c r="BD283" s="18" t="inlineStr">
        <is>
          <t>China</t>
        </is>
      </c>
      <c r="BE283" t="n">
        <v>0</v>
      </c>
      <c r="BF283" t="n">
        <v>1</v>
      </c>
      <c r="BG283" t="n">
        <v>0</v>
      </c>
      <c r="BH283" t="n">
        <v>0</v>
      </c>
      <c r="BI283" t="n">
        <v>0</v>
      </c>
      <c r="BJ283" t="n">
        <v>0</v>
      </c>
      <c r="BK283" s="18" t="n">
        <v>0</v>
      </c>
      <c r="BL283" t="n">
        <v>0</v>
      </c>
      <c r="BM283" t="n">
        <v>1</v>
      </c>
      <c r="BN283" s="18" t="n">
        <v>0</v>
      </c>
      <c r="BO283" t="n">
        <v>127.1666666666667</v>
      </c>
      <c r="BP283" t="n">
        <v>27</v>
      </c>
      <c r="BQ283" s="25" t="n">
        <v>44.275</v>
      </c>
      <c r="BR283" t="n">
        <v>1</v>
      </c>
      <c r="BS283" t="n">
        <v>0</v>
      </c>
      <c r="BT283" t="n">
        <v>0</v>
      </c>
      <c r="BU283" t="n">
        <v>0</v>
      </c>
      <c r="BV283" t="n">
        <v>0</v>
      </c>
      <c r="BW283" t="n">
        <v>0</v>
      </c>
      <c r="BX283" t="n">
        <v>0</v>
      </c>
      <c r="BY283" s="18" t="n">
        <v>0</v>
      </c>
      <c r="BZ283" t="n">
        <v>0</v>
      </c>
      <c r="CA283" t="n">
        <v>1</v>
      </c>
      <c r="CB283" t="n">
        <v>0</v>
      </c>
      <c r="CC283" s="18" t="n">
        <v>0</v>
      </c>
      <c r="CD283" t="n">
        <v>0</v>
      </c>
      <c r="CE283" t="n">
        <v>0</v>
      </c>
      <c r="CF283" t="n">
        <v>0</v>
      </c>
      <c r="CG283" t="n">
        <v>0</v>
      </c>
      <c r="CH283" s="18" t="n">
        <v>0</v>
      </c>
      <c r="CI283" t="n">
        <v>1</v>
      </c>
      <c r="CJ283" t="n">
        <v>1</v>
      </c>
      <c r="CK283" t="n">
        <v>0</v>
      </c>
      <c r="CL283" t="n">
        <v>0</v>
      </c>
      <c r="CM283" t="n">
        <v>0</v>
      </c>
      <c r="CN283" t="n">
        <v>1</v>
      </c>
      <c r="CO283" t="n">
        <v>1</v>
      </c>
      <c r="CP283" t="n">
        <v>0</v>
      </c>
      <c r="CQ283" t="n">
        <v>0</v>
      </c>
      <c r="CR283" t="n">
        <v>0</v>
      </c>
      <c r="CS283" s="18" t="n">
        <v>1</v>
      </c>
      <c r="DD283" s="34" t="inlineStr">
        <is>
          <t>X</t>
        </is>
      </c>
    </row>
    <row r="284">
      <c r="A284" t="n">
        <v>283</v>
      </c>
      <c r="B284" t="n">
        <v>19</v>
      </c>
      <c r="C284" s="25" t="inlineStr">
        <is>
          <t>Giles et al. (2019)</t>
        </is>
      </c>
      <c r="D284" s="12" t="n">
        <v>6.3</v>
      </c>
      <c r="E284" s="14" t="n">
        <v>0.7</v>
      </c>
      <c r="F284" s="7">
        <f>D284/E284</f>
        <v/>
      </c>
      <c r="G284" s="7">
        <f>D284-E284</f>
        <v/>
      </c>
      <c r="H284" s="16">
        <f>D284+E284</f>
        <v/>
      </c>
      <c r="I284" s="11">
        <f>IFERROR(F284/SQRT(F284^2+W284), "X")</f>
        <v/>
      </c>
      <c r="J284" s="33">
        <f>IFERROR(SQRT((1-I284^2)/W284), "X")</f>
        <v/>
      </c>
      <c r="K284" s="33">
        <f>IFERROR(1/J284, "X")</f>
        <v/>
      </c>
      <c r="L284" s="33">
        <f>IFERROR(I284-J284, "X")</f>
        <v/>
      </c>
      <c r="M284" s="33">
        <f>IFERROR(I284+J284, "X")</f>
        <v/>
      </c>
      <c r="N284" s="8" t="n">
        <v>1</v>
      </c>
      <c r="O284" s="9" t="n">
        <v>0</v>
      </c>
      <c r="P284" s="8" t="n">
        <v>1</v>
      </c>
      <c r="Q284" s="9" t="n">
        <v>0</v>
      </c>
      <c r="R284" s="9" t="n">
        <v>0</v>
      </c>
      <c r="S284" s="9" t="n">
        <v>0</v>
      </c>
      <c r="T284" s="9" t="n">
        <v>0</v>
      </c>
      <c r="U284" s="8" t="n">
        <v>3613</v>
      </c>
      <c r="V284" s="9" t="n">
        <v>5</v>
      </c>
      <c r="W284" s="9">
        <f>U284-V284-1</f>
        <v/>
      </c>
      <c r="X284" s="9">
        <f>COUNTIF(B:B,B284)</f>
        <v/>
      </c>
      <c r="Y284" s="7" t="n">
        <v>7</v>
      </c>
      <c r="Z284" s="7">
        <f>BQ284-Y284-6</f>
        <v/>
      </c>
      <c r="AA284" s="9" t="n">
        <v>1</v>
      </c>
      <c r="AB284" s="9" t="n">
        <v>0</v>
      </c>
      <c r="AC284" s="9" t="n">
        <v>0</v>
      </c>
      <c r="AD284" s="9" t="n">
        <v>1</v>
      </c>
      <c r="AE284" s="9" t="n">
        <v>0</v>
      </c>
      <c r="AF284" s="9" t="n">
        <v>0</v>
      </c>
      <c r="AG284" s="8" t="n">
        <v>0</v>
      </c>
      <c r="AH284" s="9" t="n">
        <v>1</v>
      </c>
      <c r="AI284" s="30" t="n">
        <v>0</v>
      </c>
      <c r="AJ284" s="9" t="n">
        <v>1</v>
      </c>
      <c r="AK284" s="30" t="n">
        <v>0</v>
      </c>
      <c r="AL284" s="21" t="n">
        <v>2001</v>
      </c>
      <c r="AM284" s="23">
        <f>LN(AL284)</f>
        <v/>
      </c>
      <c r="AN284" s="33" t="n">
        <v>0.01</v>
      </c>
      <c r="AO284" s="33" t="n">
        <v>0.41725</v>
      </c>
      <c r="AP284" s="33" t="n">
        <v>0.48</v>
      </c>
      <c r="AQ284" s="43" t="n">
        <v>0.09275</v>
      </c>
      <c r="AR284" s="33" t="inlineStr">
        <is>
          <t>.</t>
        </is>
      </c>
      <c r="AS284" s="43" t="inlineStr">
        <is>
          <t>.</t>
        </is>
      </c>
      <c r="AT284" s="42" t="n">
        <v>1</v>
      </c>
      <c r="AU284" s="18" t="n">
        <v>0</v>
      </c>
      <c r="AV284" t="n">
        <v>0.48</v>
      </c>
      <c r="AW284" s="40" t="n">
        <v>0.52</v>
      </c>
      <c r="AX284" t="inlineStr">
        <is>
          <t>.</t>
        </is>
      </c>
      <c r="AY284" s="40" t="inlineStr">
        <is>
          <t>.</t>
        </is>
      </c>
      <c r="BA284" s="18" t="n"/>
      <c r="BB284" t="n">
        <v>0</v>
      </c>
      <c r="BC284" s="18" t="n">
        <v>1</v>
      </c>
      <c r="BD284" s="18" t="inlineStr">
        <is>
          <t>China</t>
        </is>
      </c>
      <c r="BE284" t="n">
        <v>0</v>
      </c>
      <c r="BF284" t="n">
        <v>1</v>
      </c>
      <c r="BG284" t="n">
        <v>0</v>
      </c>
      <c r="BH284" t="n">
        <v>0</v>
      </c>
      <c r="BI284" t="n">
        <v>0</v>
      </c>
      <c r="BJ284" t="n">
        <v>0</v>
      </c>
      <c r="BK284" s="18" t="n">
        <v>0</v>
      </c>
      <c r="BL284" t="n">
        <v>0</v>
      </c>
      <c r="BM284" t="n">
        <v>1</v>
      </c>
      <c r="BN284" s="18" t="n">
        <v>0</v>
      </c>
      <c r="BO284" t="n">
        <v>127.1666666666667</v>
      </c>
      <c r="BP284" t="n">
        <v>27</v>
      </c>
      <c r="BQ284" s="25" t="n">
        <v>44.275</v>
      </c>
      <c r="BR284" t="n">
        <v>1</v>
      </c>
      <c r="BS284" t="n">
        <v>0</v>
      </c>
      <c r="BT284" t="n">
        <v>0</v>
      </c>
      <c r="BU284" t="n">
        <v>0</v>
      </c>
      <c r="BV284" t="n">
        <v>0</v>
      </c>
      <c r="BW284" t="n">
        <v>0</v>
      </c>
      <c r="BX284" t="n">
        <v>0</v>
      </c>
      <c r="BY284" s="18" t="n">
        <v>0</v>
      </c>
      <c r="BZ284" t="n">
        <v>0</v>
      </c>
      <c r="CA284" t="n">
        <v>1</v>
      </c>
      <c r="CB284" t="n">
        <v>0</v>
      </c>
      <c r="CC284" s="18" t="n">
        <v>0</v>
      </c>
      <c r="CD284" t="n">
        <v>0</v>
      </c>
      <c r="CE284" t="n">
        <v>0</v>
      </c>
      <c r="CF284" t="n">
        <v>0</v>
      </c>
      <c r="CG284" t="n">
        <v>0</v>
      </c>
      <c r="CH284" s="18" t="n">
        <v>0</v>
      </c>
      <c r="CI284" t="n">
        <v>1</v>
      </c>
      <c r="CJ284" t="n">
        <v>1</v>
      </c>
      <c r="CK284" t="n">
        <v>0</v>
      </c>
      <c r="CL284" t="n">
        <v>0</v>
      </c>
      <c r="CM284" t="n">
        <v>0</v>
      </c>
      <c r="CN284" t="n">
        <v>1</v>
      </c>
      <c r="CO284" t="n">
        <v>1</v>
      </c>
      <c r="CP284" t="n">
        <v>0</v>
      </c>
      <c r="CQ284" t="n">
        <v>0</v>
      </c>
      <c r="CR284" t="n">
        <v>0</v>
      </c>
      <c r="CS284" s="18" t="n">
        <v>1</v>
      </c>
      <c r="DD284" s="34" t="inlineStr">
        <is>
          <t>X</t>
        </is>
      </c>
    </row>
    <row r="285">
      <c r="A285" t="n">
        <v>284</v>
      </c>
      <c r="B285" t="n">
        <v>19</v>
      </c>
      <c r="C285" s="25" t="inlineStr">
        <is>
          <t>Giles et al. (2019)</t>
        </is>
      </c>
      <c r="D285" s="12" t="n">
        <v>13.5</v>
      </c>
      <c r="E285" s="14" t="n">
        <v>0.7</v>
      </c>
      <c r="F285" s="7">
        <f>D285/E285</f>
        <v/>
      </c>
      <c r="G285" s="7">
        <f>D285-E285</f>
        <v/>
      </c>
      <c r="H285" s="16">
        <f>D285+E285</f>
        <v/>
      </c>
      <c r="I285" s="11">
        <f>IFERROR(F285/SQRT(F285^2+W285), "X")</f>
        <v/>
      </c>
      <c r="J285" s="33">
        <f>IFERROR(SQRT((1-I285^2)/W285), "X")</f>
        <v/>
      </c>
      <c r="K285" s="33">
        <f>IFERROR(1/J285, "X")</f>
        <v/>
      </c>
      <c r="L285" s="33">
        <f>IFERROR(I285-J285, "X")</f>
        <v/>
      </c>
      <c r="M285" s="33">
        <f>IFERROR(I285+J285, "X")</f>
        <v/>
      </c>
      <c r="N285" s="8" t="n">
        <v>1</v>
      </c>
      <c r="O285" s="9" t="n">
        <v>0</v>
      </c>
      <c r="P285" s="8" t="n">
        <v>1</v>
      </c>
      <c r="Q285" s="9" t="n">
        <v>0</v>
      </c>
      <c r="R285" s="9" t="n">
        <v>0</v>
      </c>
      <c r="S285" s="9" t="n">
        <v>0</v>
      </c>
      <c r="T285" s="9" t="n">
        <v>0</v>
      </c>
      <c r="U285" s="8" t="n">
        <v>3613</v>
      </c>
      <c r="V285" s="9" t="n">
        <v>5</v>
      </c>
      <c r="W285" s="9">
        <f>U285-V285-1</f>
        <v/>
      </c>
      <c r="X285" s="9">
        <f>COUNTIF(B:B,B285)</f>
        <v/>
      </c>
      <c r="Y285" s="7" t="n">
        <v>17</v>
      </c>
      <c r="Z285" s="7">
        <f>BQ285-Y285-6</f>
        <v/>
      </c>
      <c r="AA285" s="9" t="n">
        <v>1</v>
      </c>
      <c r="AB285" s="9" t="n">
        <v>0</v>
      </c>
      <c r="AC285" s="9" t="n">
        <v>0</v>
      </c>
      <c r="AD285" s="9" t="n">
        <v>1</v>
      </c>
      <c r="AE285" s="9" t="n">
        <v>0</v>
      </c>
      <c r="AF285" s="9" t="n">
        <v>0</v>
      </c>
      <c r="AG285" s="8" t="n">
        <v>0</v>
      </c>
      <c r="AH285" s="9" t="n">
        <v>1</v>
      </c>
      <c r="AI285" s="30" t="n">
        <v>0</v>
      </c>
      <c r="AJ285" s="9" t="n">
        <v>1</v>
      </c>
      <c r="AK285" s="30" t="n">
        <v>0</v>
      </c>
      <c r="AL285" s="21" t="n">
        <v>2001</v>
      </c>
      <c r="AM285" s="23">
        <f>LN(AL285)</f>
        <v/>
      </c>
      <c r="AN285" s="33" t="n">
        <v>0.01</v>
      </c>
      <c r="AO285" s="33" t="n">
        <v>0.41725</v>
      </c>
      <c r="AP285" s="33" t="n">
        <v>0.48</v>
      </c>
      <c r="AQ285" s="43" t="n">
        <v>0.09275</v>
      </c>
      <c r="AR285" s="33" t="inlineStr">
        <is>
          <t>.</t>
        </is>
      </c>
      <c r="AS285" s="43" t="inlineStr">
        <is>
          <t>.</t>
        </is>
      </c>
      <c r="AT285" s="42" t="n">
        <v>1</v>
      </c>
      <c r="AU285" s="18" t="n">
        <v>0</v>
      </c>
      <c r="AV285" t="n">
        <v>0.48</v>
      </c>
      <c r="AW285" s="40" t="n">
        <v>0.52</v>
      </c>
      <c r="AX285" t="inlineStr">
        <is>
          <t>.</t>
        </is>
      </c>
      <c r="AY285" s="40" t="inlineStr">
        <is>
          <t>.</t>
        </is>
      </c>
      <c r="BA285" s="18" t="n"/>
      <c r="BB285" t="n">
        <v>0</v>
      </c>
      <c r="BC285" s="18" t="n">
        <v>1</v>
      </c>
      <c r="BD285" s="18" t="inlineStr">
        <is>
          <t>China</t>
        </is>
      </c>
      <c r="BE285" t="n">
        <v>0</v>
      </c>
      <c r="BF285" t="n">
        <v>1</v>
      </c>
      <c r="BG285" t="n">
        <v>0</v>
      </c>
      <c r="BH285" t="n">
        <v>0</v>
      </c>
      <c r="BI285" t="n">
        <v>0</v>
      </c>
      <c r="BJ285" t="n">
        <v>0</v>
      </c>
      <c r="BK285" s="18" t="n">
        <v>0</v>
      </c>
      <c r="BL285" t="n">
        <v>0</v>
      </c>
      <c r="BM285" t="n">
        <v>1</v>
      </c>
      <c r="BN285" s="18" t="n">
        <v>0</v>
      </c>
      <c r="BO285" t="n">
        <v>127.1666666666667</v>
      </c>
      <c r="BP285" t="n">
        <v>27</v>
      </c>
      <c r="BQ285" s="25" t="n">
        <v>44.275</v>
      </c>
      <c r="BR285" t="n">
        <v>1</v>
      </c>
      <c r="BS285" t="n">
        <v>0</v>
      </c>
      <c r="BT285" t="n">
        <v>0</v>
      </c>
      <c r="BU285" t="n">
        <v>0</v>
      </c>
      <c r="BV285" t="n">
        <v>0</v>
      </c>
      <c r="BW285" t="n">
        <v>0</v>
      </c>
      <c r="BX285" t="n">
        <v>0</v>
      </c>
      <c r="BY285" s="18" t="n">
        <v>0</v>
      </c>
      <c r="BZ285" t="n">
        <v>0</v>
      </c>
      <c r="CA285" t="n">
        <v>1</v>
      </c>
      <c r="CB285" t="n">
        <v>0</v>
      </c>
      <c r="CC285" s="18" t="n">
        <v>0</v>
      </c>
      <c r="CD285" t="n">
        <v>0</v>
      </c>
      <c r="CE285" t="n">
        <v>0</v>
      </c>
      <c r="CF285" t="n">
        <v>0</v>
      </c>
      <c r="CG285" t="n">
        <v>0</v>
      </c>
      <c r="CH285" s="18" t="n">
        <v>0</v>
      </c>
      <c r="CI285" t="n">
        <v>1</v>
      </c>
      <c r="CJ285" t="n">
        <v>1</v>
      </c>
      <c r="CK285" t="n">
        <v>0</v>
      </c>
      <c r="CL285" t="n">
        <v>0</v>
      </c>
      <c r="CM285" t="n">
        <v>0</v>
      </c>
      <c r="CN285" t="n">
        <v>1</v>
      </c>
      <c r="CO285" t="n">
        <v>1</v>
      </c>
      <c r="CP285" t="n">
        <v>0</v>
      </c>
      <c r="CQ285" t="n">
        <v>0</v>
      </c>
      <c r="CR285" t="n">
        <v>0</v>
      </c>
      <c r="CS285" s="18" t="n">
        <v>1</v>
      </c>
      <c r="DD285" s="34" t="inlineStr">
        <is>
          <t>X</t>
        </is>
      </c>
    </row>
    <row r="286">
      <c r="A286" t="n">
        <v>285</v>
      </c>
      <c r="B286" t="n">
        <v>19</v>
      </c>
      <c r="C286" s="25" t="inlineStr">
        <is>
          <t>Giles et al. (2019)</t>
        </is>
      </c>
      <c r="D286" s="12" t="n">
        <v>6.2</v>
      </c>
      <c r="E286" s="14" t="n">
        <v>0.8</v>
      </c>
      <c r="F286" s="7">
        <f>D286/E286</f>
        <v/>
      </c>
      <c r="G286" s="7">
        <f>D286-E286</f>
        <v/>
      </c>
      <c r="H286" s="16">
        <f>D286+E286</f>
        <v/>
      </c>
      <c r="I286" s="11">
        <f>IFERROR(F286/SQRT(F286^2+W286), "X")</f>
        <v/>
      </c>
      <c r="J286" s="33">
        <f>IFERROR(SQRT((1-I286^2)/W286), "X")</f>
        <v/>
      </c>
      <c r="K286" s="33">
        <f>IFERROR(1/J286, "X")</f>
        <v/>
      </c>
      <c r="L286" s="33">
        <f>IFERROR(I286-J286, "X")</f>
        <v/>
      </c>
      <c r="M286" s="33">
        <f>IFERROR(I286+J286, "X")</f>
        <v/>
      </c>
      <c r="N286" s="8" t="n">
        <v>1</v>
      </c>
      <c r="O286" s="9" t="n">
        <v>0</v>
      </c>
      <c r="P286" s="8" t="n">
        <v>1</v>
      </c>
      <c r="Q286" s="9" t="n">
        <v>0</v>
      </c>
      <c r="R286" s="9" t="n">
        <v>0</v>
      </c>
      <c r="S286" s="9" t="n">
        <v>0</v>
      </c>
      <c r="T286" s="9" t="n">
        <v>0</v>
      </c>
      <c r="U286" s="8" t="n">
        <v>3610</v>
      </c>
      <c r="V286" s="9" t="n">
        <v>5</v>
      </c>
      <c r="W286" s="9">
        <f>U286-V286-1</f>
        <v/>
      </c>
      <c r="X286" s="9">
        <f>COUNTIF(B:B,B286)</f>
        <v/>
      </c>
      <c r="Y286" s="7" t="n">
        <v>7</v>
      </c>
      <c r="Z286" s="7">
        <f>BQ286-Y286-6</f>
        <v/>
      </c>
      <c r="AA286" s="9" t="n">
        <v>1</v>
      </c>
      <c r="AB286" s="9" t="n">
        <v>0</v>
      </c>
      <c r="AC286" s="9" t="n">
        <v>0</v>
      </c>
      <c r="AD286" s="9" t="n">
        <v>1</v>
      </c>
      <c r="AE286" s="9" t="n">
        <v>0</v>
      </c>
      <c r="AF286" s="9" t="n">
        <v>0</v>
      </c>
      <c r="AG286" s="8" t="n">
        <v>0</v>
      </c>
      <c r="AH286" s="9" t="n">
        <v>1</v>
      </c>
      <c r="AI286" s="30" t="n">
        <v>0</v>
      </c>
      <c r="AJ286" s="9" t="n">
        <v>1</v>
      </c>
      <c r="AK286" s="30" t="n">
        <v>0</v>
      </c>
      <c r="AL286" s="21" t="n">
        <v>2001</v>
      </c>
      <c r="AM286" s="23">
        <f>LN(AL286)</f>
        <v/>
      </c>
      <c r="AN286" s="33" t="n">
        <v>0.01</v>
      </c>
      <c r="AO286" s="33" t="n">
        <v>0.41725</v>
      </c>
      <c r="AP286" s="33" t="n">
        <v>0.48</v>
      </c>
      <c r="AQ286" s="43" t="n">
        <v>0.09275</v>
      </c>
      <c r="AR286" s="33" t="inlineStr">
        <is>
          <t>.</t>
        </is>
      </c>
      <c r="AS286" s="43" t="inlineStr">
        <is>
          <t>.</t>
        </is>
      </c>
      <c r="AT286" s="42" t="n">
        <v>1</v>
      </c>
      <c r="AU286" s="18" t="n">
        <v>0</v>
      </c>
      <c r="AV286" t="n">
        <v>0.48</v>
      </c>
      <c r="AW286" s="40" t="n">
        <v>0.52</v>
      </c>
      <c r="AX286" t="inlineStr">
        <is>
          <t>.</t>
        </is>
      </c>
      <c r="AY286" s="40" t="inlineStr">
        <is>
          <t>.</t>
        </is>
      </c>
      <c r="BA286" s="18" t="n"/>
      <c r="BB286" t="n">
        <v>0</v>
      </c>
      <c r="BC286" s="18" t="n">
        <v>1</v>
      </c>
      <c r="BD286" s="18" t="inlineStr">
        <is>
          <t>China</t>
        </is>
      </c>
      <c r="BE286" t="n">
        <v>0</v>
      </c>
      <c r="BF286" t="n">
        <v>1</v>
      </c>
      <c r="BG286" t="n">
        <v>0</v>
      </c>
      <c r="BH286" t="n">
        <v>0</v>
      </c>
      <c r="BI286" t="n">
        <v>0</v>
      </c>
      <c r="BJ286" t="n">
        <v>0</v>
      </c>
      <c r="BK286" s="18" t="n">
        <v>0</v>
      </c>
      <c r="BL286" t="n">
        <v>0</v>
      </c>
      <c r="BM286" t="n">
        <v>1</v>
      </c>
      <c r="BN286" s="18" t="n">
        <v>0</v>
      </c>
      <c r="BO286" t="n">
        <v>127.1666666666667</v>
      </c>
      <c r="BP286" t="n">
        <v>27</v>
      </c>
      <c r="BQ286" s="25" t="n">
        <v>44.275</v>
      </c>
      <c r="BR286" t="n">
        <v>1</v>
      </c>
      <c r="BS286" t="n">
        <v>0</v>
      </c>
      <c r="BT286" t="n">
        <v>0</v>
      </c>
      <c r="BU286" t="n">
        <v>0</v>
      </c>
      <c r="BV286" t="n">
        <v>0</v>
      </c>
      <c r="BW286" t="n">
        <v>0</v>
      </c>
      <c r="BX286" t="n">
        <v>0</v>
      </c>
      <c r="BY286" s="18" t="n">
        <v>0</v>
      </c>
      <c r="BZ286" t="n">
        <v>0</v>
      </c>
      <c r="CA286" t="n">
        <v>1</v>
      </c>
      <c r="CB286" t="n">
        <v>0</v>
      </c>
      <c r="CC286" s="18" t="n">
        <v>0</v>
      </c>
      <c r="CD286" t="n">
        <v>0</v>
      </c>
      <c r="CE286" t="n">
        <v>0</v>
      </c>
      <c r="CF286" t="n">
        <v>0</v>
      </c>
      <c r="CG286" t="n">
        <v>0</v>
      </c>
      <c r="CH286" s="18" t="n">
        <v>0</v>
      </c>
      <c r="CI286" t="n">
        <v>1</v>
      </c>
      <c r="CJ286" t="n">
        <v>1</v>
      </c>
      <c r="CK286" t="n">
        <v>0</v>
      </c>
      <c r="CL286" t="n">
        <v>0</v>
      </c>
      <c r="CM286" t="n">
        <v>0</v>
      </c>
      <c r="CN286" t="n">
        <v>1</v>
      </c>
      <c r="CO286" t="n">
        <v>1</v>
      </c>
      <c r="CP286" t="n">
        <v>0</v>
      </c>
      <c r="CQ286" t="n">
        <v>0</v>
      </c>
      <c r="CR286" t="n">
        <v>0</v>
      </c>
      <c r="CS286" s="18" t="n">
        <v>1</v>
      </c>
      <c r="DD286" s="34" t="inlineStr">
        <is>
          <t>X</t>
        </is>
      </c>
    </row>
    <row r="287">
      <c r="A287" t="n">
        <v>286</v>
      </c>
      <c r="B287" t="n">
        <v>19</v>
      </c>
      <c r="C287" s="25" t="inlineStr">
        <is>
          <t>Giles et al. (2019)</t>
        </is>
      </c>
      <c r="D287" s="12" t="n">
        <v>12.9</v>
      </c>
      <c r="E287" s="14" t="n">
        <v>0.7</v>
      </c>
      <c r="F287" s="7">
        <f>D287/E287</f>
        <v/>
      </c>
      <c r="G287" s="7">
        <f>D287-E287</f>
        <v/>
      </c>
      <c r="H287" s="16">
        <f>D287+E287</f>
        <v/>
      </c>
      <c r="I287" s="11">
        <f>IFERROR(F287/SQRT(F287^2+W287), "X")</f>
        <v/>
      </c>
      <c r="J287" s="33">
        <f>IFERROR(SQRT((1-I287^2)/W287), "X")</f>
        <v/>
      </c>
      <c r="K287" s="33">
        <f>IFERROR(1/J287, "X")</f>
        <v/>
      </c>
      <c r="L287" s="33">
        <f>IFERROR(I287-J287, "X")</f>
        <v/>
      </c>
      <c r="M287" s="33">
        <f>IFERROR(I287+J287, "X")</f>
        <v/>
      </c>
      <c r="N287" s="8" t="n">
        <v>1</v>
      </c>
      <c r="O287" s="9" t="n">
        <v>0</v>
      </c>
      <c r="P287" s="8" t="n">
        <v>1</v>
      </c>
      <c r="Q287" s="9" t="n">
        <v>0</v>
      </c>
      <c r="R287" s="9" t="n">
        <v>0</v>
      </c>
      <c r="S287" s="9" t="n">
        <v>0</v>
      </c>
      <c r="T287" s="9" t="n">
        <v>0</v>
      </c>
      <c r="U287" s="8" t="n">
        <v>3610</v>
      </c>
      <c r="V287" s="9" t="n">
        <v>11</v>
      </c>
      <c r="W287" s="9">
        <f>U287-V287-1</f>
        <v/>
      </c>
      <c r="X287" s="9">
        <f>COUNTIF(B:B,B287)</f>
        <v/>
      </c>
      <c r="Y287" s="7" t="n">
        <v>17</v>
      </c>
      <c r="Z287" s="7">
        <f>BQ287-Y287-6</f>
        <v/>
      </c>
      <c r="AA287" s="9" t="n">
        <v>1</v>
      </c>
      <c r="AB287" s="9" t="n">
        <v>0</v>
      </c>
      <c r="AC287" s="9" t="n">
        <v>0</v>
      </c>
      <c r="AD287" s="9" t="n">
        <v>1</v>
      </c>
      <c r="AE287" s="9" t="n">
        <v>0</v>
      </c>
      <c r="AF287" s="9" t="n">
        <v>0</v>
      </c>
      <c r="AG287" s="8" t="n">
        <v>0</v>
      </c>
      <c r="AH287" s="9" t="n">
        <v>1</v>
      </c>
      <c r="AI287" s="30" t="n">
        <v>0</v>
      </c>
      <c r="AJ287" s="9" t="n">
        <v>1</v>
      </c>
      <c r="AK287" s="30" t="n">
        <v>0</v>
      </c>
      <c r="AL287" s="21" t="n">
        <v>2001</v>
      </c>
      <c r="AM287" s="23">
        <f>LN(AL287)</f>
        <v/>
      </c>
      <c r="AN287" s="33" t="n">
        <v>0.01</v>
      </c>
      <c r="AO287" s="33" t="n">
        <v>0.41725</v>
      </c>
      <c r="AP287" s="33" t="n">
        <v>0.48</v>
      </c>
      <c r="AQ287" s="43" t="n">
        <v>0.09275</v>
      </c>
      <c r="AR287" s="33" t="inlineStr">
        <is>
          <t>.</t>
        </is>
      </c>
      <c r="AS287" s="43" t="inlineStr">
        <is>
          <t>.</t>
        </is>
      </c>
      <c r="AT287" s="42" t="n">
        <v>1</v>
      </c>
      <c r="AU287" s="18" t="n">
        <v>0</v>
      </c>
      <c r="AV287" t="n">
        <v>0.48</v>
      </c>
      <c r="AW287" s="40" t="n">
        <v>0.52</v>
      </c>
      <c r="AX287" t="inlineStr">
        <is>
          <t>.</t>
        </is>
      </c>
      <c r="AY287" s="40" t="inlineStr">
        <is>
          <t>.</t>
        </is>
      </c>
      <c r="BA287" s="18" t="n"/>
      <c r="BB287" t="n">
        <v>0</v>
      </c>
      <c r="BC287" s="18" t="n">
        <v>1</v>
      </c>
      <c r="BD287" s="18" t="inlineStr">
        <is>
          <t>China</t>
        </is>
      </c>
      <c r="BE287" t="n">
        <v>0</v>
      </c>
      <c r="BF287" t="n">
        <v>1</v>
      </c>
      <c r="BG287" t="n">
        <v>0</v>
      </c>
      <c r="BH287" t="n">
        <v>0</v>
      </c>
      <c r="BI287" t="n">
        <v>0</v>
      </c>
      <c r="BJ287" t="n">
        <v>0</v>
      </c>
      <c r="BK287" s="18" t="n">
        <v>0</v>
      </c>
      <c r="BL287" t="n">
        <v>0</v>
      </c>
      <c r="BM287" t="n">
        <v>1</v>
      </c>
      <c r="BN287" s="18" t="n">
        <v>0</v>
      </c>
      <c r="BO287" t="n">
        <v>127.1666666666667</v>
      </c>
      <c r="BP287" t="n">
        <v>27</v>
      </c>
      <c r="BQ287" s="25" t="n">
        <v>44.275</v>
      </c>
      <c r="BR287" t="n">
        <v>1</v>
      </c>
      <c r="BS287" t="n">
        <v>0</v>
      </c>
      <c r="BT287" t="n">
        <v>0</v>
      </c>
      <c r="BU287" t="n">
        <v>0</v>
      </c>
      <c r="BV287" t="n">
        <v>0</v>
      </c>
      <c r="BW287" t="n">
        <v>0</v>
      </c>
      <c r="BX287" t="n">
        <v>0</v>
      </c>
      <c r="BY287" s="18" t="n">
        <v>0</v>
      </c>
      <c r="BZ287" t="n">
        <v>0</v>
      </c>
      <c r="CA287" t="n">
        <v>1</v>
      </c>
      <c r="CB287" t="n">
        <v>0</v>
      </c>
      <c r="CC287" s="18" t="n">
        <v>0</v>
      </c>
      <c r="CD287" t="n">
        <v>0</v>
      </c>
      <c r="CE287" t="n">
        <v>0</v>
      </c>
      <c r="CF287" t="n">
        <v>0</v>
      </c>
      <c r="CG287" t="n">
        <v>0</v>
      </c>
      <c r="CH287" s="18" t="n">
        <v>0</v>
      </c>
      <c r="CI287" t="n">
        <v>1</v>
      </c>
      <c r="CJ287" t="n">
        <v>1</v>
      </c>
      <c r="CK287" t="n">
        <v>0</v>
      </c>
      <c r="CL287" t="n">
        <v>0</v>
      </c>
      <c r="CM287" t="n">
        <v>0</v>
      </c>
      <c r="CN287" t="n">
        <v>1</v>
      </c>
      <c r="CO287" t="n">
        <v>1</v>
      </c>
      <c r="CP287" t="n">
        <v>0</v>
      </c>
      <c r="CQ287" t="n">
        <v>0</v>
      </c>
      <c r="CR287" t="n">
        <v>0</v>
      </c>
      <c r="CS287" s="18" t="n">
        <v>1</v>
      </c>
      <c r="DD287" s="34" t="inlineStr">
        <is>
          <t>X</t>
        </is>
      </c>
    </row>
    <row r="288">
      <c r="A288" t="n">
        <v>287</v>
      </c>
      <c r="B288" t="n">
        <v>19</v>
      </c>
      <c r="C288" s="25" t="inlineStr">
        <is>
          <t>Giles et al. (2019)</t>
        </is>
      </c>
      <c r="D288" s="12" t="n">
        <v>5.4</v>
      </c>
      <c r="E288" s="14" t="n">
        <v>0.7</v>
      </c>
      <c r="F288" s="7">
        <f>D288/E288</f>
        <v/>
      </c>
      <c r="G288" s="7">
        <f>D288-E288</f>
        <v/>
      </c>
      <c r="H288" s="16">
        <f>D288+E288</f>
        <v/>
      </c>
      <c r="I288" s="11">
        <f>IFERROR(F288/SQRT(F288^2+W288), "X")</f>
        <v/>
      </c>
      <c r="J288" s="33">
        <f>IFERROR(SQRT((1-I288^2)/W288), "X")</f>
        <v/>
      </c>
      <c r="K288" s="33">
        <f>IFERROR(1/J288, "X")</f>
        <v/>
      </c>
      <c r="L288" s="33">
        <f>IFERROR(I288-J288, "X")</f>
        <v/>
      </c>
      <c r="M288" s="33">
        <f>IFERROR(I288+J288, "X")</f>
        <v/>
      </c>
      <c r="N288" s="8" t="n">
        <v>1</v>
      </c>
      <c r="O288" s="9" t="n">
        <v>0</v>
      </c>
      <c r="P288" s="8" t="n">
        <v>1</v>
      </c>
      <c r="Q288" s="9" t="n">
        <v>0</v>
      </c>
      <c r="R288" s="9" t="n">
        <v>0</v>
      </c>
      <c r="S288" s="9" t="n">
        <v>0</v>
      </c>
      <c r="T288" s="9" t="n">
        <v>0</v>
      </c>
      <c r="U288" s="8" t="n">
        <v>3610</v>
      </c>
      <c r="V288" s="9" t="n">
        <v>11</v>
      </c>
      <c r="W288" s="9">
        <f>U288-V288-1</f>
        <v/>
      </c>
      <c r="X288" s="9">
        <f>COUNTIF(B:B,B288)</f>
        <v/>
      </c>
      <c r="Y288" s="7" t="n">
        <v>7</v>
      </c>
      <c r="Z288" s="7">
        <f>BQ288-Y288-6</f>
        <v/>
      </c>
      <c r="AA288" s="9" t="n">
        <v>1</v>
      </c>
      <c r="AB288" s="9" t="n">
        <v>0</v>
      </c>
      <c r="AC288" s="9" t="n">
        <v>0</v>
      </c>
      <c r="AD288" s="9" t="n">
        <v>1</v>
      </c>
      <c r="AE288" s="9" t="n">
        <v>0</v>
      </c>
      <c r="AF288" s="9" t="n">
        <v>0</v>
      </c>
      <c r="AG288" s="8" t="n">
        <v>0</v>
      </c>
      <c r="AH288" s="9" t="n">
        <v>1</v>
      </c>
      <c r="AI288" s="30" t="n">
        <v>0</v>
      </c>
      <c r="AJ288" s="9" t="n">
        <v>1</v>
      </c>
      <c r="AK288" s="30" t="n">
        <v>0</v>
      </c>
      <c r="AL288" s="21" t="n">
        <v>2001</v>
      </c>
      <c r="AM288" s="23">
        <f>LN(AL288)</f>
        <v/>
      </c>
      <c r="AN288" s="33" t="n">
        <v>0.01</v>
      </c>
      <c r="AO288" s="33" t="n">
        <v>0.41725</v>
      </c>
      <c r="AP288" s="33" t="n">
        <v>0.48</v>
      </c>
      <c r="AQ288" s="43" t="n">
        <v>0.09275</v>
      </c>
      <c r="AR288" s="33" t="inlineStr">
        <is>
          <t>.</t>
        </is>
      </c>
      <c r="AS288" s="43" t="inlineStr">
        <is>
          <t>.</t>
        </is>
      </c>
      <c r="AT288" s="42" t="n">
        <v>1</v>
      </c>
      <c r="AU288" s="18" t="n">
        <v>0</v>
      </c>
      <c r="AV288" t="n">
        <v>0.48</v>
      </c>
      <c r="AW288" s="40" t="n">
        <v>0.52</v>
      </c>
      <c r="AX288" t="inlineStr">
        <is>
          <t>.</t>
        </is>
      </c>
      <c r="AY288" s="40" t="inlineStr">
        <is>
          <t>.</t>
        </is>
      </c>
      <c r="BA288" s="18" t="n"/>
      <c r="BB288" t="n">
        <v>0</v>
      </c>
      <c r="BC288" s="18" t="n">
        <v>1</v>
      </c>
      <c r="BD288" s="18" t="inlineStr">
        <is>
          <t>China</t>
        </is>
      </c>
      <c r="BE288" t="n">
        <v>0</v>
      </c>
      <c r="BF288" t="n">
        <v>1</v>
      </c>
      <c r="BG288" t="n">
        <v>0</v>
      </c>
      <c r="BH288" t="n">
        <v>0</v>
      </c>
      <c r="BI288" t="n">
        <v>0</v>
      </c>
      <c r="BJ288" t="n">
        <v>0</v>
      </c>
      <c r="BK288" s="18" t="n">
        <v>0</v>
      </c>
      <c r="BL288" t="n">
        <v>0</v>
      </c>
      <c r="BM288" t="n">
        <v>1</v>
      </c>
      <c r="BN288" s="18" t="n">
        <v>0</v>
      </c>
      <c r="BO288" t="n">
        <v>127.1666666666667</v>
      </c>
      <c r="BP288" t="n">
        <v>27</v>
      </c>
      <c r="BQ288" s="25" t="n">
        <v>44.275</v>
      </c>
      <c r="BR288" t="n">
        <v>1</v>
      </c>
      <c r="BS288" t="n">
        <v>0</v>
      </c>
      <c r="BT288" t="n">
        <v>0</v>
      </c>
      <c r="BU288" t="n">
        <v>0</v>
      </c>
      <c r="BV288" t="n">
        <v>0</v>
      </c>
      <c r="BW288" t="n">
        <v>0</v>
      </c>
      <c r="BX288" t="n">
        <v>0</v>
      </c>
      <c r="BY288" s="18" t="n">
        <v>0</v>
      </c>
      <c r="BZ288" t="n">
        <v>0</v>
      </c>
      <c r="CA288" t="n">
        <v>1</v>
      </c>
      <c r="CB288" t="n">
        <v>0</v>
      </c>
      <c r="CC288" s="18" t="n">
        <v>0</v>
      </c>
      <c r="CD288" t="n">
        <v>0</v>
      </c>
      <c r="CE288" t="n">
        <v>0</v>
      </c>
      <c r="CF288" t="n">
        <v>0</v>
      </c>
      <c r="CG288" t="n">
        <v>0</v>
      </c>
      <c r="CH288" s="18" t="n">
        <v>0</v>
      </c>
      <c r="CI288" t="n">
        <v>1</v>
      </c>
      <c r="CJ288" t="n">
        <v>1</v>
      </c>
      <c r="CK288" t="n">
        <v>0</v>
      </c>
      <c r="CL288" t="n">
        <v>0</v>
      </c>
      <c r="CM288" t="n">
        <v>0</v>
      </c>
      <c r="CN288" t="n">
        <v>1</v>
      </c>
      <c r="CO288" t="n">
        <v>1</v>
      </c>
      <c r="CP288" t="n">
        <v>0</v>
      </c>
      <c r="CQ288" t="n">
        <v>0</v>
      </c>
      <c r="CR288" t="n">
        <v>0</v>
      </c>
      <c r="CS288" s="18" t="n">
        <v>1</v>
      </c>
      <c r="DD288" s="34" t="inlineStr">
        <is>
          <t>X</t>
        </is>
      </c>
    </row>
    <row r="289">
      <c r="A289" t="n">
        <v>288</v>
      </c>
      <c r="B289" t="n">
        <v>19</v>
      </c>
      <c r="C289" s="25" t="inlineStr">
        <is>
          <t>Giles et al. (2019)</t>
        </is>
      </c>
      <c r="D289" s="12" t="n">
        <v>11.9</v>
      </c>
      <c r="E289" s="14" t="n">
        <v>0.7</v>
      </c>
      <c r="F289" s="7">
        <f>D289/E289</f>
        <v/>
      </c>
      <c r="G289" s="7">
        <f>D289-E289</f>
        <v/>
      </c>
      <c r="H289" s="16">
        <f>D289+E289</f>
        <v/>
      </c>
      <c r="I289" s="11">
        <f>IFERROR(F289/SQRT(F289^2+W289), "X")</f>
        <v/>
      </c>
      <c r="J289" s="33">
        <f>IFERROR(SQRT((1-I289^2)/W289), "X")</f>
        <v/>
      </c>
      <c r="K289" s="33">
        <f>IFERROR(1/J289, "X")</f>
        <v/>
      </c>
      <c r="L289" s="33">
        <f>IFERROR(I289-J289, "X")</f>
        <v/>
      </c>
      <c r="M289" s="33">
        <f>IFERROR(I289+J289, "X")</f>
        <v/>
      </c>
      <c r="N289" s="8" t="n">
        <v>1</v>
      </c>
      <c r="O289" s="9" t="n">
        <v>0</v>
      </c>
      <c r="P289" s="8" t="n">
        <v>1</v>
      </c>
      <c r="Q289" s="9" t="n">
        <v>0</v>
      </c>
      <c r="R289" s="9" t="n">
        <v>0</v>
      </c>
      <c r="S289" s="9" t="n">
        <v>0</v>
      </c>
      <c r="T289" s="9" t="n">
        <v>0</v>
      </c>
      <c r="U289" s="8" t="n">
        <v>3610</v>
      </c>
      <c r="V289" s="9" t="n">
        <v>14</v>
      </c>
      <c r="W289" s="9">
        <f>U289-V289-1</f>
        <v/>
      </c>
      <c r="X289" s="9">
        <f>COUNTIF(B:B,B289)</f>
        <v/>
      </c>
      <c r="Y289" s="7" t="n">
        <v>17</v>
      </c>
      <c r="Z289" s="7">
        <f>BQ289-Y289-6</f>
        <v/>
      </c>
      <c r="AA289" s="9" t="n">
        <v>1</v>
      </c>
      <c r="AB289" s="9" t="n">
        <v>0</v>
      </c>
      <c r="AC289" s="9" t="n">
        <v>0</v>
      </c>
      <c r="AD289" s="9" t="n">
        <v>1</v>
      </c>
      <c r="AE289" s="9" t="n">
        <v>0</v>
      </c>
      <c r="AF289" s="9" t="n">
        <v>0</v>
      </c>
      <c r="AG289" s="8" t="n">
        <v>0</v>
      </c>
      <c r="AH289" s="9" t="n">
        <v>1</v>
      </c>
      <c r="AI289" s="30" t="n">
        <v>0</v>
      </c>
      <c r="AJ289" s="9" t="n">
        <v>1</v>
      </c>
      <c r="AK289" s="30" t="n">
        <v>0</v>
      </c>
      <c r="AL289" s="21" t="n">
        <v>2001</v>
      </c>
      <c r="AM289" s="23">
        <f>LN(AL289)</f>
        <v/>
      </c>
      <c r="AN289" s="33" t="n">
        <v>0.01</v>
      </c>
      <c r="AO289" s="33" t="n">
        <v>0.41725</v>
      </c>
      <c r="AP289" s="33" t="n">
        <v>0.48</v>
      </c>
      <c r="AQ289" s="43" t="n">
        <v>0.09275</v>
      </c>
      <c r="AR289" s="33" t="inlineStr">
        <is>
          <t>.</t>
        </is>
      </c>
      <c r="AS289" s="43" t="inlineStr">
        <is>
          <t>.</t>
        </is>
      </c>
      <c r="AT289" s="42" t="n">
        <v>1</v>
      </c>
      <c r="AU289" s="18" t="n">
        <v>0</v>
      </c>
      <c r="AV289" t="n">
        <v>0.48</v>
      </c>
      <c r="AW289" s="40" t="n">
        <v>0.52</v>
      </c>
      <c r="AX289" t="inlineStr">
        <is>
          <t>.</t>
        </is>
      </c>
      <c r="AY289" s="40" t="inlineStr">
        <is>
          <t>.</t>
        </is>
      </c>
      <c r="BA289" s="18" t="n"/>
      <c r="BB289" t="n">
        <v>0</v>
      </c>
      <c r="BC289" s="18" t="n">
        <v>1</v>
      </c>
      <c r="BD289" s="18" t="inlineStr">
        <is>
          <t>China</t>
        </is>
      </c>
      <c r="BE289" t="n">
        <v>0</v>
      </c>
      <c r="BF289" t="n">
        <v>1</v>
      </c>
      <c r="BG289" t="n">
        <v>0</v>
      </c>
      <c r="BH289" t="n">
        <v>0</v>
      </c>
      <c r="BI289" t="n">
        <v>0</v>
      </c>
      <c r="BJ289" t="n">
        <v>0</v>
      </c>
      <c r="BK289" s="18" t="n">
        <v>0</v>
      </c>
      <c r="BL289" t="n">
        <v>0</v>
      </c>
      <c r="BM289" t="n">
        <v>1</v>
      </c>
      <c r="BN289" s="18" t="n">
        <v>0</v>
      </c>
      <c r="BO289" t="n">
        <v>127.1666666666667</v>
      </c>
      <c r="BP289" t="n">
        <v>27</v>
      </c>
      <c r="BQ289" s="25" t="n">
        <v>44.275</v>
      </c>
      <c r="BR289" t="n">
        <v>1</v>
      </c>
      <c r="BS289" t="n">
        <v>0</v>
      </c>
      <c r="BT289" t="n">
        <v>0</v>
      </c>
      <c r="BU289" t="n">
        <v>0</v>
      </c>
      <c r="BV289" t="n">
        <v>0</v>
      </c>
      <c r="BW289" t="n">
        <v>0</v>
      </c>
      <c r="BX289" t="n">
        <v>0</v>
      </c>
      <c r="BY289" s="18" t="n">
        <v>0</v>
      </c>
      <c r="BZ289" t="n">
        <v>0</v>
      </c>
      <c r="CA289" t="n">
        <v>1</v>
      </c>
      <c r="CB289" t="n">
        <v>0</v>
      </c>
      <c r="CC289" s="18" t="n">
        <v>0</v>
      </c>
      <c r="CD289" t="n">
        <v>0</v>
      </c>
      <c r="CE289" t="n">
        <v>0</v>
      </c>
      <c r="CF289" t="n">
        <v>0</v>
      </c>
      <c r="CG289" t="n">
        <v>0</v>
      </c>
      <c r="CH289" s="18" t="n">
        <v>0</v>
      </c>
      <c r="CI289" t="n">
        <v>1</v>
      </c>
      <c r="CJ289" t="n">
        <v>1</v>
      </c>
      <c r="CK289" t="n">
        <v>0</v>
      </c>
      <c r="CL289" t="n">
        <v>0</v>
      </c>
      <c r="CM289" t="n">
        <v>0</v>
      </c>
      <c r="CN289" t="n">
        <v>1</v>
      </c>
      <c r="CO289" t="n">
        <v>1</v>
      </c>
      <c r="CP289" t="n">
        <v>0</v>
      </c>
      <c r="CQ289" t="n">
        <v>0</v>
      </c>
      <c r="CR289" t="n">
        <v>0</v>
      </c>
      <c r="CS289" s="18" t="n">
        <v>1</v>
      </c>
      <c r="DD289" s="34" t="inlineStr">
        <is>
          <t>X</t>
        </is>
      </c>
    </row>
    <row r="290">
      <c r="A290" t="n">
        <v>289</v>
      </c>
      <c r="B290" t="n">
        <v>19</v>
      </c>
      <c r="C290" s="25" t="inlineStr">
        <is>
          <t>Giles et al. (2019)</t>
        </is>
      </c>
      <c r="D290" s="12" t="n">
        <v>5.3</v>
      </c>
      <c r="E290" s="14" t="n">
        <v>0.8</v>
      </c>
      <c r="F290" s="7">
        <f>D290/E290</f>
        <v/>
      </c>
      <c r="G290" s="7">
        <f>D290-E290</f>
        <v/>
      </c>
      <c r="H290" s="16">
        <f>D290+E290</f>
        <v/>
      </c>
      <c r="I290" s="11">
        <f>IFERROR(F290/SQRT(F290^2+W290), "X")</f>
        <v/>
      </c>
      <c r="J290" s="33">
        <f>IFERROR(SQRT((1-I290^2)/W290), "X")</f>
        <v/>
      </c>
      <c r="K290" s="33">
        <f>IFERROR(1/J290, "X")</f>
        <v/>
      </c>
      <c r="L290" s="33">
        <f>IFERROR(I290-J290, "X")</f>
        <v/>
      </c>
      <c r="M290" s="33">
        <f>IFERROR(I290+J290, "X")</f>
        <v/>
      </c>
      <c r="N290" s="8" t="n">
        <v>1</v>
      </c>
      <c r="O290" s="9" t="n">
        <v>0</v>
      </c>
      <c r="P290" s="8" t="n">
        <v>1</v>
      </c>
      <c r="Q290" s="9" t="n">
        <v>0</v>
      </c>
      <c r="R290" s="9" t="n">
        <v>0</v>
      </c>
      <c r="S290" s="9" t="n">
        <v>0</v>
      </c>
      <c r="T290" s="9" t="n">
        <v>0</v>
      </c>
      <c r="U290" s="8" t="n">
        <v>3610</v>
      </c>
      <c r="V290" s="9" t="n">
        <v>14</v>
      </c>
      <c r="W290" s="9">
        <f>U290-V290-1</f>
        <v/>
      </c>
      <c r="X290" s="9">
        <f>COUNTIF(B:B,B290)</f>
        <v/>
      </c>
      <c r="Y290" s="7" t="n">
        <v>7</v>
      </c>
      <c r="Z290" s="7">
        <f>BQ290-Y290-6</f>
        <v/>
      </c>
      <c r="AA290" s="9" t="n">
        <v>1</v>
      </c>
      <c r="AB290" s="9" t="n">
        <v>0</v>
      </c>
      <c r="AC290" s="9" t="n">
        <v>0</v>
      </c>
      <c r="AD290" s="9" t="n">
        <v>1</v>
      </c>
      <c r="AE290" s="9" t="n">
        <v>0</v>
      </c>
      <c r="AF290" s="9" t="n">
        <v>0</v>
      </c>
      <c r="AG290" s="8" t="n">
        <v>0</v>
      </c>
      <c r="AH290" s="9" t="n">
        <v>1</v>
      </c>
      <c r="AI290" s="30" t="n">
        <v>0</v>
      </c>
      <c r="AJ290" s="9" t="n">
        <v>1</v>
      </c>
      <c r="AK290" s="30" t="n">
        <v>0</v>
      </c>
      <c r="AL290" s="21" t="n">
        <v>2001</v>
      </c>
      <c r="AM290" s="23">
        <f>LN(AL290)</f>
        <v/>
      </c>
      <c r="AN290" s="33" t="n">
        <v>0.01</v>
      </c>
      <c r="AO290" s="33" t="n">
        <v>0.41725</v>
      </c>
      <c r="AP290" s="33" t="n">
        <v>0.48</v>
      </c>
      <c r="AQ290" s="43" t="n">
        <v>0.09275</v>
      </c>
      <c r="AR290" s="33" t="inlineStr">
        <is>
          <t>.</t>
        </is>
      </c>
      <c r="AS290" s="43" t="inlineStr">
        <is>
          <t>.</t>
        </is>
      </c>
      <c r="AT290" s="42" t="n">
        <v>1</v>
      </c>
      <c r="AU290" s="18" t="n">
        <v>0</v>
      </c>
      <c r="AV290" t="n">
        <v>0.48</v>
      </c>
      <c r="AW290" s="40" t="n">
        <v>0.52</v>
      </c>
      <c r="AX290" t="inlineStr">
        <is>
          <t>.</t>
        </is>
      </c>
      <c r="AY290" s="40" t="inlineStr">
        <is>
          <t>.</t>
        </is>
      </c>
      <c r="BA290" s="18" t="n"/>
      <c r="BB290" t="n">
        <v>0</v>
      </c>
      <c r="BC290" s="18" t="n">
        <v>1</v>
      </c>
      <c r="BD290" s="18" t="inlineStr">
        <is>
          <t>China</t>
        </is>
      </c>
      <c r="BE290" t="n">
        <v>0</v>
      </c>
      <c r="BF290" t="n">
        <v>1</v>
      </c>
      <c r="BG290" t="n">
        <v>0</v>
      </c>
      <c r="BH290" t="n">
        <v>0</v>
      </c>
      <c r="BI290" t="n">
        <v>0</v>
      </c>
      <c r="BJ290" t="n">
        <v>0</v>
      </c>
      <c r="BK290" s="18" t="n">
        <v>0</v>
      </c>
      <c r="BL290" t="n">
        <v>0</v>
      </c>
      <c r="BM290" t="n">
        <v>1</v>
      </c>
      <c r="BN290" s="18" t="n">
        <v>0</v>
      </c>
      <c r="BO290" t="n">
        <v>127.1666666666667</v>
      </c>
      <c r="BP290" t="n">
        <v>27</v>
      </c>
      <c r="BQ290" s="25" t="n">
        <v>44.275</v>
      </c>
      <c r="BR290" t="n">
        <v>1</v>
      </c>
      <c r="BS290" t="n">
        <v>0</v>
      </c>
      <c r="BT290" t="n">
        <v>0</v>
      </c>
      <c r="BU290" t="n">
        <v>0</v>
      </c>
      <c r="BV290" t="n">
        <v>0</v>
      </c>
      <c r="BW290" t="n">
        <v>0</v>
      </c>
      <c r="BX290" t="n">
        <v>0</v>
      </c>
      <c r="BY290" s="18" t="n">
        <v>0</v>
      </c>
      <c r="BZ290" t="n">
        <v>0</v>
      </c>
      <c r="CA290" t="n">
        <v>1</v>
      </c>
      <c r="CB290" t="n">
        <v>0</v>
      </c>
      <c r="CC290" s="18" t="n">
        <v>0</v>
      </c>
      <c r="CD290" t="n">
        <v>0</v>
      </c>
      <c r="CE290" t="n">
        <v>0</v>
      </c>
      <c r="CF290" t="n">
        <v>0</v>
      </c>
      <c r="CG290" t="n">
        <v>0</v>
      </c>
      <c r="CH290" s="18" t="n">
        <v>0</v>
      </c>
      <c r="CI290" t="n">
        <v>1</v>
      </c>
      <c r="CJ290" t="n">
        <v>1</v>
      </c>
      <c r="CK290" t="n">
        <v>0</v>
      </c>
      <c r="CL290" t="n">
        <v>0</v>
      </c>
      <c r="CM290" t="n">
        <v>0</v>
      </c>
      <c r="CN290" t="n">
        <v>1</v>
      </c>
      <c r="CO290" t="n">
        <v>1</v>
      </c>
      <c r="CP290" t="n">
        <v>0</v>
      </c>
      <c r="CQ290" t="n">
        <v>0</v>
      </c>
      <c r="CR290" t="n">
        <v>0</v>
      </c>
      <c r="CS290" s="18" t="n">
        <v>1</v>
      </c>
      <c r="DD290" s="34" t="inlineStr">
        <is>
          <t>X</t>
        </is>
      </c>
    </row>
    <row r="291">
      <c r="A291" t="n">
        <v>290</v>
      </c>
      <c r="B291" t="n">
        <v>19</v>
      </c>
      <c r="C291" s="25" t="inlineStr">
        <is>
          <t>Giles et al. (2019)</t>
        </is>
      </c>
      <c r="D291" s="12" t="n">
        <v>10.43923111237267</v>
      </c>
      <c r="E291" s="14" t="n">
        <v>0.7456593651694767</v>
      </c>
      <c r="F291" s="7" t="n">
        <v>14</v>
      </c>
      <c r="G291" s="7">
        <f>D291-E291</f>
        <v/>
      </c>
      <c r="H291" s="16">
        <f>D291+E291</f>
        <v/>
      </c>
      <c r="I291" s="11">
        <f>IFERROR(F291/SQRT(F291^2+W291), "X")</f>
        <v/>
      </c>
      <c r="J291" s="33">
        <f>IFERROR(SQRT((1-I291^2)/W291), "X")</f>
        <v/>
      </c>
      <c r="K291" s="33">
        <f>IFERROR(1/J291, "X")</f>
        <v/>
      </c>
      <c r="L291" s="33">
        <f>IFERROR(I291-J291, "X")</f>
        <v/>
      </c>
      <c r="M291" s="33">
        <f>IFERROR(I291+J291, "X")</f>
        <v/>
      </c>
      <c r="N291" s="8" t="n">
        <v>1</v>
      </c>
      <c r="O291" s="9" t="n">
        <v>0</v>
      </c>
      <c r="P291" s="8" t="n">
        <v>1</v>
      </c>
      <c r="Q291" s="9" t="n">
        <v>0</v>
      </c>
      <c r="R291" s="9" t="n">
        <v>0</v>
      </c>
      <c r="S291" s="9" t="n">
        <v>0</v>
      </c>
      <c r="T291" s="9" t="n">
        <v>0</v>
      </c>
      <c r="U291" s="8" t="n">
        <v>3611</v>
      </c>
      <c r="V291" s="9" t="n">
        <v>6</v>
      </c>
      <c r="W291" s="9">
        <f>U291-V291-1</f>
        <v/>
      </c>
      <c r="X291" s="9">
        <f>COUNTIF(B:B,B291)</f>
        <v/>
      </c>
      <c r="Y291" s="7" t="n">
        <v>17</v>
      </c>
      <c r="Z291" s="7">
        <f>BQ291-Y291-6</f>
        <v/>
      </c>
      <c r="AA291" s="9" t="n">
        <v>0</v>
      </c>
      <c r="AB291" s="9" t="n">
        <v>1</v>
      </c>
      <c r="AC291" s="9" t="n">
        <v>0</v>
      </c>
      <c r="AD291" s="9" t="n">
        <v>1</v>
      </c>
      <c r="AE291" s="9" t="n">
        <v>0</v>
      </c>
      <c r="AF291" s="9" t="n">
        <v>0</v>
      </c>
      <c r="AG291" s="8" t="n">
        <v>0</v>
      </c>
      <c r="AH291" s="9" t="n">
        <v>1</v>
      </c>
      <c r="AI291" s="30" t="n">
        <v>0</v>
      </c>
      <c r="AJ291" s="9" t="n">
        <v>1</v>
      </c>
      <c r="AK291" s="30" t="n">
        <v>0</v>
      </c>
      <c r="AL291" s="21" t="n">
        <v>2001</v>
      </c>
      <c r="AM291" s="23">
        <f>LN(AL291)</f>
        <v/>
      </c>
      <c r="AN291" s="33" t="n">
        <v>0.01</v>
      </c>
      <c r="AO291" s="33" t="n">
        <v>0.41725</v>
      </c>
      <c r="AP291" s="33" t="n">
        <v>0.48</v>
      </c>
      <c r="AQ291" s="43" t="n">
        <v>0.09275</v>
      </c>
      <c r="AR291" s="33" t="inlineStr">
        <is>
          <t>.</t>
        </is>
      </c>
      <c r="AS291" s="43" t="inlineStr">
        <is>
          <t>.</t>
        </is>
      </c>
      <c r="AT291" s="42" t="n">
        <v>1</v>
      </c>
      <c r="AU291" s="18" t="n">
        <v>0</v>
      </c>
      <c r="AV291" t="n">
        <v>0.48</v>
      </c>
      <c r="AW291" s="40" t="n">
        <v>0.52</v>
      </c>
      <c r="AX291" t="inlineStr">
        <is>
          <t>.</t>
        </is>
      </c>
      <c r="AY291" s="40" t="inlineStr">
        <is>
          <t>.</t>
        </is>
      </c>
      <c r="BA291" s="18" t="n"/>
      <c r="BB291" t="n">
        <v>0</v>
      </c>
      <c r="BC291" s="18" t="n">
        <v>1</v>
      </c>
      <c r="BD291" s="18" t="inlineStr">
        <is>
          <t>China</t>
        </is>
      </c>
      <c r="BE291" t="n">
        <v>0</v>
      </c>
      <c r="BF291" t="n">
        <v>1</v>
      </c>
      <c r="BG291" t="n">
        <v>0</v>
      </c>
      <c r="BH291" t="n">
        <v>0</v>
      </c>
      <c r="BI291" t="n">
        <v>0</v>
      </c>
      <c r="BJ291" t="n">
        <v>0</v>
      </c>
      <c r="BK291" s="18" t="n">
        <v>0</v>
      </c>
      <c r="BL291" t="n">
        <v>0</v>
      </c>
      <c r="BM291" t="n">
        <v>1</v>
      </c>
      <c r="BN291" s="18" t="n">
        <v>0</v>
      </c>
      <c r="BO291" t="n">
        <v>127.1666666666667</v>
      </c>
      <c r="BP291" t="n">
        <v>27</v>
      </c>
      <c r="BQ291" s="25" t="n">
        <v>44.275</v>
      </c>
      <c r="BR291" t="n">
        <v>1</v>
      </c>
      <c r="BS291" t="n">
        <v>0</v>
      </c>
      <c r="BT291" t="n">
        <v>0</v>
      </c>
      <c r="BU291" t="n">
        <v>0</v>
      </c>
      <c r="BV291" t="n">
        <v>0</v>
      </c>
      <c r="BW291" t="n">
        <v>0</v>
      </c>
      <c r="BX291" t="n">
        <v>0</v>
      </c>
      <c r="BY291" s="18" t="n">
        <v>0</v>
      </c>
      <c r="BZ291" t="n">
        <v>0</v>
      </c>
      <c r="CA291" t="n">
        <v>1</v>
      </c>
      <c r="CB291" t="n">
        <v>0</v>
      </c>
      <c r="CC291" s="18" t="n">
        <v>0</v>
      </c>
      <c r="CD291" t="n">
        <v>1</v>
      </c>
      <c r="CE291" t="n">
        <v>0</v>
      </c>
      <c r="CF291" t="n">
        <v>0</v>
      </c>
      <c r="CG291" t="n">
        <v>0</v>
      </c>
      <c r="CH291" s="18" t="n">
        <v>1</v>
      </c>
      <c r="CI291" t="n">
        <v>1</v>
      </c>
      <c r="CJ291" t="n">
        <v>1</v>
      </c>
      <c r="CK291" t="n">
        <v>0</v>
      </c>
      <c r="CL291" t="n">
        <v>0</v>
      </c>
      <c r="CM291" t="n">
        <v>0</v>
      </c>
      <c r="CN291" t="n">
        <v>1</v>
      </c>
      <c r="CO291" t="n">
        <v>1</v>
      </c>
      <c r="CP291" t="n">
        <v>0</v>
      </c>
      <c r="CQ291" t="n">
        <v>0</v>
      </c>
      <c r="CR291" t="n">
        <v>0</v>
      </c>
      <c r="CS291" s="18" t="n">
        <v>1</v>
      </c>
      <c r="DD291" s="34" t="inlineStr">
        <is>
          <t>X</t>
        </is>
      </c>
    </row>
    <row r="292">
      <c r="A292" t="n">
        <v>291</v>
      </c>
      <c r="B292" t="n">
        <v>19</v>
      </c>
      <c r="C292" s="25" t="inlineStr">
        <is>
          <t>Giles et al. (2019)</t>
        </is>
      </c>
      <c r="D292" s="12" t="n">
        <v>7.74816661767516</v>
      </c>
      <c r="E292" s="14" t="n">
        <v>1.075104458911865</v>
      </c>
      <c r="F292" s="7" t="n">
        <v>7.206896551724137</v>
      </c>
      <c r="G292" s="7">
        <f>D292-E292</f>
        <v/>
      </c>
      <c r="H292" s="16">
        <f>D292+E292</f>
        <v/>
      </c>
      <c r="I292" s="11">
        <f>IFERROR(F292/SQRT(F292^2+W292), "X")</f>
        <v/>
      </c>
      <c r="J292" s="33">
        <f>IFERROR(SQRT((1-I292^2)/W292), "X")</f>
        <v/>
      </c>
      <c r="K292" s="33">
        <f>IFERROR(1/J292, "X")</f>
        <v/>
      </c>
      <c r="L292" s="33">
        <f>IFERROR(I292-J292, "X")</f>
        <v/>
      </c>
      <c r="M292" s="33">
        <f>IFERROR(I292+J292, "X")</f>
        <v/>
      </c>
      <c r="N292" s="8" t="n">
        <v>1</v>
      </c>
      <c r="O292" s="9" t="n">
        <v>0</v>
      </c>
      <c r="P292" s="8" t="n">
        <v>1</v>
      </c>
      <c r="Q292" s="9" t="n">
        <v>0</v>
      </c>
      <c r="R292" s="9" t="n">
        <v>0</v>
      </c>
      <c r="S292" s="9" t="n">
        <v>0</v>
      </c>
      <c r="T292" s="9" t="n">
        <v>0</v>
      </c>
      <c r="U292" s="8" t="n">
        <v>3611</v>
      </c>
      <c r="V292" s="9" t="n">
        <v>6</v>
      </c>
      <c r="W292" s="9">
        <f>U292-V292-1</f>
        <v/>
      </c>
      <c r="X292" s="9">
        <f>COUNTIF(B:B,B292)</f>
        <v/>
      </c>
      <c r="Y292" s="7" t="n">
        <v>12</v>
      </c>
      <c r="Z292" s="7">
        <f>BQ292-Y292-6</f>
        <v/>
      </c>
      <c r="AA292" s="9" t="n">
        <v>0</v>
      </c>
      <c r="AB292" s="9" t="n">
        <v>1</v>
      </c>
      <c r="AC292" s="9" t="n">
        <v>0</v>
      </c>
      <c r="AD292" s="9" t="n">
        <v>1</v>
      </c>
      <c r="AE292" s="9" t="n">
        <v>0</v>
      </c>
      <c r="AF292" s="9" t="n">
        <v>0</v>
      </c>
      <c r="AG292" s="8" t="n">
        <v>0</v>
      </c>
      <c r="AH292" s="9" t="n">
        <v>1</v>
      </c>
      <c r="AI292" s="30" t="n">
        <v>0</v>
      </c>
      <c r="AJ292" s="9" t="n">
        <v>1</v>
      </c>
      <c r="AK292" s="30" t="n">
        <v>0</v>
      </c>
      <c r="AL292" s="21" t="n">
        <v>2001</v>
      </c>
      <c r="AM292" s="23">
        <f>LN(AL292)</f>
        <v/>
      </c>
      <c r="AN292" s="33" t="n">
        <v>0.01</v>
      </c>
      <c r="AO292" s="33" t="n">
        <v>0.41725</v>
      </c>
      <c r="AP292" s="33" t="n">
        <v>0.48</v>
      </c>
      <c r="AQ292" s="43" t="n">
        <v>0.09275</v>
      </c>
      <c r="AR292" s="33" t="inlineStr">
        <is>
          <t>.</t>
        </is>
      </c>
      <c r="AS292" s="43" t="inlineStr">
        <is>
          <t>.</t>
        </is>
      </c>
      <c r="AT292" s="42" t="n">
        <v>1</v>
      </c>
      <c r="AU292" s="18" t="n">
        <v>0</v>
      </c>
      <c r="AV292" t="n">
        <v>0.48</v>
      </c>
      <c r="AW292" s="40" t="n">
        <v>0.52</v>
      </c>
      <c r="AX292" t="inlineStr">
        <is>
          <t>.</t>
        </is>
      </c>
      <c r="AY292" s="40" t="inlineStr">
        <is>
          <t>.</t>
        </is>
      </c>
      <c r="BA292" s="18" t="n"/>
      <c r="BB292" t="n">
        <v>0</v>
      </c>
      <c r="BC292" s="18" t="n">
        <v>1</v>
      </c>
      <c r="BD292" s="18" t="inlineStr">
        <is>
          <t>China</t>
        </is>
      </c>
      <c r="BE292" t="n">
        <v>0</v>
      </c>
      <c r="BF292" t="n">
        <v>1</v>
      </c>
      <c r="BG292" t="n">
        <v>0</v>
      </c>
      <c r="BH292" t="n">
        <v>0</v>
      </c>
      <c r="BI292" t="n">
        <v>0</v>
      </c>
      <c r="BJ292" t="n">
        <v>0</v>
      </c>
      <c r="BK292" s="18" t="n">
        <v>0</v>
      </c>
      <c r="BL292" t="n">
        <v>0</v>
      </c>
      <c r="BM292" t="n">
        <v>1</v>
      </c>
      <c r="BN292" s="18" t="n">
        <v>0</v>
      </c>
      <c r="BO292" t="n">
        <v>127.1666666666667</v>
      </c>
      <c r="BP292" t="n">
        <v>27</v>
      </c>
      <c r="BQ292" s="25" t="n">
        <v>44.275</v>
      </c>
      <c r="BR292" t="n">
        <v>1</v>
      </c>
      <c r="BS292" t="n">
        <v>0</v>
      </c>
      <c r="BT292" t="n">
        <v>0</v>
      </c>
      <c r="BU292" t="n">
        <v>0</v>
      </c>
      <c r="BV292" t="n">
        <v>0</v>
      </c>
      <c r="BW292" t="n">
        <v>0</v>
      </c>
      <c r="BX292" t="n">
        <v>0</v>
      </c>
      <c r="BY292" s="18" t="n">
        <v>0</v>
      </c>
      <c r="BZ292" t="n">
        <v>0</v>
      </c>
      <c r="CA292" t="n">
        <v>1</v>
      </c>
      <c r="CB292" t="n">
        <v>0</v>
      </c>
      <c r="CC292" s="18" t="n">
        <v>0</v>
      </c>
      <c r="CD292" t="n">
        <v>1</v>
      </c>
      <c r="CE292" t="n">
        <v>0</v>
      </c>
      <c r="CF292" t="n">
        <v>0</v>
      </c>
      <c r="CG292" t="n">
        <v>0</v>
      </c>
      <c r="CH292" s="18" t="n">
        <v>1</v>
      </c>
      <c r="CI292" t="n">
        <v>1</v>
      </c>
      <c r="CJ292" t="n">
        <v>1</v>
      </c>
      <c r="CK292" t="n">
        <v>0</v>
      </c>
      <c r="CL292" t="n">
        <v>0</v>
      </c>
      <c r="CM292" t="n">
        <v>0</v>
      </c>
      <c r="CN292" t="n">
        <v>1</v>
      </c>
      <c r="CO292" t="n">
        <v>1</v>
      </c>
      <c r="CP292" t="n">
        <v>0</v>
      </c>
      <c r="CQ292" t="n">
        <v>0</v>
      </c>
      <c r="CR292" t="n">
        <v>0</v>
      </c>
      <c r="CS292" s="18" t="n">
        <v>1</v>
      </c>
      <c r="DD292" s="34" t="inlineStr">
        <is>
          <t>X</t>
        </is>
      </c>
    </row>
    <row r="293">
      <c r="A293" t="n">
        <v>292</v>
      </c>
      <c r="B293" t="n">
        <v>19</v>
      </c>
      <c r="C293" s="25" t="inlineStr">
        <is>
          <t>Giles et al. (2019)</t>
        </is>
      </c>
      <c r="D293" s="12" t="n">
        <v>8.788149740259261</v>
      </c>
      <c r="E293" s="14" t="n">
        <v>2.403596510156379</v>
      </c>
      <c r="F293" s="7" t="n">
        <v>3.65625</v>
      </c>
      <c r="G293" s="7">
        <f>D293-E293</f>
        <v/>
      </c>
      <c r="H293" s="16">
        <f>D293+E293</f>
        <v/>
      </c>
      <c r="I293" s="11">
        <f>IFERROR(F293/SQRT(F293^2+W293), "X")</f>
        <v/>
      </c>
      <c r="J293" s="33">
        <f>IFERROR(SQRT((1-I293^2)/W293), "X")</f>
        <v/>
      </c>
      <c r="K293" s="33">
        <f>IFERROR(1/J293, "X")</f>
        <v/>
      </c>
      <c r="L293" s="33">
        <f>IFERROR(I293-J293, "X")</f>
        <v/>
      </c>
      <c r="M293" s="33">
        <f>IFERROR(I293+J293, "X")</f>
        <v/>
      </c>
      <c r="N293" s="8" t="n">
        <v>1</v>
      </c>
      <c r="O293" s="9" t="n">
        <v>0</v>
      </c>
      <c r="P293" s="8" t="n">
        <v>1</v>
      </c>
      <c r="Q293" s="9" t="n">
        <v>0</v>
      </c>
      <c r="R293" s="9" t="n">
        <v>0</v>
      </c>
      <c r="S293" s="9" t="n">
        <v>0</v>
      </c>
      <c r="T293" s="9" t="n">
        <v>0</v>
      </c>
      <c r="U293" s="8" t="n">
        <v>3611</v>
      </c>
      <c r="V293" s="9" t="n">
        <v>6</v>
      </c>
      <c r="W293" s="9">
        <f>U293-V293-1</f>
        <v/>
      </c>
      <c r="X293" s="9">
        <f>COUNTIF(B:B,B293)</f>
        <v/>
      </c>
      <c r="Y293" s="7" t="n">
        <v>9</v>
      </c>
      <c r="Z293" s="7">
        <f>BQ293-Y293-6</f>
        <v/>
      </c>
      <c r="AA293" s="9" t="n">
        <v>0</v>
      </c>
      <c r="AB293" s="9" t="n">
        <v>1</v>
      </c>
      <c r="AC293" s="9" t="n">
        <v>0</v>
      </c>
      <c r="AD293" s="9" t="n">
        <v>1</v>
      </c>
      <c r="AE293" s="9" t="n">
        <v>0</v>
      </c>
      <c r="AF293" s="9" t="n">
        <v>0</v>
      </c>
      <c r="AG293" s="8" t="n">
        <v>0</v>
      </c>
      <c r="AH293" s="9" t="n">
        <v>1</v>
      </c>
      <c r="AI293" s="30" t="n">
        <v>0</v>
      </c>
      <c r="AJ293" s="9" t="n">
        <v>1</v>
      </c>
      <c r="AK293" s="30" t="n">
        <v>0</v>
      </c>
      <c r="AL293" s="21" t="n">
        <v>2001</v>
      </c>
      <c r="AM293" s="23">
        <f>LN(AL293)</f>
        <v/>
      </c>
      <c r="AN293" s="33" t="n">
        <v>0.01</v>
      </c>
      <c r="AO293" s="33" t="n">
        <v>0.41725</v>
      </c>
      <c r="AP293" s="33" t="n">
        <v>0.48</v>
      </c>
      <c r="AQ293" s="43" t="n">
        <v>0.09275</v>
      </c>
      <c r="AR293" s="33" t="inlineStr">
        <is>
          <t>.</t>
        </is>
      </c>
      <c r="AS293" s="43" t="inlineStr">
        <is>
          <t>.</t>
        </is>
      </c>
      <c r="AT293" s="42" t="n">
        <v>1</v>
      </c>
      <c r="AU293" s="18" t="n">
        <v>0</v>
      </c>
      <c r="AV293" t="n">
        <v>0.48</v>
      </c>
      <c r="AW293" s="40" t="n">
        <v>0.52</v>
      </c>
      <c r="AX293" t="inlineStr">
        <is>
          <t>.</t>
        </is>
      </c>
      <c r="AY293" s="40" t="inlineStr">
        <is>
          <t>.</t>
        </is>
      </c>
      <c r="BA293" s="18" t="n"/>
      <c r="BB293" t="n">
        <v>0</v>
      </c>
      <c r="BC293" s="18" t="n">
        <v>1</v>
      </c>
      <c r="BD293" s="18" t="inlineStr">
        <is>
          <t>China</t>
        </is>
      </c>
      <c r="BE293" t="n">
        <v>0</v>
      </c>
      <c r="BF293" t="n">
        <v>1</v>
      </c>
      <c r="BG293" t="n">
        <v>0</v>
      </c>
      <c r="BH293" t="n">
        <v>0</v>
      </c>
      <c r="BI293" t="n">
        <v>0</v>
      </c>
      <c r="BJ293" t="n">
        <v>0</v>
      </c>
      <c r="BK293" s="18" t="n">
        <v>0</v>
      </c>
      <c r="BL293" t="n">
        <v>0</v>
      </c>
      <c r="BM293" t="n">
        <v>1</v>
      </c>
      <c r="BN293" s="18" t="n">
        <v>0</v>
      </c>
      <c r="BO293" t="n">
        <v>127.1666666666667</v>
      </c>
      <c r="BP293" t="n">
        <v>27</v>
      </c>
      <c r="BQ293" s="25" t="n">
        <v>44.275</v>
      </c>
      <c r="BR293" t="n">
        <v>1</v>
      </c>
      <c r="BS293" t="n">
        <v>0</v>
      </c>
      <c r="BT293" t="n">
        <v>0</v>
      </c>
      <c r="BU293" t="n">
        <v>0</v>
      </c>
      <c r="BV293" t="n">
        <v>0</v>
      </c>
      <c r="BW293" t="n">
        <v>0</v>
      </c>
      <c r="BX293" t="n">
        <v>0</v>
      </c>
      <c r="BY293" s="18" t="n">
        <v>0</v>
      </c>
      <c r="BZ293" t="n">
        <v>0</v>
      </c>
      <c r="CA293" t="n">
        <v>1</v>
      </c>
      <c r="CB293" t="n">
        <v>0</v>
      </c>
      <c r="CC293" s="18" t="n">
        <v>0</v>
      </c>
      <c r="CD293" t="n">
        <v>1</v>
      </c>
      <c r="CE293" t="n">
        <v>0</v>
      </c>
      <c r="CF293" t="n">
        <v>0</v>
      </c>
      <c r="CG293" t="n">
        <v>0</v>
      </c>
      <c r="CH293" s="18" t="n">
        <v>1</v>
      </c>
      <c r="CI293" t="n">
        <v>1</v>
      </c>
      <c r="CJ293" t="n">
        <v>1</v>
      </c>
      <c r="CK293" t="n">
        <v>0</v>
      </c>
      <c r="CL293" t="n">
        <v>0</v>
      </c>
      <c r="CM293" t="n">
        <v>0</v>
      </c>
      <c r="CN293" t="n">
        <v>1</v>
      </c>
      <c r="CO293" t="n">
        <v>1</v>
      </c>
      <c r="CP293" t="n">
        <v>0</v>
      </c>
      <c r="CQ293" t="n">
        <v>0</v>
      </c>
      <c r="CR293" t="n">
        <v>0</v>
      </c>
      <c r="CS293" s="18" t="n">
        <v>1</v>
      </c>
      <c r="DD293" s="34" t="inlineStr">
        <is>
          <t>X</t>
        </is>
      </c>
    </row>
    <row r="294">
      <c r="A294" t="n">
        <v>293</v>
      </c>
      <c r="B294" t="n">
        <v>19</v>
      </c>
      <c r="C294" s="25" t="inlineStr">
        <is>
          <t>Giles et al. (2019)</t>
        </is>
      </c>
      <c r="D294" s="12" t="n">
        <v>9.216460714868635</v>
      </c>
      <c r="E294" s="14" t="n">
        <v>4.304257378711737</v>
      </c>
      <c r="F294" s="7" t="n">
        <v>2.141242937853107</v>
      </c>
      <c r="G294" s="7">
        <f>D294-E294</f>
        <v/>
      </c>
      <c r="H294" s="16">
        <f>D294+E294</f>
        <v/>
      </c>
      <c r="I294" s="11">
        <f>IFERROR(F294/SQRT(F294^2+W294), "X")</f>
        <v/>
      </c>
      <c r="J294" s="33">
        <f>IFERROR(SQRT((1-I294^2)/W294), "X")</f>
        <v/>
      </c>
      <c r="K294" s="33">
        <f>IFERROR(1/J294, "X")</f>
        <v/>
      </c>
      <c r="L294" s="33">
        <f>IFERROR(I294-J294, "X")</f>
        <v/>
      </c>
      <c r="M294" s="33">
        <f>IFERROR(I294+J294, "X")</f>
        <v/>
      </c>
      <c r="N294" s="8" t="n">
        <v>1</v>
      </c>
      <c r="O294" s="9" t="n">
        <v>0</v>
      </c>
      <c r="P294" s="8" t="n">
        <v>1</v>
      </c>
      <c r="Q294" s="9" t="n">
        <v>0</v>
      </c>
      <c r="R294" s="9" t="n">
        <v>0</v>
      </c>
      <c r="S294" s="9" t="n">
        <v>0</v>
      </c>
      <c r="T294" s="9" t="n">
        <v>0</v>
      </c>
      <c r="U294" s="8" t="n">
        <v>3611</v>
      </c>
      <c r="V294" s="9" t="n">
        <v>6</v>
      </c>
      <c r="W294" s="9">
        <f>U294-V294-1</f>
        <v/>
      </c>
      <c r="X294" s="9">
        <f>COUNTIF(B:B,B294)</f>
        <v/>
      </c>
      <c r="Y294" s="7" t="n">
        <v>17</v>
      </c>
      <c r="Z294" s="7">
        <f>BQ294-Y294-6</f>
        <v/>
      </c>
      <c r="AA294" s="9" t="n">
        <v>0</v>
      </c>
      <c r="AB294" s="9" t="n">
        <v>1</v>
      </c>
      <c r="AC294" s="9" t="n">
        <v>0</v>
      </c>
      <c r="AD294" s="9" t="n">
        <v>1</v>
      </c>
      <c r="AE294" s="9" t="n">
        <v>0</v>
      </c>
      <c r="AF294" s="9" t="n">
        <v>0</v>
      </c>
      <c r="AG294" s="8" t="n">
        <v>0</v>
      </c>
      <c r="AH294" s="9" t="n">
        <v>1</v>
      </c>
      <c r="AI294" s="30" t="n">
        <v>0</v>
      </c>
      <c r="AJ294" s="9" t="n">
        <v>1</v>
      </c>
      <c r="AK294" s="30" t="n">
        <v>0</v>
      </c>
      <c r="AL294" s="21" t="n">
        <v>2001</v>
      </c>
      <c r="AM294" s="23">
        <f>LN(AL294)</f>
        <v/>
      </c>
      <c r="AN294" s="33" t="n">
        <v>0.01</v>
      </c>
      <c r="AO294" s="33" t="n">
        <v>0.41725</v>
      </c>
      <c r="AP294" s="33" t="n">
        <v>0.48</v>
      </c>
      <c r="AQ294" s="43" t="n">
        <v>0.09275</v>
      </c>
      <c r="AR294" s="33" t="inlineStr">
        <is>
          <t>.</t>
        </is>
      </c>
      <c r="AS294" s="43" t="inlineStr">
        <is>
          <t>.</t>
        </is>
      </c>
      <c r="AT294" s="42" t="n">
        <v>1</v>
      </c>
      <c r="AU294" s="18" t="n">
        <v>0</v>
      </c>
      <c r="AV294" t="n">
        <v>0.48</v>
      </c>
      <c r="AW294" s="40" t="n">
        <v>0.52</v>
      </c>
      <c r="AX294" t="inlineStr">
        <is>
          <t>.</t>
        </is>
      </c>
      <c r="AY294" s="40" t="inlineStr">
        <is>
          <t>.</t>
        </is>
      </c>
      <c r="BA294" s="18" t="n"/>
      <c r="BB294" t="n">
        <v>0</v>
      </c>
      <c r="BC294" s="18" t="n">
        <v>1</v>
      </c>
      <c r="BD294" s="18" t="inlineStr">
        <is>
          <t>China</t>
        </is>
      </c>
      <c r="BE294" t="n">
        <v>0</v>
      </c>
      <c r="BF294" t="n">
        <v>1</v>
      </c>
      <c r="BG294" t="n">
        <v>0</v>
      </c>
      <c r="BH294" t="n">
        <v>0</v>
      </c>
      <c r="BI294" t="n">
        <v>0</v>
      </c>
      <c r="BJ294" t="n">
        <v>0</v>
      </c>
      <c r="BK294" s="18" t="n">
        <v>0</v>
      </c>
      <c r="BL294" t="n">
        <v>0</v>
      </c>
      <c r="BM294" t="n">
        <v>1</v>
      </c>
      <c r="BN294" s="18" t="n">
        <v>0</v>
      </c>
      <c r="BO294" t="n">
        <v>127.1666666666667</v>
      </c>
      <c r="BP294" t="n">
        <v>27</v>
      </c>
      <c r="BQ294" s="25" t="n">
        <v>44.275</v>
      </c>
      <c r="BR294" t="n">
        <v>0</v>
      </c>
      <c r="BS294" t="n">
        <v>0</v>
      </c>
      <c r="BT294" t="n">
        <v>0</v>
      </c>
      <c r="BU294" t="n">
        <v>0</v>
      </c>
      <c r="BV294" t="n">
        <v>0</v>
      </c>
      <c r="BW294" t="n">
        <v>0</v>
      </c>
      <c r="BX294" t="n">
        <v>0</v>
      </c>
      <c r="BY294" s="18" t="n">
        <v>1</v>
      </c>
      <c r="BZ294" t="n">
        <v>0</v>
      </c>
      <c r="CA294" t="n">
        <v>1</v>
      </c>
      <c r="CB294" t="n">
        <v>0</v>
      </c>
      <c r="CC294" s="18" t="n">
        <v>0</v>
      </c>
      <c r="CD294" t="n">
        <v>1</v>
      </c>
      <c r="CE294" t="n">
        <v>0</v>
      </c>
      <c r="CF294" t="n">
        <v>0</v>
      </c>
      <c r="CG294" t="n">
        <v>0</v>
      </c>
      <c r="CH294" s="18" t="n">
        <v>1</v>
      </c>
      <c r="CI294" t="n">
        <v>1</v>
      </c>
      <c r="CJ294" t="n">
        <v>1</v>
      </c>
      <c r="CK294" t="n">
        <v>0</v>
      </c>
      <c r="CL294" t="n">
        <v>0</v>
      </c>
      <c r="CM294" t="n">
        <v>0</v>
      </c>
      <c r="CN294" t="n">
        <v>1</v>
      </c>
      <c r="CO294" t="n">
        <v>1</v>
      </c>
      <c r="CP294" t="n">
        <v>0</v>
      </c>
      <c r="CQ294" t="n">
        <v>0</v>
      </c>
      <c r="CR294" t="n">
        <v>0</v>
      </c>
      <c r="CS294" s="18" t="n">
        <v>1</v>
      </c>
      <c r="DD294" s="34" t="inlineStr">
        <is>
          <t>X</t>
        </is>
      </c>
    </row>
    <row r="295">
      <c r="A295" t="n">
        <v>294</v>
      </c>
      <c r="B295" t="n">
        <v>19</v>
      </c>
      <c r="C295" s="25" t="inlineStr">
        <is>
          <t>Giles et al. (2019)</t>
        </is>
      </c>
      <c r="D295" s="12" t="n">
        <v>11.12524347077948</v>
      </c>
      <c r="E295" s="14" t="n">
        <v>4.674147430431658</v>
      </c>
      <c r="F295" s="7" t="n">
        <v>2.380165289256198</v>
      </c>
      <c r="G295" s="7">
        <f>D295-E295</f>
        <v/>
      </c>
      <c r="H295" s="16">
        <f>D295+E295</f>
        <v/>
      </c>
      <c r="I295" s="11">
        <f>IFERROR(F295/SQRT(F295^2+W295), "X")</f>
        <v/>
      </c>
      <c r="J295" s="33">
        <f>IFERROR(SQRT((1-I295^2)/W295), "X")</f>
        <v/>
      </c>
      <c r="K295" s="33">
        <f>IFERROR(1/J295, "X")</f>
        <v/>
      </c>
      <c r="L295" s="33">
        <f>IFERROR(I295-J295, "X")</f>
        <v/>
      </c>
      <c r="M295" s="33">
        <f>IFERROR(I295+J295, "X")</f>
        <v/>
      </c>
      <c r="N295" s="8" t="n">
        <v>1</v>
      </c>
      <c r="O295" s="9" t="n">
        <v>0</v>
      </c>
      <c r="P295" s="8" t="n">
        <v>1</v>
      </c>
      <c r="Q295" s="9" t="n">
        <v>0</v>
      </c>
      <c r="R295" s="9" t="n">
        <v>0</v>
      </c>
      <c r="S295" s="9" t="n">
        <v>0</v>
      </c>
      <c r="T295" s="9" t="n">
        <v>0</v>
      </c>
      <c r="U295" s="8" t="n">
        <v>3611</v>
      </c>
      <c r="V295" s="9" t="n">
        <v>6</v>
      </c>
      <c r="W295" s="9">
        <f>U295-V295-1</f>
        <v/>
      </c>
      <c r="X295" s="9">
        <f>COUNTIF(B:B,B295)</f>
        <v/>
      </c>
      <c r="Y295" s="7" t="n">
        <v>12</v>
      </c>
      <c r="Z295" s="7">
        <f>BQ295-Y295-6</f>
        <v/>
      </c>
      <c r="AA295" s="9" t="n">
        <v>0</v>
      </c>
      <c r="AB295" s="9" t="n">
        <v>1</v>
      </c>
      <c r="AC295" s="9" t="n">
        <v>0</v>
      </c>
      <c r="AD295" s="9" t="n">
        <v>1</v>
      </c>
      <c r="AE295" s="9" t="n">
        <v>0</v>
      </c>
      <c r="AF295" s="9" t="n">
        <v>0</v>
      </c>
      <c r="AG295" s="8" t="n">
        <v>0</v>
      </c>
      <c r="AH295" s="9" t="n">
        <v>1</v>
      </c>
      <c r="AI295" s="30" t="n">
        <v>0</v>
      </c>
      <c r="AJ295" s="9" t="n">
        <v>1</v>
      </c>
      <c r="AK295" s="30" t="n">
        <v>0</v>
      </c>
      <c r="AL295" s="21" t="n">
        <v>2001</v>
      </c>
      <c r="AM295" s="23">
        <f>LN(AL295)</f>
        <v/>
      </c>
      <c r="AN295" s="33" t="n">
        <v>0.01</v>
      </c>
      <c r="AO295" s="33" t="n">
        <v>0.41725</v>
      </c>
      <c r="AP295" s="33" t="n">
        <v>0.48</v>
      </c>
      <c r="AQ295" s="43" t="n">
        <v>0.09275</v>
      </c>
      <c r="AR295" s="33" t="inlineStr">
        <is>
          <t>.</t>
        </is>
      </c>
      <c r="AS295" s="43" t="inlineStr">
        <is>
          <t>.</t>
        </is>
      </c>
      <c r="AT295" s="42" t="n">
        <v>1</v>
      </c>
      <c r="AU295" s="18" t="n">
        <v>0</v>
      </c>
      <c r="AV295" t="n">
        <v>0.48</v>
      </c>
      <c r="AW295" s="40" t="n">
        <v>0.52</v>
      </c>
      <c r="AX295" t="inlineStr">
        <is>
          <t>.</t>
        </is>
      </c>
      <c r="AY295" s="40" t="inlineStr">
        <is>
          <t>.</t>
        </is>
      </c>
      <c r="BA295" s="18" t="n"/>
      <c r="BB295" t="n">
        <v>0</v>
      </c>
      <c r="BC295" s="18" t="n">
        <v>1</v>
      </c>
      <c r="BD295" s="18" t="inlineStr">
        <is>
          <t>China</t>
        </is>
      </c>
      <c r="BE295" t="n">
        <v>0</v>
      </c>
      <c r="BF295" t="n">
        <v>1</v>
      </c>
      <c r="BG295" t="n">
        <v>0</v>
      </c>
      <c r="BH295" t="n">
        <v>0</v>
      </c>
      <c r="BI295" t="n">
        <v>0</v>
      </c>
      <c r="BJ295" t="n">
        <v>0</v>
      </c>
      <c r="BK295" s="18" t="n">
        <v>0</v>
      </c>
      <c r="BL295" t="n">
        <v>0</v>
      </c>
      <c r="BM295" t="n">
        <v>1</v>
      </c>
      <c r="BN295" s="18" t="n">
        <v>0</v>
      </c>
      <c r="BO295" t="n">
        <v>127.1666666666667</v>
      </c>
      <c r="BP295" t="n">
        <v>27</v>
      </c>
      <c r="BQ295" s="25" t="n">
        <v>44.275</v>
      </c>
      <c r="BR295" t="n">
        <v>0</v>
      </c>
      <c r="BS295" t="n">
        <v>0</v>
      </c>
      <c r="BT295" t="n">
        <v>0</v>
      </c>
      <c r="BU295" t="n">
        <v>0</v>
      </c>
      <c r="BV295" t="n">
        <v>0</v>
      </c>
      <c r="BW295" t="n">
        <v>0</v>
      </c>
      <c r="BX295" t="n">
        <v>0</v>
      </c>
      <c r="BY295" s="18" t="n">
        <v>1</v>
      </c>
      <c r="BZ295" t="n">
        <v>0</v>
      </c>
      <c r="CA295" t="n">
        <v>1</v>
      </c>
      <c r="CB295" t="n">
        <v>0</v>
      </c>
      <c r="CC295" s="18" t="n">
        <v>0</v>
      </c>
      <c r="CD295" t="n">
        <v>1</v>
      </c>
      <c r="CE295" t="n">
        <v>0</v>
      </c>
      <c r="CF295" t="n">
        <v>0</v>
      </c>
      <c r="CG295" t="n">
        <v>0</v>
      </c>
      <c r="CH295" s="18" t="n">
        <v>1</v>
      </c>
      <c r="CI295" t="n">
        <v>1</v>
      </c>
      <c r="CJ295" t="n">
        <v>1</v>
      </c>
      <c r="CK295" t="n">
        <v>0</v>
      </c>
      <c r="CL295" t="n">
        <v>0</v>
      </c>
      <c r="CM295" t="n">
        <v>0</v>
      </c>
      <c r="CN295" t="n">
        <v>1</v>
      </c>
      <c r="CO295" t="n">
        <v>1</v>
      </c>
      <c r="CP295" t="n">
        <v>0</v>
      </c>
      <c r="CQ295" t="n">
        <v>0</v>
      </c>
      <c r="CR295" t="n">
        <v>0</v>
      </c>
      <c r="CS295" s="18" t="n">
        <v>1</v>
      </c>
      <c r="DD295" s="34" t="inlineStr">
        <is>
          <t>X</t>
        </is>
      </c>
    </row>
    <row r="296">
      <c r="A296" t="n">
        <v>295</v>
      </c>
      <c r="B296" t="n">
        <v>19</v>
      </c>
      <c r="C296" s="25" t="inlineStr">
        <is>
          <t>Giles et al. (2019)</t>
        </is>
      </c>
      <c r="D296" s="12" t="n">
        <v>7.055683898830016</v>
      </c>
      <c r="E296" s="14" t="n">
        <v>3.19710676665735</v>
      </c>
      <c r="F296" s="7" t="n">
        <v>2.206896551724138</v>
      </c>
      <c r="G296" s="7">
        <f>D296-E296</f>
        <v/>
      </c>
      <c r="H296" s="16">
        <f>D296+E296</f>
        <v/>
      </c>
      <c r="I296" s="11">
        <f>IFERROR(F296/SQRT(F296^2+W296), "X")</f>
        <v/>
      </c>
      <c r="J296" s="33">
        <f>IFERROR(SQRT((1-I296^2)/W296), "X")</f>
        <v/>
      </c>
      <c r="K296" s="33">
        <f>IFERROR(1/J296, "X")</f>
        <v/>
      </c>
      <c r="L296" s="33">
        <f>IFERROR(I296-J296, "X")</f>
        <v/>
      </c>
      <c r="M296" s="33">
        <f>IFERROR(I296+J296, "X")</f>
        <v/>
      </c>
      <c r="N296" s="8" t="n">
        <v>1</v>
      </c>
      <c r="O296" s="9" t="n">
        <v>0</v>
      </c>
      <c r="P296" s="8" t="n">
        <v>1</v>
      </c>
      <c r="Q296" s="9" t="n">
        <v>0</v>
      </c>
      <c r="R296" s="9" t="n">
        <v>0</v>
      </c>
      <c r="S296" s="9" t="n">
        <v>0</v>
      </c>
      <c r="T296" s="9" t="n">
        <v>0</v>
      </c>
      <c r="U296" s="8" t="n">
        <v>3611</v>
      </c>
      <c r="V296" s="9" t="n">
        <v>6</v>
      </c>
      <c r="W296" s="9">
        <f>U296-V296-1</f>
        <v/>
      </c>
      <c r="X296" s="9">
        <f>COUNTIF(B:B,B296)</f>
        <v/>
      </c>
      <c r="Y296" s="7" t="n">
        <v>9</v>
      </c>
      <c r="Z296" s="7">
        <f>BQ296-Y296-6</f>
        <v/>
      </c>
      <c r="AA296" s="9" t="n">
        <v>0</v>
      </c>
      <c r="AB296" s="9" t="n">
        <v>1</v>
      </c>
      <c r="AC296" s="9" t="n">
        <v>0</v>
      </c>
      <c r="AD296" s="9" t="n">
        <v>1</v>
      </c>
      <c r="AE296" s="9" t="n">
        <v>0</v>
      </c>
      <c r="AF296" s="9" t="n">
        <v>0</v>
      </c>
      <c r="AG296" s="8" t="n">
        <v>0</v>
      </c>
      <c r="AH296" s="9" t="n">
        <v>1</v>
      </c>
      <c r="AI296" s="30" t="n">
        <v>0</v>
      </c>
      <c r="AJ296" s="9" t="n">
        <v>1</v>
      </c>
      <c r="AK296" s="30" t="n">
        <v>0</v>
      </c>
      <c r="AL296" s="21" t="n">
        <v>2001</v>
      </c>
      <c r="AM296" s="23">
        <f>LN(AL296)</f>
        <v/>
      </c>
      <c r="AN296" s="33" t="n">
        <v>0.01</v>
      </c>
      <c r="AO296" s="33" t="n">
        <v>0.41725</v>
      </c>
      <c r="AP296" s="33" t="n">
        <v>0.48</v>
      </c>
      <c r="AQ296" s="43" t="n">
        <v>0.09275</v>
      </c>
      <c r="AR296" s="33" t="inlineStr">
        <is>
          <t>.</t>
        </is>
      </c>
      <c r="AS296" s="43" t="inlineStr">
        <is>
          <t>.</t>
        </is>
      </c>
      <c r="AT296" s="42" t="n">
        <v>1</v>
      </c>
      <c r="AU296" s="18" t="n">
        <v>0</v>
      </c>
      <c r="AV296" t="n">
        <v>0.48</v>
      </c>
      <c r="AW296" s="40" t="n">
        <v>0.52</v>
      </c>
      <c r="AX296" t="inlineStr">
        <is>
          <t>.</t>
        </is>
      </c>
      <c r="AY296" s="40" t="inlineStr">
        <is>
          <t>.</t>
        </is>
      </c>
      <c r="BA296" s="18" t="n"/>
      <c r="BB296" t="n">
        <v>0</v>
      </c>
      <c r="BC296" s="18" t="n">
        <v>1</v>
      </c>
      <c r="BD296" s="18" t="inlineStr">
        <is>
          <t>China</t>
        </is>
      </c>
      <c r="BE296" t="n">
        <v>0</v>
      </c>
      <c r="BF296" t="n">
        <v>1</v>
      </c>
      <c r="BG296" t="n">
        <v>0</v>
      </c>
      <c r="BH296" t="n">
        <v>0</v>
      </c>
      <c r="BI296" t="n">
        <v>0</v>
      </c>
      <c r="BJ296" t="n">
        <v>0</v>
      </c>
      <c r="BK296" s="18" t="n">
        <v>0</v>
      </c>
      <c r="BL296" t="n">
        <v>0</v>
      </c>
      <c r="BM296" t="n">
        <v>1</v>
      </c>
      <c r="BN296" s="18" t="n">
        <v>0</v>
      </c>
      <c r="BO296" t="n">
        <v>127.1666666666667</v>
      </c>
      <c r="BP296" t="n">
        <v>27</v>
      </c>
      <c r="BQ296" s="25" t="n">
        <v>44.275</v>
      </c>
      <c r="BR296" t="n">
        <v>0</v>
      </c>
      <c r="BS296" t="n">
        <v>0</v>
      </c>
      <c r="BT296" t="n">
        <v>0</v>
      </c>
      <c r="BU296" t="n">
        <v>0</v>
      </c>
      <c r="BV296" t="n">
        <v>0</v>
      </c>
      <c r="BW296" t="n">
        <v>0</v>
      </c>
      <c r="BX296" t="n">
        <v>0</v>
      </c>
      <c r="BY296" s="18" t="n">
        <v>1</v>
      </c>
      <c r="BZ296" t="n">
        <v>0</v>
      </c>
      <c r="CA296" t="n">
        <v>1</v>
      </c>
      <c r="CB296" t="n">
        <v>0</v>
      </c>
      <c r="CC296" s="18" t="n">
        <v>0</v>
      </c>
      <c r="CD296" t="n">
        <v>1</v>
      </c>
      <c r="CE296" t="n">
        <v>0</v>
      </c>
      <c r="CF296" t="n">
        <v>0</v>
      </c>
      <c r="CG296" t="n">
        <v>0</v>
      </c>
      <c r="CH296" s="18" t="n">
        <v>1</v>
      </c>
      <c r="CI296" t="n">
        <v>1</v>
      </c>
      <c r="CJ296" t="n">
        <v>1</v>
      </c>
      <c r="CK296" t="n">
        <v>0</v>
      </c>
      <c r="CL296" t="n">
        <v>0</v>
      </c>
      <c r="CM296" t="n">
        <v>0</v>
      </c>
      <c r="CN296" t="n">
        <v>1</v>
      </c>
      <c r="CO296" t="n">
        <v>1</v>
      </c>
      <c r="CP296" t="n">
        <v>0</v>
      </c>
      <c r="CQ296" t="n">
        <v>0</v>
      </c>
      <c r="CR296" t="n">
        <v>0</v>
      </c>
      <c r="CS296" s="18" t="n">
        <v>1</v>
      </c>
      <c r="DD296" s="34" t="inlineStr">
        <is>
          <t>X</t>
        </is>
      </c>
    </row>
    <row r="297">
      <c r="A297" t="n">
        <v>296</v>
      </c>
      <c r="B297" t="n">
        <v>19</v>
      </c>
      <c r="C297" s="25" t="inlineStr">
        <is>
          <t>Giles et al. (2019)</t>
        </is>
      </c>
      <c r="D297" s="12" t="n">
        <v>8.723978839207035</v>
      </c>
      <c r="E297" s="14" t="n">
        <v>4.024597972783356</v>
      </c>
      <c r="F297" s="7" t="n">
        <v>2.167664670658683</v>
      </c>
      <c r="G297" s="7">
        <f>D297-E297</f>
        <v/>
      </c>
      <c r="H297" s="16">
        <f>D297+E297</f>
        <v/>
      </c>
      <c r="I297" s="11">
        <f>IFERROR(F297/SQRT(F297^2+W297), "X")</f>
        <v/>
      </c>
      <c r="J297" s="33">
        <f>IFERROR(SQRT((1-I297^2)/W297), "X")</f>
        <v/>
      </c>
      <c r="K297" s="33">
        <f>IFERROR(1/J297, "X")</f>
        <v/>
      </c>
      <c r="L297" s="33">
        <f>IFERROR(I297-J297, "X")</f>
        <v/>
      </c>
      <c r="M297" s="33">
        <f>IFERROR(I297+J297, "X")</f>
        <v/>
      </c>
      <c r="N297" s="8" t="n">
        <v>1</v>
      </c>
      <c r="O297" s="9" t="n">
        <v>0</v>
      </c>
      <c r="P297" s="8" t="n">
        <v>1</v>
      </c>
      <c r="Q297" s="9" t="n">
        <v>0</v>
      </c>
      <c r="R297" s="9" t="n">
        <v>0</v>
      </c>
      <c r="S297" s="9" t="n">
        <v>0</v>
      </c>
      <c r="T297" s="9" t="n">
        <v>0</v>
      </c>
      <c r="U297" s="8" t="n">
        <v>3599</v>
      </c>
      <c r="V297" s="9" t="n">
        <v>12</v>
      </c>
      <c r="W297" s="9">
        <f>U297-V297-1</f>
        <v/>
      </c>
      <c r="X297" s="9">
        <f>COUNTIF(B:B,B297)</f>
        <v/>
      </c>
      <c r="Y297" s="7" t="n">
        <v>17</v>
      </c>
      <c r="Z297" s="7">
        <f>BQ297-Y297-6</f>
        <v/>
      </c>
      <c r="AA297" s="9" t="n">
        <v>0</v>
      </c>
      <c r="AB297" s="9" t="n">
        <v>1</v>
      </c>
      <c r="AC297" s="9" t="n">
        <v>0</v>
      </c>
      <c r="AD297" s="9" t="n">
        <v>1</v>
      </c>
      <c r="AE297" s="9" t="n">
        <v>0</v>
      </c>
      <c r="AF297" s="9" t="n">
        <v>0</v>
      </c>
      <c r="AG297" s="8" t="n">
        <v>0</v>
      </c>
      <c r="AH297" s="9" t="n">
        <v>1</v>
      </c>
      <c r="AI297" s="30" t="n">
        <v>0</v>
      </c>
      <c r="AJ297" s="9" t="n">
        <v>1</v>
      </c>
      <c r="AK297" s="30" t="n">
        <v>0</v>
      </c>
      <c r="AL297" s="21" t="n">
        <v>2001</v>
      </c>
      <c r="AM297" s="23">
        <f>LN(AL297)</f>
        <v/>
      </c>
      <c r="AN297" s="33" t="n">
        <v>0.01</v>
      </c>
      <c r="AO297" s="33" t="n">
        <v>0.41725</v>
      </c>
      <c r="AP297" s="33" t="n">
        <v>0.48</v>
      </c>
      <c r="AQ297" s="43" t="n">
        <v>0.09275</v>
      </c>
      <c r="AR297" s="33" t="inlineStr">
        <is>
          <t>.</t>
        </is>
      </c>
      <c r="AS297" s="43" t="inlineStr">
        <is>
          <t>.</t>
        </is>
      </c>
      <c r="AT297" s="42" t="n">
        <v>1</v>
      </c>
      <c r="AU297" s="18" t="n">
        <v>0</v>
      </c>
      <c r="AV297" t="n">
        <v>0.48</v>
      </c>
      <c r="AW297" s="40" t="n">
        <v>0.52</v>
      </c>
      <c r="AX297" t="inlineStr">
        <is>
          <t>.</t>
        </is>
      </c>
      <c r="AY297" s="40" t="inlineStr">
        <is>
          <t>.</t>
        </is>
      </c>
      <c r="BA297" s="18" t="n"/>
      <c r="BB297" t="n">
        <v>0</v>
      </c>
      <c r="BC297" s="18" t="n">
        <v>1</v>
      </c>
      <c r="BD297" s="18" t="inlineStr">
        <is>
          <t>China</t>
        </is>
      </c>
      <c r="BE297" t="n">
        <v>0</v>
      </c>
      <c r="BF297" t="n">
        <v>1</v>
      </c>
      <c r="BG297" t="n">
        <v>0</v>
      </c>
      <c r="BH297" t="n">
        <v>0</v>
      </c>
      <c r="BI297" t="n">
        <v>0</v>
      </c>
      <c r="BJ297" t="n">
        <v>0</v>
      </c>
      <c r="BK297" s="18" t="n">
        <v>0</v>
      </c>
      <c r="BL297" t="n">
        <v>0</v>
      </c>
      <c r="BM297" t="n">
        <v>1</v>
      </c>
      <c r="BN297" s="18" t="n">
        <v>0</v>
      </c>
      <c r="BO297" t="n">
        <v>127.1666666666667</v>
      </c>
      <c r="BP297" t="n">
        <v>27</v>
      </c>
      <c r="BQ297" s="25" t="n">
        <v>44.275</v>
      </c>
      <c r="BR297" t="n">
        <v>0</v>
      </c>
      <c r="BS297" t="n">
        <v>0</v>
      </c>
      <c r="BT297" t="n">
        <v>0</v>
      </c>
      <c r="BU297" t="n">
        <v>0</v>
      </c>
      <c r="BV297" t="n">
        <v>0</v>
      </c>
      <c r="BW297" t="n">
        <v>0</v>
      </c>
      <c r="BX297" t="n">
        <v>0</v>
      </c>
      <c r="BY297" s="18" t="n">
        <v>1</v>
      </c>
      <c r="BZ297" t="n">
        <v>0</v>
      </c>
      <c r="CA297" t="n">
        <v>1</v>
      </c>
      <c r="CB297" t="n">
        <v>0</v>
      </c>
      <c r="CC297" s="18" t="n">
        <v>0</v>
      </c>
      <c r="CD297" t="n">
        <v>1</v>
      </c>
      <c r="CE297" t="n">
        <v>0</v>
      </c>
      <c r="CF297" t="n">
        <v>0</v>
      </c>
      <c r="CG297" t="n">
        <v>0</v>
      </c>
      <c r="CH297" s="18" t="n">
        <v>1</v>
      </c>
      <c r="CI297" t="n">
        <v>1</v>
      </c>
      <c r="CJ297" t="n">
        <v>1</v>
      </c>
      <c r="CK297" t="n">
        <v>0</v>
      </c>
      <c r="CL297" t="n">
        <v>0</v>
      </c>
      <c r="CM297" t="n">
        <v>0</v>
      </c>
      <c r="CN297" t="n">
        <v>1</v>
      </c>
      <c r="CO297" t="n">
        <v>1</v>
      </c>
      <c r="CP297" t="n">
        <v>0</v>
      </c>
      <c r="CQ297" t="n">
        <v>0</v>
      </c>
      <c r="CR297" t="n">
        <v>0</v>
      </c>
      <c r="CS297" s="18" t="n">
        <v>1</v>
      </c>
      <c r="DD297" s="34" t="inlineStr">
        <is>
          <t>X</t>
        </is>
      </c>
    </row>
    <row r="298">
      <c r="A298" t="n">
        <v>297</v>
      </c>
      <c r="B298" t="n">
        <v>19</v>
      </c>
      <c r="C298" s="25" t="inlineStr">
        <is>
          <t>Giles et al. (2019)</t>
        </is>
      </c>
      <c r="D298" s="12" t="n">
        <v>11.70697805126719</v>
      </c>
      <c r="E298" s="14" t="n">
        <v>4.822808233744621</v>
      </c>
      <c r="F298" s="7" t="n">
        <v>2.42741935483871</v>
      </c>
      <c r="G298" s="7">
        <f>D298-E298</f>
        <v/>
      </c>
      <c r="H298" s="16">
        <f>D298+E298</f>
        <v/>
      </c>
      <c r="I298" s="11">
        <f>IFERROR(F298/SQRT(F298^2+W298), "X")</f>
        <v/>
      </c>
      <c r="J298" s="33">
        <f>IFERROR(SQRT((1-I298^2)/W298), "X")</f>
        <v/>
      </c>
      <c r="K298" s="33">
        <f>IFERROR(1/J298, "X")</f>
        <v/>
      </c>
      <c r="L298" s="33">
        <f>IFERROR(I298-J298, "X")</f>
        <v/>
      </c>
      <c r="M298" s="33">
        <f>IFERROR(I298+J298, "X")</f>
        <v/>
      </c>
      <c r="N298" s="8" t="n">
        <v>1</v>
      </c>
      <c r="O298" s="9" t="n">
        <v>0</v>
      </c>
      <c r="P298" s="8" t="n">
        <v>1</v>
      </c>
      <c r="Q298" s="9" t="n">
        <v>0</v>
      </c>
      <c r="R298" s="9" t="n">
        <v>0</v>
      </c>
      <c r="S298" s="9" t="n">
        <v>0</v>
      </c>
      <c r="T298" s="9" t="n">
        <v>0</v>
      </c>
      <c r="U298" s="8" t="n">
        <v>3599</v>
      </c>
      <c r="V298" s="9" t="n">
        <v>12</v>
      </c>
      <c r="W298" s="9">
        <f>U298-V298-1</f>
        <v/>
      </c>
      <c r="X298" s="9">
        <f>COUNTIF(B:B,B298)</f>
        <v/>
      </c>
      <c r="Y298" s="7" t="n">
        <v>12</v>
      </c>
      <c r="Z298" s="7">
        <f>BQ298-Y298-6</f>
        <v/>
      </c>
      <c r="AA298" s="9" t="n">
        <v>0</v>
      </c>
      <c r="AB298" s="9" t="n">
        <v>1</v>
      </c>
      <c r="AC298" s="9" t="n">
        <v>0</v>
      </c>
      <c r="AD298" s="9" t="n">
        <v>1</v>
      </c>
      <c r="AE298" s="9" t="n">
        <v>0</v>
      </c>
      <c r="AF298" s="9" t="n">
        <v>0</v>
      </c>
      <c r="AG298" s="8" t="n">
        <v>0</v>
      </c>
      <c r="AH298" s="9" t="n">
        <v>1</v>
      </c>
      <c r="AI298" s="30" t="n">
        <v>0</v>
      </c>
      <c r="AJ298" s="9" t="n">
        <v>1</v>
      </c>
      <c r="AK298" s="30" t="n">
        <v>0</v>
      </c>
      <c r="AL298" s="21" t="n">
        <v>2001</v>
      </c>
      <c r="AM298" s="23">
        <f>LN(AL298)</f>
        <v/>
      </c>
      <c r="AN298" s="33" t="n">
        <v>0.01</v>
      </c>
      <c r="AO298" s="33" t="n">
        <v>0.41725</v>
      </c>
      <c r="AP298" s="33" t="n">
        <v>0.48</v>
      </c>
      <c r="AQ298" s="43" t="n">
        <v>0.09275</v>
      </c>
      <c r="AR298" s="33" t="inlineStr">
        <is>
          <t>.</t>
        </is>
      </c>
      <c r="AS298" s="43" t="inlineStr">
        <is>
          <t>.</t>
        </is>
      </c>
      <c r="AT298" s="42" t="n">
        <v>1</v>
      </c>
      <c r="AU298" s="18" t="n">
        <v>0</v>
      </c>
      <c r="AV298" t="n">
        <v>0.48</v>
      </c>
      <c r="AW298" s="40" t="n">
        <v>0.52</v>
      </c>
      <c r="AX298" t="inlineStr">
        <is>
          <t>.</t>
        </is>
      </c>
      <c r="AY298" s="40" t="inlineStr">
        <is>
          <t>.</t>
        </is>
      </c>
      <c r="BA298" s="18" t="n"/>
      <c r="BB298" t="n">
        <v>0</v>
      </c>
      <c r="BC298" s="18" t="n">
        <v>1</v>
      </c>
      <c r="BD298" s="18" t="inlineStr">
        <is>
          <t>China</t>
        </is>
      </c>
      <c r="BE298" t="n">
        <v>0</v>
      </c>
      <c r="BF298" t="n">
        <v>1</v>
      </c>
      <c r="BG298" t="n">
        <v>0</v>
      </c>
      <c r="BH298" t="n">
        <v>0</v>
      </c>
      <c r="BI298" t="n">
        <v>0</v>
      </c>
      <c r="BJ298" t="n">
        <v>0</v>
      </c>
      <c r="BK298" s="18" t="n">
        <v>0</v>
      </c>
      <c r="BL298" t="n">
        <v>0</v>
      </c>
      <c r="BM298" t="n">
        <v>1</v>
      </c>
      <c r="BN298" s="18" t="n">
        <v>0</v>
      </c>
      <c r="BO298" t="n">
        <v>127.1666666666667</v>
      </c>
      <c r="BP298" t="n">
        <v>27</v>
      </c>
      <c r="BQ298" s="25" t="n">
        <v>44.275</v>
      </c>
      <c r="BR298" t="n">
        <v>0</v>
      </c>
      <c r="BS298" t="n">
        <v>0</v>
      </c>
      <c r="BT298" t="n">
        <v>0</v>
      </c>
      <c r="BU298" t="n">
        <v>0</v>
      </c>
      <c r="BV298" t="n">
        <v>0</v>
      </c>
      <c r="BW298" t="n">
        <v>0</v>
      </c>
      <c r="BX298" t="n">
        <v>0</v>
      </c>
      <c r="BY298" s="18" t="n">
        <v>1</v>
      </c>
      <c r="BZ298" t="n">
        <v>0</v>
      </c>
      <c r="CA298" t="n">
        <v>1</v>
      </c>
      <c r="CB298" t="n">
        <v>0</v>
      </c>
      <c r="CC298" s="18" t="n">
        <v>0</v>
      </c>
      <c r="CD298" t="n">
        <v>1</v>
      </c>
      <c r="CE298" t="n">
        <v>0</v>
      </c>
      <c r="CF298" t="n">
        <v>0</v>
      </c>
      <c r="CG298" t="n">
        <v>0</v>
      </c>
      <c r="CH298" s="18" t="n">
        <v>1</v>
      </c>
      <c r="CI298" t="n">
        <v>1</v>
      </c>
      <c r="CJ298" t="n">
        <v>1</v>
      </c>
      <c r="CK298" t="n">
        <v>0</v>
      </c>
      <c r="CL298" t="n">
        <v>0</v>
      </c>
      <c r="CM298" t="n">
        <v>0</v>
      </c>
      <c r="CN298" t="n">
        <v>1</v>
      </c>
      <c r="CO298" t="n">
        <v>1</v>
      </c>
      <c r="CP298" t="n">
        <v>0</v>
      </c>
      <c r="CQ298" t="n">
        <v>0</v>
      </c>
      <c r="CR298" t="n">
        <v>0</v>
      </c>
      <c r="CS298" s="18" t="n">
        <v>1</v>
      </c>
      <c r="DD298" s="34" t="inlineStr">
        <is>
          <t>X</t>
        </is>
      </c>
    </row>
    <row r="299">
      <c r="A299" t="n">
        <v>298</v>
      </c>
      <c r="B299" t="n">
        <v>19</v>
      </c>
      <c r="C299" s="25" t="inlineStr">
        <is>
          <t>Giles et al. (2019)</t>
        </is>
      </c>
      <c r="D299" s="12" t="n">
        <v>6.974986588575049</v>
      </c>
      <c r="E299" s="14" t="n">
        <v>3.26723055991147</v>
      </c>
      <c r="F299" s="7" t="n">
        <v>2.134831460674158</v>
      </c>
      <c r="G299" s="7">
        <f>D299-E299</f>
        <v/>
      </c>
      <c r="H299" s="16">
        <f>D299+E299</f>
        <v/>
      </c>
      <c r="I299" s="11">
        <f>IFERROR(F299/SQRT(F299^2+W299), "X")</f>
        <v/>
      </c>
      <c r="J299" s="33">
        <f>IFERROR(SQRT((1-I299^2)/W299), "X")</f>
        <v/>
      </c>
      <c r="K299" s="33">
        <f>IFERROR(1/J299, "X")</f>
        <v/>
      </c>
      <c r="L299" s="33">
        <f>IFERROR(I299-J299, "X")</f>
        <v/>
      </c>
      <c r="M299" s="33">
        <f>IFERROR(I299+J299, "X")</f>
        <v/>
      </c>
      <c r="N299" s="8" t="n">
        <v>1</v>
      </c>
      <c r="O299" s="9" t="n">
        <v>0</v>
      </c>
      <c r="P299" s="8" t="n">
        <v>1</v>
      </c>
      <c r="Q299" s="9" t="n">
        <v>0</v>
      </c>
      <c r="R299" s="9" t="n">
        <v>0</v>
      </c>
      <c r="S299" s="9" t="n">
        <v>0</v>
      </c>
      <c r="T299" s="9" t="n">
        <v>0</v>
      </c>
      <c r="U299" s="8" t="n">
        <v>3599</v>
      </c>
      <c r="V299" s="9" t="n">
        <v>12</v>
      </c>
      <c r="W299" s="9">
        <f>U299-V299-1</f>
        <v/>
      </c>
      <c r="X299" s="9">
        <f>COUNTIF(B:B,B299)</f>
        <v/>
      </c>
      <c r="Y299" s="7" t="n">
        <v>9</v>
      </c>
      <c r="Z299" s="7">
        <f>BQ299-Y299-6</f>
        <v/>
      </c>
      <c r="AA299" s="9" t="n">
        <v>0</v>
      </c>
      <c r="AB299" s="9" t="n">
        <v>1</v>
      </c>
      <c r="AC299" s="9" t="n">
        <v>0</v>
      </c>
      <c r="AD299" s="9" t="n">
        <v>1</v>
      </c>
      <c r="AE299" s="9" t="n">
        <v>0</v>
      </c>
      <c r="AF299" s="9" t="n">
        <v>0</v>
      </c>
      <c r="AG299" s="8" t="n">
        <v>0</v>
      </c>
      <c r="AH299" s="9" t="n">
        <v>1</v>
      </c>
      <c r="AI299" s="30" t="n">
        <v>0</v>
      </c>
      <c r="AJ299" s="9" t="n">
        <v>1</v>
      </c>
      <c r="AK299" s="30" t="n">
        <v>0</v>
      </c>
      <c r="AL299" s="21" t="n">
        <v>2001</v>
      </c>
      <c r="AM299" s="23">
        <f>LN(AL299)</f>
        <v/>
      </c>
      <c r="AN299" s="33" t="n">
        <v>0.01</v>
      </c>
      <c r="AO299" s="33" t="n">
        <v>0.41725</v>
      </c>
      <c r="AP299" s="33" t="n">
        <v>0.48</v>
      </c>
      <c r="AQ299" s="43" t="n">
        <v>0.09275</v>
      </c>
      <c r="AR299" s="33" t="inlineStr">
        <is>
          <t>.</t>
        </is>
      </c>
      <c r="AS299" s="43" t="inlineStr">
        <is>
          <t>.</t>
        </is>
      </c>
      <c r="AT299" s="42" t="n">
        <v>1</v>
      </c>
      <c r="AU299" s="18" t="n">
        <v>0</v>
      </c>
      <c r="AV299" t="n">
        <v>0.48</v>
      </c>
      <c r="AW299" s="40" t="n">
        <v>0.52</v>
      </c>
      <c r="AX299" t="inlineStr">
        <is>
          <t>.</t>
        </is>
      </c>
      <c r="AY299" s="40" t="inlineStr">
        <is>
          <t>.</t>
        </is>
      </c>
      <c r="BA299" s="18" t="n"/>
      <c r="BB299" t="n">
        <v>0</v>
      </c>
      <c r="BC299" s="18" t="n">
        <v>1</v>
      </c>
      <c r="BD299" s="18" t="inlineStr">
        <is>
          <t>China</t>
        </is>
      </c>
      <c r="BE299" t="n">
        <v>0</v>
      </c>
      <c r="BF299" t="n">
        <v>1</v>
      </c>
      <c r="BG299" t="n">
        <v>0</v>
      </c>
      <c r="BH299" t="n">
        <v>0</v>
      </c>
      <c r="BI299" t="n">
        <v>0</v>
      </c>
      <c r="BJ299" t="n">
        <v>0</v>
      </c>
      <c r="BK299" s="18" t="n">
        <v>0</v>
      </c>
      <c r="BL299" t="n">
        <v>0</v>
      </c>
      <c r="BM299" t="n">
        <v>1</v>
      </c>
      <c r="BN299" s="18" t="n">
        <v>0</v>
      </c>
      <c r="BO299" t="n">
        <v>127.1666666666667</v>
      </c>
      <c r="BP299" t="n">
        <v>27</v>
      </c>
      <c r="BQ299" s="25" t="n">
        <v>44.275</v>
      </c>
      <c r="BR299" t="n">
        <v>0</v>
      </c>
      <c r="BS299" t="n">
        <v>0</v>
      </c>
      <c r="BT299" t="n">
        <v>0</v>
      </c>
      <c r="BU299" t="n">
        <v>0</v>
      </c>
      <c r="BV299" t="n">
        <v>0</v>
      </c>
      <c r="BW299" t="n">
        <v>0</v>
      </c>
      <c r="BX299" t="n">
        <v>0</v>
      </c>
      <c r="BY299" s="18" t="n">
        <v>1</v>
      </c>
      <c r="BZ299" t="n">
        <v>0</v>
      </c>
      <c r="CA299" t="n">
        <v>1</v>
      </c>
      <c r="CB299" t="n">
        <v>0</v>
      </c>
      <c r="CC299" s="18" t="n">
        <v>0</v>
      </c>
      <c r="CD299" t="n">
        <v>1</v>
      </c>
      <c r="CE299" t="n">
        <v>0</v>
      </c>
      <c r="CF299" t="n">
        <v>0</v>
      </c>
      <c r="CG299" t="n">
        <v>0</v>
      </c>
      <c r="CH299" s="18" t="n">
        <v>1</v>
      </c>
      <c r="CI299" t="n">
        <v>1</v>
      </c>
      <c r="CJ299" t="n">
        <v>1</v>
      </c>
      <c r="CK299" t="n">
        <v>0</v>
      </c>
      <c r="CL299" t="n">
        <v>0</v>
      </c>
      <c r="CM299" t="n">
        <v>0</v>
      </c>
      <c r="CN299" t="n">
        <v>1</v>
      </c>
      <c r="CO299" t="n">
        <v>1</v>
      </c>
      <c r="CP299" t="n">
        <v>0</v>
      </c>
      <c r="CQ299" t="n">
        <v>0</v>
      </c>
      <c r="CR299" t="n">
        <v>0</v>
      </c>
      <c r="CS299" s="18" t="n">
        <v>1</v>
      </c>
      <c r="DD299" s="34" t="inlineStr">
        <is>
          <t>X</t>
        </is>
      </c>
    </row>
    <row r="300">
      <c r="A300" t="n">
        <v>299</v>
      </c>
      <c r="B300" t="n">
        <v>19</v>
      </c>
      <c r="C300" s="25" t="inlineStr">
        <is>
          <t>Giles et al. (2019)</t>
        </is>
      </c>
      <c r="D300" s="12" t="n">
        <v>9.041686796655505</v>
      </c>
      <c r="E300" s="14" t="n">
        <v>4.290559150155561</v>
      </c>
      <c r="F300" s="7" t="n">
        <v>2.107344632768362</v>
      </c>
      <c r="G300" s="7">
        <f>D300-E300</f>
        <v/>
      </c>
      <c r="H300" s="16">
        <f>D300+E300</f>
        <v/>
      </c>
      <c r="I300" s="11">
        <f>IFERROR(F300/SQRT(F300^2+W300), "X")</f>
        <v/>
      </c>
      <c r="J300" s="33">
        <f>IFERROR(SQRT((1-I300^2)/W300), "X")</f>
        <v/>
      </c>
      <c r="K300" s="33">
        <f>IFERROR(1/J300, "X")</f>
        <v/>
      </c>
      <c r="L300" s="33">
        <f>IFERROR(I300-J300, "X")</f>
        <v/>
      </c>
      <c r="M300" s="33">
        <f>IFERROR(I300+J300, "X")</f>
        <v/>
      </c>
      <c r="N300" s="8" t="n">
        <v>1</v>
      </c>
      <c r="O300" s="9" t="n">
        <v>0</v>
      </c>
      <c r="P300" s="8" t="n">
        <v>1</v>
      </c>
      <c r="Q300" s="9" t="n">
        <v>0</v>
      </c>
      <c r="R300" s="9" t="n">
        <v>0</v>
      </c>
      <c r="S300" s="9" t="n">
        <v>0</v>
      </c>
      <c r="T300" s="9" t="n">
        <v>0</v>
      </c>
      <c r="U300" s="8" t="n">
        <v>3599</v>
      </c>
      <c r="V300" s="9" t="n">
        <v>15</v>
      </c>
      <c r="W300" s="9">
        <f>U300-V300-1</f>
        <v/>
      </c>
      <c r="X300" s="9">
        <f>COUNTIF(B:B,B300)</f>
        <v/>
      </c>
      <c r="Y300" s="7" t="n">
        <v>17</v>
      </c>
      <c r="Z300" s="7">
        <f>BQ300-Y300-6</f>
        <v/>
      </c>
      <c r="AA300" s="9" t="n">
        <v>0</v>
      </c>
      <c r="AB300" s="9" t="n">
        <v>1</v>
      </c>
      <c r="AC300" s="9" t="n">
        <v>0</v>
      </c>
      <c r="AD300" s="9" t="n">
        <v>1</v>
      </c>
      <c r="AE300" s="9" t="n">
        <v>0</v>
      </c>
      <c r="AF300" s="9" t="n">
        <v>0</v>
      </c>
      <c r="AG300" s="8" t="n">
        <v>0</v>
      </c>
      <c r="AH300" s="9" t="n">
        <v>1</v>
      </c>
      <c r="AI300" s="30" t="n">
        <v>0</v>
      </c>
      <c r="AJ300" s="9" t="n">
        <v>1</v>
      </c>
      <c r="AK300" s="30" t="n">
        <v>0</v>
      </c>
      <c r="AL300" s="21" t="n">
        <v>2001</v>
      </c>
      <c r="AM300" s="23">
        <f>LN(AL300)</f>
        <v/>
      </c>
      <c r="AN300" s="33" t="n">
        <v>0.01</v>
      </c>
      <c r="AO300" s="33" t="n">
        <v>0.41725</v>
      </c>
      <c r="AP300" s="33" t="n">
        <v>0.48</v>
      </c>
      <c r="AQ300" s="43" t="n">
        <v>0.09275</v>
      </c>
      <c r="AR300" s="33" t="inlineStr">
        <is>
          <t>.</t>
        </is>
      </c>
      <c r="AS300" s="43" t="inlineStr">
        <is>
          <t>.</t>
        </is>
      </c>
      <c r="AT300" s="42" t="n">
        <v>1</v>
      </c>
      <c r="AU300" s="18" t="n">
        <v>0</v>
      </c>
      <c r="AV300" t="n">
        <v>0.48</v>
      </c>
      <c r="AW300" s="40" t="n">
        <v>0.52</v>
      </c>
      <c r="AX300" t="inlineStr">
        <is>
          <t>.</t>
        </is>
      </c>
      <c r="AY300" s="40" t="inlineStr">
        <is>
          <t>.</t>
        </is>
      </c>
      <c r="BA300" s="18" t="n"/>
      <c r="BB300" t="n">
        <v>0</v>
      </c>
      <c r="BC300" s="18" t="n">
        <v>1</v>
      </c>
      <c r="BD300" s="18" t="inlineStr">
        <is>
          <t>China</t>
        </is>
      </c>
      <c r="BE300" t="n">
        <v>0</v>
      </c>
      <c r="BF300" t="n">
        <v>1</v>
      </c>
      <c r="BG300" t="n">
        <v>0</v>
      </c>
      <c r="BH300" t="n">
        <v>0</v>
      </c>
      <c r="BI300" t="n">
        <v>0</v>
      </c>
      <c r="BJ300" t="n">
        <v>0</v>
      </c>
      <c r="BK300" s="18" t="n">
        <v>0</v>
      </c>
      <c r="BL300" t="n">
        <v>0</v>
      </c>
      <c r="BM300" t="n">
        <v>1</v>
      </c>
      <c r="BN300" s="18" t="n">
        <v>0</v>
      </c>
      <c r="BO300" t="n">
        <v>127.1666666666667</v>
      </c>
      <c r="BP300" t="n">
        <v>27</v>
      </c>
      <c r="BQ300" s="25" t="n">
        <v>44.275</v>
      </c>
      <c r="BR300" t="n">
        <v>0</v>
      </c>
      <c r="BS300" t="n">
        <v>0</v>
      </c>
      <c r="BT300" t="n">
        <v>0</v>
      </c>
      <c r="BU300" t="n">
        <v>0</v>
      </c>
      <c r="BV300" t="n">
        <v>0</v>
      </c>
      <c r="BW300" t="n">
        <v>0</v>
      </c>
      <c r="BX300" t="n">
        <v>0</v>
      </c>
      <c r="BY300" s="18" t="n">
        <v>1</v>
      </c>
      <c r="BZ300" t="n">
        <v>0</v>
      </c>
      <c r="CA300" t="n">
        <v>1</v>
      </c>
      <c r="CB300" t="n">
        <v>0</v>
      </c>
      <c r="CC300" s="18" t="n">
        <v>0</v>
      </c>
      <c r="CD300" t="n">
        <v>1</v>
      </c>
      <c r="CE300" t="n">
        <v>0</v>
      </c>
      <c r="CF300" t="n">
        <v>0</v>
      </c>
      <c r="CG300" t="n">
        <v>0</v>
      </c>
      <c r="CH300" s="18" t="n">
        <v>1</v>
      </c>
      <c r="CI300" t="n">
        <v>1</v>
      </c>
      <c r="CJ300" t="n">
        <v>1</v>
      </c>
      <c r="CK300" t="n">
        <v>0</v>
      </c>
      <c r="CL300" t="n">
        <v>0</v>
      </c>
      <c r="CM300" t="n">
        <v>0</v>
      </c>
      <c r="CN300" t="n">
        <v>1</v>
      </c>
      <c r="CO300" t="n">
        <v>1</v>
      </c>
      <c r="CP300" t="n">
        <v>0</v>
      </c>
      <c r="CQ300" t="n">
        <v>0</v>
      </c>
      <c r="CR300" t="n">
        <v>0</v>
      </c>
      <c r="CS300" s="18" t="n">
        <v>1</v>
      </c>
      <c r="DD300" s="34" t="inlineStr">
        <is>
          <t>X</t>
        </is>
      </c>
    </row>
    <row r="301">
      <c r="A301" t="n">
        <v>300</v>
      </c>
      <c r="B301" t="n">
        <v>19</v>
      </c>
      <c r="C301" s="25" t="inlineStr">
        <is>
          <t>Giles et al. (2019)</t>
        </is>
      </c>
      <c r="D301" s="12" t="n">
        <v>11.08080711585586</v>
      </c>
      <c r="E301" s="14" t="n">
        <v>4.710308251339425</v>
      </c>
      <c r="F301" s="7" t="n">
        <v>2.352459016393443</v>
      </c>
      <c r="G301" s="7">
        <f>D301-E301</f>
        <v/>
      </c>
      <c r="H301" s="16">
        <f>D301+E301</f>
        <v/>
      </c>
      <c r="I301" s="11">
        <f>IFERROR(F301/SQRT(F301^2+W301), "X")</f>
        <v/>
      </c>
      <c r="J301" s="33">
        <f>IFERROR(SQRT((1-I301^2)/W301), "X")</f>
        <v/>
      </c>
      <c r="K301" s="33">
        <f>IFERROR(1/J301, "X")</f>
        <v/>
      </c>
      <c r="L301" s="33">
        <f>IFERROR(I301-J301, "X")</f>
        <v/>
      </c>
      <c r="M301" s="33">
        <f>IFERROR(I301+J301, "X")</f>
        <v/>
      </c>
      <c r="N301" s="8" t="n">
        <v>1</v>
      </c>
      <c r="O301" s="9" t="n">
        <v>0</v>
      </c>
      <c r="P301" s="8" t="n">
        <v>1</v>
      </c>
      <c r="Q301" s="9" t="n">
        <v>0</v>
      </c>
      <c r="R301" s="9" t="n">
        <v>0</v>
      </c>
      <c r="S301" s="9" t="n">
        <v>0</v>
      </c>
      <c r="T301" s="9" t="n">
        <v>0</v>
      </c>
      <c r="U301" s="8" t="n">
        <v>3599</v>
      </c>
      <c r="V301" s="9" t="n">
        <v>15</v>
      </c>
      <c r="W301" s="9">
        <f>U301-V301-1</f>
        <v/>
      </c>
      <c r="X301" s="9">
        <f>COUNTIF(B:B,B301)</f>
        <v/>
      </c>
      <c r="Y301" s="7" t="n">
        <v>12</v>
      </c>
      <c r="Z301" s="7">
        <f>BQ301-Y301-6</f>
        <v/>
      </c>
      <c r="AA301" s="9" t="n">
        <v>0</v>
      </c>
      <c r="AB301" s="9" t="n">
        <v>1</v>
      </c>
      <c r="AC301" s="9" t="n">
        <v>0</v>
      </c>
      <c r="AD301" s="9" t="n">
        <v>1</v>
      </c>
      <c r="AE301" s="9" t="n">
        <v>0</v>
      </c>
      <c r="AF301" s="9" t="n">
        <v>0</v>
      </c>
      <c r="AG301" s="8" t="n">
        <v>0</v>
      </c>
      <c r="AH301" s="9" t="n">
        <v>1</v>
      </c>
      <c r="AI301" s="30" t="n">
        <v>0</v>
      </c>
      <c r="AJ301" s="9" t="n">
        <v>1</v>
      </c>
      <c r="AK301" s="30" t="n">
        <v>0</v>
      </c>
      <c r="AL301" s="21" t="n">
        <v>2001</v>
      </c>
      <c r="AM301" s="23">
        <f>LN(AL301)</f>
        <v/>
      </c>
      <c r="AN301" s="33" t="n">
        <v>0.01</v>
      </c>
      <c r="AO301" s="33" t="n">
        <v>0.41725</v>
      </c>
      <c r="AP301" s="33" t="n">
        <v>0.48</v>
      </c>
      <c r="AQ301" s="43" t="n">
        <v>0.09275</v>
      </c>
      <c r="AR301" s="33" t="inlineStr">
        <is>
          <t>.</t>
        </is>
      </c>
      <c r="AS301" s="43" t="inlineStr">
        <is>
          <t>.</t>
        </is>
      </c>
      <c r="AT301" s="42" t="n">
        <v>1</v>
      </c>
      <c r="AU301" s="18" t="n">
        <v>0</v>
      </c>
      <c r="AV301" t="n">
        <v>0.48</v>
      </c>
      <c r="AW301" s="40" t="n">
        <v>0.52</v>
      </c>
      <c r="AX301" t="inlineStr">
        <is>
          <t>.</t>
        </is>
      </c>
      <c r="AY301" s="40" t="inlineStr">
        <is>
          <t>.</t>
        </is>
      </c>
      <c r="BA301" s="18" t="n"/>
      <c r="BB301" t="n">
        <v>0</v>
      </c>
      <c r="BC301" s="18" t="n">
        <v>1</v>
      </c>
      <c r="BD301" s="18" t="inlineStr">
        <is>
          <t>China</t>
        </is>
      </c>
      <c r="BE301" t="n">
        <v>0</v>
      </c>
      <c r="BF301" t="n">
        <v>1</v>
      </c>
      <c r="BG301" t="n">
        <v>0</v>
      </c>
      <c r="BH301" t="n">
        <v>0</v>
      </c>
      <c r="BI301" t="n">
        <v>0</v>
      </c>
      <c r="BJ301" t="n">
        <v>0</v>
      </c>
      <c r="BK301" s="18" t="n">
        <v>0</v>
      </c>
      <c r="BL301" t="n">
        <v>0</v>
      </c>
      <c r="BM301" t="n">
        <v>1</v>
      </c>
      <c r="BN301" s="18" t="n">
        <v>0</v>
      </c>
      <c r="BO301" t="n">
        <v>127.1666666666667</v>
      </c>
      <c r="BP301" t="n">
        <v>27</v>
      </c>
      <c r="BQ301" s="25" t="n">
        <v>44.275</v>
      </c>
      <c r="BR301" t="n">
        <v>0</v>
      </c>
      <c r="BS301" t="n">
        <v>0</v>
      </c>
      <c r="BT301" t="n">
        <v>0</v>
      </c>
      <c r="BU301" t="n">
        <v>0</v>
      </c>
      <c r="BV301" t="n">
        <v>0</v>
      </c>
      <c r="BW301" t="n">
        <v>0</v>
      </c>
      <c r="BX301" t="n">
        <v>0</v>
      </c>
      <c r="BY301" s="18" t="n">
        <v>1</v>
      </c>
      <c r="BZ301" t="n">
        <v>0</v>
      </c>
      <c r="CA301" t="n">
        <v>1</v>
      </c>
      <c r="CB301" t="n">
        <v>0</v>
      </c>
      <c r="CC301" s="18" t="n">
        <v>0</v>
      </c>
      <c r="CD301" t="n">
        <v>1</v>
      </c>
      <c r="CE301" t="n">
        <v>0</v>
      </c>
      <c r="CF301" t="n">
        <v>0</v>
      </c>
      <c r="CG301" t="n">
        <v>0</v>
      </c>
      <c r="CH301" s="18" t="n">
        <v>1</v>
      </c>
      <c r="CI301" t="n">
        <v>1</v>
      </c>
      <c r="CJ301" t="n">
        <v>1</v>
      </c>
      <c r="CK301" t="n">
        <v>0</v>
      </c>
      <c r="CL301" t="n">
        <v>0</v>
      </c>
      <c r="CM301" t="n">
        <v>0</v>
      </c>
      <c r="CN301" t="n">
        <v>1</v>
      </c>
      <c r="CO301" t="n">
        <v>1</v>
      </c>
      <c r="CP301" t="n">
        <v>0</v>
      </c>
      <c r="CQ301" t="n">
        <v>0</v>
      </c>
      <c r="CR301" t="n">
        <v>0</v>
      </c>
      <c r="CS301" s="18" t="n">
        <v>1</v>
      </c>
      <c r="DD301" s="34" t="inlineStr">
        <is>
          <t>X</t>
        </is>
      </c>
    </row>
    <row r="302">
      <c r="A302" t="n">
        <v>301</v>
      </c>
      <c r="B302" t="n">
        <v>19</v>
      </c>
      <c r="C302" s="25" t="inlineStr">
        <is>
          <t>Giles et al. (2019)</t>
        </is>
      </c>
      <c r="D302" s="12" t="n">
        <v>7.258134690196945</v>
      </c>
      <c r="E302" s="14" t="n">
        <v>3.242212450443305</v>
      </c>
      <c r="F302" s="7" t="n">
        <v>2.238636363636364</v>
      </c>
      <c r="G302" s="7">
        <f>D302-E302</f>
        <v/>
      </c>
      <c r="H302" s="16">
        <f>D302+E302</f>
        <v/>
      </c>
      <c r="I302" s="11">
        <f>IFERROR(F302/SQRT(F302^2+W302), "X")</f>
        <v/>
      </c>
      <c r="J302" s="33">
        <f>IFERROR(SQRT((1-I302^2)/W302), "X")</f>
        <v/>
      </c>
      <c r="K302" s="33">
        <f>IFERROR(1/J302, "X")</f>
        <v/>
      </c>
      <c r="L302" s="33">
        <f>IFERROR(I302-J302, "X")</f>
        <v/>
      </c>
      <c r="M302" s="33">
        <f>IFERROR(I302+J302, "X")</f>
        <v/>
      </c>
      <c r="N302" s="8" t="n">
        <v>1</v>
      </c>
      <c r="O302" s="9" t="n">
        <v>0</v>
      </c>
      <c r="P302" s="8" t="n">
        <v>1</v>
      </c>
      <c r="Q302" s="9" t="n">
        <v>0</v>
      </c>
      <c r="R302" s="9" t="n">
        <v>0</v>
      </c>
      <c r="S302" s="9" t="n">
        <v>0</v>
      </c>
      <c r="T302" s="9" t="n">
        <v>0</v>
      </c>
      <c r="U302" s="8" t="n">
        <v>3599</v>
      </c>
      <c r="V302" s="9" t="n">
        <v>15</v>
      </c>
      <c r="W302" s="9">
        <f>U302-V302-1</f>
        <v/>
      </c>
      <c r="X302" s="9">
        <f>COUNTIF(B:B,B302)</f>
        <v/>
      </c>
      <c r="Y302" s="7" t="n">
        <v>9</v>
      </c>
      <c r="Z302" s="7">
        <f>BQ302-Y302-6</f>
        <v/>
      </c>
      <c r="AA302" s="9" t="n">
        <v>0</v>
      </c>
      <c r="AB302" s="9" t="n">
        <v>1</v>
      </c>
      <c r="AC302" s="9" t="n">
        <v>0</v>
      </c>
      <c r="AD302" s="9" t="n">
        <v>1</v>
      </c>
      <c r="AE302" s="9" t="n">
        <v>0</v>
      </c>
      <c r="AF302" s="9" t="n">
        <v>0</v>
      </c>
      <c r="AG302" s="8" t="n">
        <v>0</v>
      </c>
      <c r="AH302" s="9" t="n">
        <v>1</v>
      </c>
      <c r="AI302" s="30" t="n">
        <v>0</v>
      </c>
      <c r="AJ302" s="9" t="n">
        <v>1</v>
      </c>
      <c r="AK302" s="30" t="n">
        <v>0</v>
      </c>
      <c r="AL302" s="21" t="n">
        <v>2001</v>
      </c>
      <c r="AM302" s="23">
        <f>LN(AL302)</f>
        <v/>
      </c>
      <c r="AN302" s="33" t="n">
        <v>0.01</v>
      </c>
      <c r="AO302" s="33" t="n">
        <v>0.41725</v>
      </c>
      <c r="AP302" s="33" t="n">
        <v>0.48</v>
      </c>
      <c r="AQ302" s="43" t="n">
        <v>0.09275</v>
      </c>
      <c r="AR302" s="33" t="inlineStr">
        <is>
          <t>.</t>
        </is>
      </c>
      <c r="AS302" s="43" t="inlineStr">
        <is>
          <t>.</t>
        </is>
      </c>
      <c r="AT302" s="42" t="n">
        <v>1</v>
      </c>
      <c r="AU302" s="18" t="n">
        <v>0</v>
      </c>
      <c r="AV302" t="n">
        <v>0.48</v>
      </c>
      <c r="AW302" s="40" t="n">
        <v>0.52</v>
      </c>
      <c r="AX302" t="inlineStr">
        <is>
          <t>.</t>
        </is>
      </c>
      <c r="AY302" s="40" t="inlineStr">
        <is>
          <t>.</t>
        </is>
      </c>
      <c r="BA302" s="18" t="n"/>
      <c r="BB302" t="n">
        <v>0</v>
      </c>
      <c r="BC302" s="18" t="n">
        <v>1</v>
      </c>
      <c r="BD302" s="18" t="inlineStr">
        <is>
          <t>China</t>
        </is>
      </c>
      <c r="BE302" t="n">
        <v>0</v>
      </c>
      <c r="BF302" t="n">
        <v>1</v>
      </c>
      <c r="BG302" t="n">
        <v>0</v>
      </c>
      <c r="BH302" t="n">
        <v>0</v>
      </c>
      <c r="BI302" t="n">
        <v>0</v>
      </c>
      <c r="BJ302" t="n">
        <v>0</v>
      </c>
      <c r="BK302" s="18" t="n">
        <v>0</v>
      </c>
      <c r="BL302" t="n">
        <v>0</v>
      </c>
      <c r="BM302" t="n">
        <v>1</v>
      </c>
      <c r="BN302" s="18" t="n">
        <v>0</v>
      </c>
      <c r="BO302" t="n">
        <v>127.1666666666667</v>
      </c>
      <c r="BP302" t="n">
        <v>27</v>
      </c>
      <c r="BQ302" s="25" t="n">
        <v>44.275</v>
      </c>
      <c r="BR302" t="n">
        <v>0</v>
      </c>
      <c r="BS302" t="n">
        <v>0</v>
      </c>
      <c r="BT302" t="n">
        <v>0</v>
      </c>
      <c r="BU302" t="n">
        <v>0</v>
      </c>
      <c r="BV302" t="n">
        <v>0</v>
      </c>
      <c r="BW302" t="n">
        <v>0</v>
      </c>
      <c r="BX302" t="n">
        <v>0</v>
      </c>
      <c r="BY302" s="18" t="n">
        <v>1</v>
      </c>
      <c r="BZ302" t="n">
        <v>0</v>
      </c>
      <c r="CA302" t="n">
        <v>1</v>
      </c>
      <c r="CB302" t="n">
        <v>0</v>
      </c>
      <c r="CC302" s="18" t="n">
        <v>0</v>
      </c>
      <c r="CD302" t="n">
        <v>1</v>
      </c>
      <c r="CE302" t="n">
        <v>0</v>
      </c>
      <c r="CF302" t="n">
        <v>0</v>
      </c>
      <c r="CG302" t="n">
        <v>0</v>
      </c>
      <c r="CH302" s="18" t="n">
        <v>1</v>
      </c>
      <c r="CI302" t="n">
        <v>1</v>
      </c>
      <c r="CJ302" t="n">
        <v>1</v>
      </c>
      <c r="CK302" t="n">
        <v>0</v>
      </c>
      <c r="CL302" t="n">
        <v>0</v>
      </c>
      <c r="CM302" t="n">
        <v>0</v>
      </c>
      <c r="CN302" t="n">
        <v>1</v>
      </c>
      <c r="CO302" t="n">
        <v>1</v>
      </c>
      <c r="CP302" t="n">
        <v>0</v>
      </c>
      <c r="CQ302" t="n">
        <v>0</v>
      </c>
      <c r="CR302" t="n">
        <v>0</v>
      </c>
      <c r="CS302" s="18" t="n">
        <v>1</v>
      </c>
      <c r="DD302" s="34" t="inlineStr">
        <is>
          <t>X</t>
        </is>
      </c>
    </row>
    <row r="303">
      <c r="A303" t="n">
        <v>302</v>
      </c>
      <c r="B303" t="n">
        <v>19</v>
      </c>
      <c r="C303" s="25" t="inlineStr">
        <is>
          <t>Giles et al. (2019)</t>
        </is>
      </c>
      <c r="D303" s="12" t="n">
        <v>8.300000000000001</v>
      </c>
      <c r="E303" s="14" t="n">
        <v>0.4</v>
      </c>
      <c r="F303" s="7">
        <f>D303/E303</f>
        <v/>
      </c>
      <c r="G303" s="7">
        <f>D303-E303</f>
        <v/>
      </c>
      <c r="H303" s="16">
        <f>D303+E303</f>
        <v/>
      </c>
      <c r="I303" s="11">
        <f>IFERROR(F303/SQRT(F303^2+W303), "X")</f>
        <v/>
      </c>
      <c r="J303" s="33">
        <f>IFERROR(SQRT((1-I303^2)/W303), "X")</f>
        <v/>
      </c>
      <c r="K303" s="33">
        <f>IFERROR(1/J303, "X")</f>
        <v/>
      </c>
      <c r="L303" s="33">
        <f>IFERROR(I303-J303, "X")</f>
        <v/>
      </c>
      <c r="M303" s="33">
        <f>IFERROR(I303+J303, "X")</f>
        <v/>
      </c>
      <c r="N303" s="8" t="n">
        <v>1</v>
      </c>
      <c r="O303" s="9" t="n">
        <v>0</v>
      </c>
      <c r="P303" s="8" t="n">
        <v>1</v>
      </c>
      <c r="Q303" s="9" t="n">
        <v>0</v>
      </c>
      <c r="R303" s="9" t="n">
        <v>0</v>
      </c>
      <c r="S303" s="9" t="n">
        <v>0</v>
      </c>
      <c r="T303" s="9" t="n">
        <v>0</v>
      </c>
      <c r="U303" s="8" t="n">
        <v>3610</v>
      </c>
      <c r="V303" s="9" t="n">
        <v>4</v>
      </c>
      <c r="W303" s="9">
        <f>U303-V303-1</f>
        <v/>
      </c>
      <c r="X303" s="9">
        <f>COUNTIF(B:B,B303)</f>
        <v/>
      </c>
      <c r="Y303" s="7" t="n">
        <v>10.9675</v>
      </c>
      <c r="Z303" s="7">
        <f>BQ303-Y303-6</f>
        <v/>
      </c>
      <c r="AA303" s="9" t="n">
        <v>1</v>
      </c>
      <c r="AB303" s="9" t="n">
        <v>0</v>
      </c>
      <c r="AC303" s="9" t="n">
        <v>0</v>
      </c>
      <c r="AD303" s="9" t="n">
        <v>1</v>
      </c>
      <c r="AE303" s="9" t="n">
        <v>0</v>
      </c>
      <c r="AF303" s="9" t="n">
        <v>0</v>
      </c>
      <c r="AG303" s="8" t="n">
        <v>0</v>
      </c>
      <c r="AH303" s="9" t="n">
        <v>1</v>
      </c>
      <c r="AI303" s="30" t="n">
        <v>0</v>
      </c>
      <c r="AJ303" s="9" t="n">
        <v>1</v>
      </c>
      <c r="AK303" s="30" t="n">
        <v>0</v>
      </c>
      <c r="AL303" s="21" t="n">
        <v>2001</v>
      </c>
      <c r="AM303" s="23">
        <f>LN(AL303)</f>
        <v/>
      </c>
      <c r="AN303" s="33" t="n">
        <v>0.01</v>
      </c>
      <c r="AO303" s="33" t="n">
        <v>0.41725</v>
      </c>
      <c r="AP303" s="33" t="n">
        <v>0.48</v>
      </c>
      <c r="AQ303" s="43" t="n">
        <v>0.09275</v>
      </c>
      <c r="AR303" s="33" t="inlineStr">
        <is>
          <t>.</t>
        </is>
      </c>
      <c r="AS303" s="43" t="inlineStr">
        <is>
          <t>.</t>
        </is>
      </c>
      <c r="AT303" s="42" t="n">
        <v>1</v>
      </c>
      <c r="AU303" s="18" t="n">
        <v>0</v>
      </c>
      <c r="AV303" t="n">
        <v>0.48</v>
      </c>
      <c r="AW303" s="40" t="n">
        <v>0.52</v>
      </c>
      <c r="AX303" t="inlineStr">
        <is>
          <t>.</t>
        </is>
      </c>
      <c r="AY303" s="40" t="inlineStr">
        <is>
          <t>.</t>
        </is>
      </c>
      <c r="BA303" s="18" t="n"/>
      <c r="BB303" t="n">
        <v>0</v>
      </c>
      <c r="BC303" s="18" t="n">
        <v>1</v>
      </c>
      <c r="BD303" s="18" t="inlineStr">
        <is>
          <t>China</t>
        </is>
      </c>
      <c r="BE303" t="n">
        <v>0</v>
      </c>
      <c r="BF303" t="n">
        <v>1</v>
      </c>
      <c r="BG303" t="n">
        <v>0</v>
      </c>
      <c r="BH303" t="n">
        <v>0</v>
      </c>
      <c r="BI303" t="n">
        <v>0</v>
      </c>
      <c r="BJ303" t="n">
        <v>0</v>
      </c>
      <c r="BK303" s="18" t="n">
        <v>0</v>
      </c>
      <c r="BL303" t="n">
        <v>0</v>
      </c>
      <c r="BM303" t="n">
        <v>1</v>
      </c>
      <c r="BN303" s="18" t="n">
        <v>0</v>
      </c>
      <c r="BO303" t="n">
        <v>127.1666666666667</v>
      </c>
      <c r="BP303" t="n">
        <v>27</v>
      </c>
      <c r="BQ303" s="25" t="n">
        <v>44.275</v>
      </c>
      <c r="BR303" t="n">
        <v>1</v>
      </c>
      <c r="BS303" t="n">
        <v>0</v>
      </c>
      <c r="BT303" t="n">
        <v>0</v>
      </c>
      <c r="BU303" t="n">
        <v>0</v>
      </c>
      <c r="BV303" t="n">
        <v>0</v>
      </c>
      <c r="BW303" t="n">
        <v>0</v>
      </c>
      <c r="BX303" t="n">
        <v>0</v>
      </c>
      <c r="BY303" s="18" t="n">
        <v>0</v>
      </c>
      <c r="BZ303" t="n">
        <v>0</v>
      </c>
      <c r="CA303" t="n">
        <v>1</v>
      </c>
      <c r="CB303" t="n">
        <v>0</v>
      </c>
      <c r="CC303" s="18" t="n">
        <v>0</v>
      </c>
      <c r="CD303" t="n">
        <v>1</v>
      </c>
      <c r="CE303" t="n">
        <v>0</v>
      </c>
      <c r="CF303" t="n">
        <v>0</v>
      </c>
      <c r="CG303" t="n">
        <v>0</v>
      </c>
      <c r="CH303" s="18" t="n">
        <v>1</v>
      </c>
      <c r="CI303" t="n">
        <v>1</v>
      </c>
      <c r="CJ303" t="n">
        <v>1</v>
      </c>
      <c r="CK303" t="n">
        <v>0</v>
      </c>
      <c r="CL303" t="n">
        <v>0</v>
      </c>
      <c r="CM303" t="n">
        <v>0</v>
      </c>
      <c r="CN303" t="n">
        <v>1</v>
      </c>
      <c r="CO303" t="n">
        <v>1</v>
      </c>
      <c r="CP303" t="n">
        <v>0</v>
      </c>
      <c r="CQ303" t="n">
        <v>0</v>
      </c>
      <c r="CR303" t="n">
        <v>0</v>
      </c>
      <c r="CS303" s="18" t="n">
        <v>1</v>
      </c>
      <c r="DD303" s="34" t="inlineStr">
        <is>
          <t>X</t>
        </is>
      </c>
    </row>
    <row r="304">
      <c r="A304" t="n">
        <v>303</v>
      </c>
      <c r="B304" t="n">
        <v>19</v>
      </c>
      <c r="C304" s="25" t="inlineStr">
        <is>
          <t>Giles et al. (2019)</t>
        </is>
      </c>
      <c r="D304" s="12" t="n">
        <v>8</v>
      </c>
      <c r="E304" s="14" t="n">
        <v>1.7</v>
      </c>
      <c r="F304" s="7">
        <f>D304/E304</f>
        <v/>
      </c>
      <c r="G304" s="7">
        <f>D304-E304</f>
        <v/>
      </c>
      <c r="H304" s="16">
        <f>D304+E304</f>
        <v/>
      </c>
      <c r="I304" s="11">
        <f>IFERROR(F304/SQRT(F304^2+W304), "X")</f>
        <v/>
      </c>
      <c r="J304" s="33">
        <f>IFERROR(SQRT((1-I304^2)/W304), "X")</f>
        <v/>
      </c>
      <c r="K304" s="33">
        <f>IFERROR(1/J304, "X")</f>
        <v/>
      </c>
      <c r="L304" s="33">
        <f>IFERROR(I304-J304, "X")</f>
        <v/>
      </c>
      <c r="M304" s="33">
        <f>IFERROR(I304+J304, "X")</f>
        <v/>
      </c>
      <c r="N304" s="8" t="n">
        <v>1</v>
      </c>
      <c r="O304" s="9" t="n">
        <v>0</v>
      </c>
      <c r="P304" s="8" t="n">
        <v>1</v>
      </c>
      <c r="Q304" s="9" t="n">
        <v>0</v>
      </c>
      <c r="R304" s="9" t="n">
        <v>0</v>
      </c>
      <c r="S304" s="9" t="n">
        <v>0</v>
      </c>
      <c r="T304" s="9" t="n">
        <v>0</v>
      </c>
      <c r="U304" s="8" t="n">
        <v>3610</v>
      </c>
      <c r="V304" s="9" t="n">
        <v>4</v>
      </c>
      <c r="W304" s="9">
        <f>U304-V304-1</f>
        <v/>
      </c>
      <c r="X304" s="9">
        <f>COUNTIF(B:B,B304)</f>
        <v/>
      </c>
      <c r="Y304" s="7" t="n">
        <v>10.9675</v>
      </c>
      <c r="Z304" s="7">
        <f>BQ304-Y304-6</f>
        <v/>
      </c>
      <c r="AA304" s="9" t="n">
        <v>1</v>
      </c>
      <c r="AB304" s="9" t="n">
        <v>0</v>
      </c>
      <c r="AC304" s="9" t="n">
        <v>0</v>
      </c>
      <c r="AD304" s="9" t="n">
        <v>1</v>
      </c>
      <c r="AE304" s="9" t="n">
        <v>0</v>
      </c>
      <c r="AF304" s="9" t="n">
        <v>0</v>
      </c>
      <c r="AG304" s="8" t="n">
        <v>0</v>
      </c>
      <c r="AH304" s="9" t="n">
        <v>1</v>
      </c>
      <c r="AI304" s="30" t="n">
        <v>0</v>
      </c>
      <c r="AJ304" s="9" t="n">
        <v>1</v>
      </c>
      <c r="AK304" s="30" t="n">
        <v>0</v>
      </c>
      <c r="AL304" s="21" t="n">
        <v>2001</v>
      </c>
      <c r="AM304" s="23">
        <f>LN(AL304)</f>
        <v/>
      </c>
      <c r="AN304" s="33" t="n">
        <v>0.01</v>
      </c>
      <c r="AO304" s="33" t="n">
        <v>0.41725</v>
      </c>
      <c r="AP304" s="33" t="n">
        <v>0.48</v>
      </c>
      <c r="AQ304" s="43" t="n">
        <v>0.09275</v>
      </c>
      <c r="AR304" s="33" t="inlineStr">
        <is>
          <t>.</t>
        </is>
      </c>
      <c r="AS304" s="43" t="inlineStr">
        <is>
          <t>.</t>
        </is>
      </c>
      <c r="AT304" s="42" t="n">
        <v>1</v>
      </c>
      <c r="AU304" s="18" t="n">
        <v>0</v>
      </c>
      <c r="AV304" t="n">
        <v>0.48</v>
      </c>
      <c r="AW304" s="40" t="n">
        <v>0.52</v>
      </c>
      <c r="AX304" t="inlineStr">
        <is>
          <t>.</t>
        </is>
      </c>
      <c r="AY304" s="40" t="inlineStr">
        <is>
          <t>.</t>
        </is>
      </c>
      <c r="BA304" s="18" t="n"/>
      <c r="BB304" t="n">
        <v>0</v>
      </c>
      <c r="BC304" s="18" t="n">
        <v>1</v>
      </c>
      <c r="BD304" s="18" t="inlineStr">
        <is>
          <t>China</t>
        </is>
      </c>
      <c r="BE304" t="n">
        <v>0</v>
      </c>
      <c r="BF304" t="n">
        <v>1</v>
      </c>
      <c r="BG304" t="n">
        <v>0</v>
      </c>
      <c r="BH304" t="n">
        <v>0</v>
      </c>
      <c r="BI304" t="n">
        <v>0</v>
      </c>
      <c r="BJ304" t="n">
        <v>0</v>
      </c>
      <c r="BK304" s="18" t="n">
        <v>0</v>
      </c>
      <c r="BL304" t="n">
        <v>0</v>
      </c>
      <c r="BM304" t="n">
        <v>1</v>
      </c>
      <c r="BN304" s="18" t="n">
        <v>0</v>
      </c>
      <c r="BO304" t="n">
        <v>127.1666666666667</v>
      </c>
      <c r="BP304" t="n">
        <v>27</v>
      </c>
      <c r="BQ304" s="25" t="n">
        <v>44.275</v>
      </c>
      <c r="BR304" t="n">
        <v>0</v>
      </c>
      <c r="BS304" t="n">
        <v>0</v>
      </c>
      <c r="BT304" t="n">
        <v>0</v>
      </c>
      <c r="BU304" t="n">
        <v>0</v>
      </c>
      <c r="BV304" t="n">
        <v>0</v>
      </c>
      <c r="BW304" t="n">
        <v>0</v>
      </c>
      <c r="BX304" t="n">
        <v>0</v>
      </c>
      <c r="BY304" s="18" t="n">
        <v>1</v>
      </c>
      <c r="BZ304" t="n">
        <v>0</v>
      </c>
      <c r="CA304" t="n">
        <v>1</v>
      </c>
      <c r="CB304" t="n">
        <v>0</v>
      </c>
      <c r="CC304" s="18" t="n">
        <v>0</v>
      </c>
      <c r="CD304" t="n">
        <v>1</v>
      </c>
      <c r="CE304" t="n">
        <v>0</v>
      </c>
      <c r="CF304" t="n">
        <v>0</v>
      </c>
      <c r="CG304" t="n">
        <v>0</v>
      </c>
      <c r="CH304" s="18" t="n">
        <v>1</v>
      </c>
      <c r="CI304" t="n">
        <v>1</v>
      </c>
      <c r="CJ304" t="n">
        <v>1</v>
      </c>
      <c r="CK304" t="n">
        <v>0</v>
      </c>
      <c r="CL304" t="n">
        <v>0</v>
      </c>
      <c r="CM304" t="n">
        <v>0</v>
      </c>
      <c r="CN304" t="n">
        <v>1</v>
      </c>
      <c r="CO304" t="n">
        <v>1</v>
      </c>
      <c r="CP304" t="n">
        <v>0</v>
      </c>
      <c r="CQ304" t="n">
        <v>0</v>
      </c>
      <c r="CR304" t="n">
        <v>0</v>
      </c>
      <c r="CS304" s="18" t="n">
        <v>1</v>
      </c>
      <c r="DD304" s="34" t="inlineStr">
        <is>
          <t>X</t>
        </is>
      </c>
    </row>
    <row r="305">
      <c r="A305" t="n">
        <v>304</v>
      </c>
      <c r="B305" t="n">
        <v>19</v>
      </c>
      <c r="C305" s="25" t="inlineStr">
        <is>
          <t>Giles et al. (2019)</t>
        </is>
      </c>
      <c r="D305" s="12" t="n">
        <v>8.199999999999999</v>
      </c>
      <c r="E305" s="14" t="n">
        <v>1.7</v>
      </c>
      <c r="F305" s="7">
        <f>D305/E305</f>
        <v/>
      </c>
      <c r="G305" s="7">
        <f>D305-E305</f>
        <v/>
      </c>
      <c r="H305" s="16">
        <f>D305+E305</f>
        <v/>
      </c>
      <c r="I305" s="11">
        <f>IFERROR(F305/SQRT(F305^2+W305), "X")</f>
        <v/>
      </c>
      <c r="J305" s="33">
        <f>IFERROR(SQRT((1-I305^2)/W305), "X")</f>
        <v/>
      </c>
      <c r="K305" s="33">
        <f>IFERROR(1/J305, "X")</f>
        <v/>
      </c>
      <c r="L305" s="33">
        <f>IFERROR(I305-J305, "X")</f>
        <v/>
      </c>
      <c r="M305" s="33">
        <f>IFERROR(I305+J305, "X")</f>
        <v/>
      </c>
      <c r="N305" s="8" t="n">
        <v>1</v>
      </c>
      <c r="O305" s="9" t="n">
        <v>0</v>
      </c>
      <c r="P305" s="8" t="n">
        <v>1</v>
      </c>
      <c r="Q305" s="9" t="n">
        <v>0</v>
      </c>
      <c r="R305" s="9" t="n">
        <v>0</v>
      </c>
      <c r="S305" s="9" t="n">
        <v>0</v>
      </c>
      <c r="T305" s="9" t="n">
        <v>0</v>
      </c>
      <c r="U305" s="8" t="n">
        <v>3598</v>
      </c>
      <c r="V305" s="9" t="n">
        <v>10</v>
      </c>
      <c r="W305" s="9">
        <f>U305-V305-1</f>
        <v/>
      </c>
      <c r="X305" s="9">
        <f>COUNTIF(B:B,B305)</f>
        <v/>
      </c>
      <c r="Y305" s="7" t="n">
        <v>10.9675</v>
      </c>
      <c r="Z305" s="7">
        <f>BQ305-Y305-6</f>
        <v/>
      </c>
      <c r="AA305" s="9" t="n">
        <v>1</v>
      </c>
      <c r="AB305" s="9" t="n">
        <v>0</v>
      </c>
      <c r="AC305" s="9" t="n">
        <v>0</v>
      </c>
      <c r="AD305" s="9" t="n">
        <v>1</v>
      </c>
      <c r="AE305" s="9" t="n">
        <v>0</v>
      </c>
      <c r="AF305" s="9" t="n">
        <v>0</v>
      </c>
      <c r="AG305" s="8" t="n">
        <v>0</v>
      </c>
      <c r="AH305" s="9" t="n">
        <v>1</v>
      </c>
      <c r="AI305" s="30" t="n">
        <v>0</v>
      </c>
      <c r="AJ305" s="9" t="n">
        <v>1</v>
      </c>
      <c r="AK305" s="30" t="n">
        <v>0</v>
      </c>
      <c r="AL305" s="21" t="n">
        <v>2001</v>
      </c>
      <c r="AM305" s="23">
        <f>LN(AL305)</f>
        <v/>
      </c>
      <c r="AN305" s="33" t="n">
        <v>0.01</v>
      </c>
      <c r="AO305" s="33" t="n">
        <v>0.41725</v>
      </c>
      <c r="AP305" s="33" t="n">
        <v>0.48</v>
      </c>
      <c r="AQ305" s="43" t="n">
        <v>0.09275</v>
      </c>
      <c r="AR305" s="33" t="inlineStr">
        <is>
          <t>.</t>
        </is>
      </c>
      <c r="AS305" s="43" t="inlineStr">
        <is>
          <t>.</t>
        </is>
      </c>
      <c r="AT305" s="42" t="n">
        <v>1</v>
      </c>
      <c r="AU305" s="18" t="n">
        <v>0</v>
      </c>
      <c r="AV305" t="n">
        <v>0.48</v>
      </c>
      <c r="AW305" s="40" t="n">
        <v>0.52</v>
      </c>
      <c r="AX305" t="inlineStr">
        <is>
          <t>.</t>
        </is>
      </c>
      <c r="AY305" s="40" t="inlineStr">
        <is>
          <t>.</t>
        </is>
      </c>
      <c r="BA305" s="18" t="n"/>
      <c r="BB305" t="n">
        <v>0</v>
      </c>
      <c r="BC305" s="18" t="n">
        <v>1</v>
      </c>
      <c r="BD305" s="18" t="inlineStr">
        <is>
          <t>China</t>
        </is>
      </c>
      <c r="BE305" t="n">
        <v>0</v>
      </c>
      <c r="BF305" t="n">
        <v>1</v>
      </c>
      <c r="BG305" t="n">
        <v>0</v>
      </c>
      <c r="BH305" t="n">
        <v>0</v>
      </c>
      <c r="BI305" t="n">
        <v>0</v>
      </c>
      <c r="BJ305" t="n">
        <v>0</v>
      </c>
      <c r="BK305" s="18" t="n">
        <v>0</v>
      </c>
      <c r="BL305" t="n">
        <v>0</v>
      </c>
      <c r="BM305" t="n">
        <v>1</v>
      </c>
      <c r="BN305" s="18" t="n">
        <v>0</v>
      </c>
      <c r="BO305" t="n">
        <v>127.1666666666667</v>
      </c>
      <c r="BP305" t="n">
        <v>27</v>
      </c>
      <c r="BQ305" s="25" t="n">
        <v>44.275</v>
      </c>
      <c r="BR305" t="n">
        <v>0</v>
      </c>
      <c r="BS305" t="n">
        <v>0</v>
      </c>
      <c r="BT305" t="n">
        <v>0</v>
      </c>
      <c r="BU305" t="n">
        <v>0</v>
      </c>
      <c r="BV305" t="n">
        <v>0</v>
      </c>
      <c r="BW305" t="n">
        <v>0</v>
      </c>
      <c r="BX305" t="n">
        <v>0</v>
      </c>
      <c r="BY305" s="18" t="n">
        <v>1</v>
      </c>
      <c r="BZ305" t="n">
        <v>0</v>
      </c>
      <c r="CA305" t="n">
        <v>1</v>
      </c>
      <c r="CB305" t="n">
        <v>0</v>
      </c>
      <c r="CC305" s="18" t="n">
        <v>0</v>
      </c>
      <c r="CD305" t="n">
        <v>1</v>
      </c>
      <c r="CE305" t="n">
        <v>0</v>
      </c>
      <c r="CF305" t="n">
        <v>0</v>
      </c>
      <c r="CG305" t="n">
        <v>0</v>
      </c>
      <c r="CH305" s="18" t="n">
        <v>1</v>
      </c>
      <c r="CI305" t="n">
        <v>1</v>
      </c>
      <c r="CJ305" t="n">
        <v>1</v>
      </c>
      <c r="CK305" t="n">
        <v>0</v>
      </c>
      <c r="CL305" t="n">
        <v>0</v>
      </c>
      <c r="CM305" t="n">
        <v>0</v>
      </c>
      <c r="CN305" t="n">
        <v>1</v>
      </c>
      <c r="CO305" t="n">
        <v>1</v>
      </c>
      <c r="CP305" t="n">
        <v>0</v>
      </c>
      <c r="CQ305" t="n">
        <v>0</v>
      </c>
      <c r="CR305" t="n">
        <v>0</v>
      </c>
      <c r="CS305" s="18" t="n">
        <v>1</v>
      </c>
      <c r="DD305" s="34" t="inlineStr">
        <is>
          <t>X</t>
        </is>
      </c>
    </row>
    <row r="306">
      <c r="A306" t="n">
        <v>305</v>
      </c>
      <c r="B306" t="n">
        <v>19</v>
      </c>
      <c r="C306" s="25" t="inlineStr">
        <is>
          <t>Giles et al. (2019)</t>
        </is>
      </c>
      <c r="D306" s="12" t="n">
        <v>8</v>
      </c>
      <c r="E306" s="14" t="n">
        <v>1.7</v>
      </c>
      <c r="F306" s="7">
        <f>D306/E306</f>
        <v/>
      </c>
      <c r="G306" s="7">
        <f>D306-E306</f>
        <v/>
      </c>
      <c r="H306" s="16">
        <f>D306+E306</f>
        <v/>
      </c>
      <c r="I306" s="11">
        <f>IFERROR(F306/SQRT(F306^2+W306), "X")</f>
        <v/>
      </c>
      <c r="J306" s="33">
        <f>IFERROR(SQRT((1-I306^2)/W306), "X")</f>
        <v/>
      </c>
      <c r="K306" s="33">
        <f>IFERROR(1/J306, "X")</f>
        <v/>
      </c>
      <c r="L306" s="33">
        <f>IFERROR(I306-J306, "X")</f>
        <v/>
      </c>
      <c r="M306" s="33">
        <f>IFERROR(I306+J306, "X")</f>
        <v/>
      </c>
      <c r="N306" s="8" t="n">
        <v>1</v>
      </c>
      <c r="O306" s="9" t="n">
        <v>0</v>
      </c>
      <c r="P306" s="8" t="n">
        <v>1</v>
      </c>
      <c r="Q306" s="9" t="n">
        <v>0</v>
      </c>
      <c r="R306" s="9" t="n">
        <v>0</v>
      </c>
      <c r="S306" s="9" t="n">
        <v>0</v>
      </c>
      <c r="T306" s="9" t="n">
        <v>0</v>
      </c>
      <c r="U306" s="8" t="n">
        <v>3598</v>
      </c>
      <c r="V306" s="9" t="n">
        <v>13</v>
      </c>
      <c r="W306" s="9">
        <f>U306-V306-1</f>
        <v/>
      </c>
      <c r="X306" s="9">
        <f>COUNTIF(B:B,B306)</f>
        <v/>
      </c>
      <c r="Y306" s="7" t="n">
        <v>10.9675</v>
      </c>
      <c r="Z306" s="7">
        <f>BQ306-Y306-6</f>
        <v/>
      </c>
      <c r="AA306" s="9" t="n">
        <v>1</v>
      </c>
      <c r="AB306" s="9" t="n">
        <v>0</v>
      </c>
      <c r="AC306" s="9" t="n">
        <v>0</v>
      </c>
      <c r="AD306" s="9" t="n">
        <v>1</v>
      </c>
      <c r="AE306" s="9" t="n">
        <v>0</v>
      </c>
      <c r="AF306" s="9" t="n">
        <v>0</v>
      </c>
      <c r="AG306" s="8" t="n">
        <v>0</v>
      </c>
      <c r="AH306" s="9" t="n">
        <v>1</v>
      </c>
      <c r="AI306" s="30" t="n">
        <v>0</v>
      </c>
      <c r="AJ306" s="9" t="n">
        <v>1</v>
      </c>
      <c r="AK306" s="30" t="n">
        <v>0</v>
      </c>
      <c r="AL306" s="21" t="n">
        <v>2001</v>
      </c>
      <c r="AM306" s="23">
        <f>LN(AL306)</f>
        <v/>
      </c>
      <c r="AN306" s="33" t="n">
        <v>0.01</v>
      </c>
      <c r="AO306" s="33" t="n">
        <v>0.41725</v>
      </c>
      <c r="AP306" s="33" t="n">
        <v>0.48</v>
      </c>
      <c r="AQ306" s="43" t="n">
        <v>0.09275</v>
      </c>
      <c r="AR306" s="33" t="inlineStr">
        <is>
          <t>.</t>
        </is>
      </c>
      <c r="AS306" s="43" t="inlineStr">
        <is>
          <t>.</t>
        </is>
      </c>
      <c r="AT306" s="42" t="n">
        <v>1</v>
      </c>
      <c r="AU306" s="18" t="n">
        <v>0</v>
      </c>
      <c r="AV306" t="n">
        <v>0.48</v>
      </c>
      <c r="AW306" s="40" t="n">
        <v>0.52</v>
      </c>
      <c r="AX306" t="inlineStr">
        <is>
          <t>.</t>
        </is>
      </c>
      <c r="AY306" s="40" t="inlineStr">
        <is>
          <t>.</t>
        </is>
      </c>
      <c r="BA306" s="18" t="n"/>
      <c r="BB306" t="n">
        <v>0</v>
      </c>
      <c r="BC306" s="18" t="n">
        <v>1</v>
      </c>
      <c r="BD306" s="18" t="inlineStr">
        <is>
          <t>China</t>
        </is>
      </c>
      <c r="BE306" t="n">
        <v>0</v>
      </c>
      <c r="BF306" t="n">
        <v>1</v>
      </c>
      <c r="BG306" t="n">
        <v>0</v>
      </c>
      <c r="BH306" t="n">
        <v>0</v>
      </c>
      <c r="BI306" t="n">
        <v>0</v>
      </c>
      <c r="BJ306" t="n">
        <v>0</v>
      </c>
      <c r="BK306" s="18" t="n">
        <v>0</v>
      </c>
      <c r="BL306" t="n">
        <v>0</v>
      </c>
      <c r="BM306" t="n">
        <v>1</v>
      </c>
      <c r="BN306" s="18" t="n">
        <v>0</v>
      </c>
      <c r="BO306" t="n">
        <v>127.1666666666667</v>
      </c>
      <c r="BP306" t="n">
        <v>27</v>
      </c>
      <c r="BQ306" s="25" t="n">
        <v>44.275</v>
      </c>
      <c r="BR306" t="n">
        <v>0</v>
      </c>
      <c r="BS306" t="n">
        <v>0</v>
      </c>
      <c r="BT306" t="n">
        <v>0</v>
      </c>
      <c r="BU306" t="n">
        <v>0</v>
      </c>
      <c r="BV306" t="n">
        <v>0</v>
      </c>
      <c r="BW306" t="n">
        <v>0</v>
      </c>
      <c r="BX306" t="n">
        <v>0</v>
      </c>
      <c r="BY306" s="18" t="n">
        <v>1</v>
      </c>
      <c r="BZ306" t="n">
        <v>0</v>
      </c>
      <c r="CA306" t="n">
        <v>1</v>
      </c>
      <c r="CB306" t="n">
        <v>0</v>
      </c>
      <c r="CC306" s="18" t="n">
        <v>0</v>
      </c>
      <c r="CD306" t="n">
        <v>1</v>
      </c>
      <c r="CE306" t="n">
        <v>0</v>
      </c>
      <c r="CF306" t="n">
        <v>0</v>
      </c>
      <c r="CG306" t="n">
        <v>0</v>
      </c>
      <c r="CH306" s="18" t="n">
        <v>1</v>
      </c>
      <c r="CI306" t="n">
        <v>1</v>
      </c>
      <c r="CJ306" t="n">
        <v>1</v>
      </c>
      <c r="CK306" t="n">
        <v>0</v>
      </c>
      <c r="CL306" t="n">
        <v>0</v>
      </c>
      <c r="CM306" t="n">
        <v>0</v>
      </c>
      <c r="CN306" t="n">
        <v>1</v>
      </c>
      <c r="CO306" t="n">
        <v>1</v>
      </c>
      <c r="CP306" t="n">
        <v>0</v>
      </c>
      <c r="CQ306" t="n">
        <v>0</v>
      </c>
      <c r="CR306" t="n">
        <v>0</v>
      </c>
      <c r="CS306" s="18" t="n">
        <v>1</v>
      </c>
      <c r="DD306" s="34" t="inlineStr">
        <is>
          <t>X</t>
        </is>
      </c>
    </row>
    <row r="307">
      <c r="A307" t="n">
        <v>306</v>
      </c>
      <c r="B307" t="n">
        <v>19</v>
      </c>
      <c r="C307" s="25" t="inlineStr">
        <is>
          <t>Giles et al. (2019)</t>
        </is>
      </c>
      <c r="D307" s="12" t="n">
        <v>11.9</v>
      </c>
      <c r="E307" s="14" t="n">
        <v>0.7</v>
      </c>
      <c r="F307" s="7">
        <f>D307/E307</f>
        <v/>
      </c>
      <c r="G307" s="7">
        <f>D307-E307</f>
        <v/>
      </c>
      <c r="H307" s="16">
        <f>D307+E307</f>
        <v/>
      </c>
      <c r="I307" s="11">
        <f>IFERROR(F307/SQRT(F307^2+W307), "X")</f>
        <v/>
      </c>
      <c r="J307" s="33">
        <f>IFERROR(SQRT((1-I307^2)/W307), "X")</f>
        <v/>
      </c>
      <c r="K307" s="33">
        <f>IFERROR(1/J307, "X")</f>
        <v/>
      </c>
      <c r="L307" s="33">
        <f>IFERROR(I307-J307, "X")</f>
        <v/>
      </c>
      <c r="M307" s="33">
        <f>IFERROR(I307+J307, "X")</f>
        <v/>
      </c>
      <c r="N307" s="8" t="n">
        <v>1</v>
      </c>
      <c r="O307" s="9" t="n">
        <v>0</v>
      </c>
      <c r="P307" s="8" t="n">
        <v>1</v>
      </c>
      <c r="Q307" s="9" t="n">
        <v>0</v>
      </c>
      <c r="R307" s="9" t="n">
        <v>0</v>
      </c>
      <c r="S307" s="9" t="n">
        <v>0</v>
      </c>
      <c r="T307" s="9" t="n">
        <v>0</v>
      </c>
      <c r="U307" s="8" t="n">
        <v>3610</v>
      </c>
      <c r="V307" s="9" t="n">
        <v>5</v>
      </c>
      <c r="W307" s="9">
        <f>U307-V307-1</f>
        <v/>
      </c>
      <c r="X307" s="9">
        <f>COUNTIF(B:B,B307)</f>
        <v/>
      </c>
      <c r="Y307" s="7" t="n">
        <v>17</v>
      </c>
      <c r="Z307" s="7">
        <f>BQ307-Y307-6</f>
        <v/>
      </c>
      <c r="AA307" s="9" t="n">
        <v>1</v>
      </c>
      <c r="AB307" s="9" t="n">
        <v>0</v>
      </c>
      <c r="AC307" s="9" t="n">
        <v>0</v>
      </c>
      <c r="AD307" s="9" t="n">
        <v>1</v>
      </c>
      <c r="AE307" s="9" t="n">
        <v>0</v>
      </c>
      <c r="AF307" s="9" t="n">
        <v>0</v>
      </c>
      <c r="AG307" s="8" t="n">
        <v>0</v>
      </c>
      <c r="AH307" s="9" t="n">
        <v>1</v>
      </c>
      <c r="AI307" s="30" t="n">
        <v>0</v>
      </c>
      <c r="AJ307" s="9" t="n">
        <v>1</v>
      </c>
      <c r="AK307" s="30" t="n">
        <v>0</v>
      </c>
      <c r="AL307" s="21" t="n">
        <v>2001</v>
      </c>
      <c r="AM307" s="23">
        <f>LN(AL307)</f>
        <v/>
      </c>
      <c r="AN307" s="33" t="n">
        <v>0.01</v>
      </c>
      <c r="AO307" s="33" t="n">
        <v>0.41725</v>
      </c>
      <c r="AP307" s="33" t="n">
        <v>0.48</v>
      </c>
      <c r="AQ307" s="43" t="n">
        <v>0.09275</v>
      </c>
      <c r="AR307" s="33" t="inlineStr">
        <is>
          <t>.</t>
        </is>
      </c>
      <c r="AS307" s="43" t="inlineStr">
        <is>
          <t>.</t>
        </is>
      </c>
      <c r="AT307" s="42" t="n">
        <v>1</v>
      </c>
      <c r="AU307" s="18" t="n">
        <v>0</v>
      </c>
      <c r="AV307" t="n">
        <v>0.48</v>
      </c>
      <c r="AW307" s="40" t="n">
        <v>0.52</v>
      </c>
      <c r="AX307" t="inlineStr">
        <is>
          <t>.</t>
        </is>
      </c>
      <c r="AY307" s="40" t="inlineStr">
        <is>
          <t>.</t>
        </is>
      </c>
      <c r="BA307" s="18" t="n"/>
      <c r="BB307" t="n">
        <v>0</v>
      </c>
      <c r="BC307" s="18" t="n">
        <v>1</v>
      </c>
      <c r="BD307" s="18" t="inlineStr">
        <is>
          <t>China</t>
        </is>
      </c>
      <c r="BE307" t="n">
        <v>0</v>
      </c>
      <c r="BF307" t="n">
        <v>1</v>
      </c>
      <c r="BG307" t="n">
        <v>0</v>
      </c>
      <c r="BH307" t="n">
        <v>0</v>
      </c>
      <c r="BI307" t="n">
        <v>0</v>
      </c>
      <c r="BJ307" t="n">
        <v>0</v>
      </c>
      <c r="BK307" s="18" t="n">
        <v>0</v>
      </c>
      <c r="BL307" t="n">
        <v>0</v>
      </c>
      <c r="BM307" t="n">
        <v>1</v>
      </c>
      <c r="BN307" s="18" t="n">
        <v>0</v>
      </c>
      <c r="BO307" t="n">
        <v>127.1666666666667</v>
      </c>
      <c r="BP307" t="n">
        <v>27</v>
      </c>
      <c r="BQ307" s="25" t="n">
        <v>44.275</v>
      </c>
      <c r="BR307" t="n">
        <v>1</v>
      </c>
      <c r="BS307" t="n">
        <v>0</v>
      </c>
      <c r="BT307" t="n">
        <v>0</v>
      </c>
      <c r="BU307" t="n">
        <v>0</v>
      </c>
      <c r="BV307" t="n">
        <v>0</v>
      </c>
      <c r="BW307" t="n">
        <v>0</v>
      </c>
      <c r="BX307" t="n">
        <v>0</v>
      </c>
      <c r="BY307" s="18" t="n">
        <v>0</v>
      </c>
      <c r="BZ307" t="n">
        <v>0</v>
      </c>
      <c r="CA307" t="n">
        <v>1</v>
      </c>
      <c r="CB307" t="n">
        <v>0</v>
      </c>
      <c r="CC307" s="18" t="n">
        <v>0</v>
      </c>
      <c r="CD307" t="n">
        <v>1</v>
      </c>
      <c r="CE307" t="n">
        <v>0</v>
      </c>
      <c r="CF307" t="n">
        <v>0</v>
      </c>
      <c r="CG307" t="n">
        <v>0</v>
      </c>
      <c r="CH307" s="18" t="n">
        <v>1</v>
      </c>
      <c r="CI307" t="n">
        <v>1</v>
      </c>
      <c r="CJ307" t="n">
        <v>1</v>
      </c>
      <c r="CK307" t="n">
        <v>0</v>
      </c>
      <c r="CL307" t="n">
        <v>0</v>
      </c>
      <c r="CM307" t="n">
        <v>0</v>
      </c>
      <c r="CN307" t="n">
        <v>1</v>
      </c>
      <c r="CO307" t="n">
        <v>1</v>
      </c>
      <c r="CP307" t="n">
        <v>0</v>
      </c>
      <c r="CQ307" t="n">
        <v>0</v>
      </c>
      <c r="CR307" t="n">
        <v>0</v>
      </c>
      <c r="CS307" s="18" t="n">
        <v>1</v>
      </c>
      <c r="DD307" s="34" t="inlineStr">
        <is>
          <t>X</t>
        </is>
      </c>
    </row>
    <row r="308">
      <c r="A308" t="n">
        <v>307</v>
      </c>
      <c r="B308" t="n">
        <v>19</v>
      </c>
      <c r="C308" s="25" t="inlineStr">
        <is>
          <t>Giles et al. (2019)</t>
        </is>
      </c>
      <c r="D308" s="12" t="n">
        <v>5.3</v>
      </c>
      <c r="E308" s="14" t="n">
        <v>0.8</v>
      </c>
      <c r="F308" s="7">
        <f>D308/E308</f>
        <v/>
      </c>
      <c r="G308" s="7">
        <f>D308-E308</f>
        <v/>
      </c>
      <c r="H308" s="16">
        <f>D308+E308</f>
        <v/>
      </c>
      <c r="I308" s="11">
        <f>IFERROR(F308/SQRT(F308^2+W308), "X")</f>
        <v/>
      </c>
      <c r="J308" s="33">
        <f>IFERROR(SQRT((1-I308^2)/W308), "X")</f>
        <v/>
      </c>
      <c r="K308" s="33">
        <f>IFERROR(1/J308, "X")</f>
        <v/>
      </c>
      <c r="L308" s="33">
        <f>IFERROR(I308-J308, "X")</f>
        <v/>
      </c>
      <c r="M308" s="33">
        <f>IFERROR(I308+J308, "X")</f>
        <v/>
      </c>
      <c r="N308" s="8" t="n">
        <v>1</v>
      </c>
      <c r="O308" s="9" t="n">
        <v>0</v>
      </c>
      <c r="P308" s="8" t="n">
        <v>1</v>
      </c>
      <c r="Q308" s="9" t="n">
        <v>0</v>
      </c>
      <c r="R308" s="9" t="n">
        <v>0</v>
      </c>
      <c r="S308" s="9" t="n">
        <v>0</v>
      </c>
      <c r="T308" s="9" t="n">
        <v>0</v>
      </c>
      <c r="U308" s="8" t="n">
        <v>3610</v>
      </c>
      <c r="V308" s="9" t="n">
        <v>5</v>
      </c>
      <c r="W308" s="9">
        <f>U308-V308-1</f>
        <v/>
      </c>
      <c r="X308" s="9">
        <f>COUNTIF(B:B,B308)</f>
        <v/>
      </c>
      <c r="Y308" s="7" t="n">
        <v>7</v>
      </c>
      <c r="Z308" s="7">
        <f>BQ308-Y308-6</f>
        <v/>
      </c>
      <c r="AA308" s="9" t="n">
        <v>1</v>
      </c>
      <c r="AB308" s="9" t="n">
        <v>0</v>
      </c>
      <c r="AC308" s="9" t="n">
        <v>0</v>
      </c>
      <c r="AD308" s="9" t="n">
        <v>1</v>
      </c>
      <c r="AE308" s="9" t="n">
        <v>0</v>
      </c>
      <c r="AF308" s="9" t="n">
        <v>0</v>
      </c>
      <c r="AG308" s="8" t="n">
        <v>0</v>
      </c>
      <c r="AH308" s="9" t="n">
        <v>1</v>
      </c>
      <c r="AI308" s="30" t="n">
        <v>0</v>
      </c>
      <c r="AJ308" s="9" t="n">
        <v>1</v>
      </c>
      <c r="AK308" s="30" t="n">
        <v>0</v>
      </c>
      <c r="AL308" s="21" t="n">
        <v>2001</v>
      </c>
      <c r="AM308" s="23">
        <f>LN(AL308)</f>
        <v/>
      </c>
      <c r="AN308" s="33" t="n">
        <v>0.01</v>
      </c>
      <c r="AO308" s="33" t="n">
        <v>0.41725</v>
      </c>
      <c r="AP308" s="33" t="n">
        <v>0.48</v>
      </c>
      <c r="AQ308" s="43" t="n">
        <v>0.09275</v>
      </c>
      <c r="AR308" s="33" t="inlineStr">
        <is>
          <t>.</t>
        </is>
      </c>
      <c r="AS308" s="43" t="inlineStr">
        <is>
          <t>.</t>
        </is>
      </c>
      <c r="AT308" s="42" t="n">
        <v>1</v>
      </c>
      <c r="AU308" s="18" t="n">
        <v>0</v>
      </c>
      <c r="AV308" t="n">
        <v>0.48</v>
      </c>
      <c r="AW308" s="40" t="n">
        <v>0.52</v>
      </c>
      <c r="AX308" t="inlineStr">
        <is>
          <t>.</t>
        </is>
      </c>
      <c r="AY308" s="40" t="inlineStr">
        <is>
          <t>.</t>
        </is>
      </c>
      <c r="BA308" s="18" t="n"/>
      <c r="BB308" t="n">
        <v>0</v>
      </c>
      <c r="BC308" s="18" t="n">
        <v>1</v>
      </c>
      <c r="BD308" s="18" t="inlineStr">
        <is>
          <t>China</t>
        </is>
      </c>
      <c r="BE308" t="n">
        <v>0</v>
      </c>
      <c r="BF308" t="n">
        <v>1</v>
      </c>
      <c r="BG308" t="n">
        <v>0</v>
      </c>
      <c r="BH308" t="n">
        <v>0</v>
      </c>
      <c r="BI308" t="n">
        <v>0</v>
      </c>
      <c r="BJ308" t="n">
        <v>0</v>
      </c>
      <c r="BK308" s="18" t="n">
        <v>0</v>
      </c>
      <c r="BL308" t="n">
        <v>0</v>
      </c>
      <c r="BM308" t="n">
        <v>1</v>
      </c>
      <c r="BN308" s="18" t="n">
        <v>0</v>
      </c>
      <c r="BO308" t="n">
        <v>127.1666666666667</v>
      </c>
      <c r="BP308" t="n">
        <v>27</v>
      </c>
      <c r="BQ308" s="25" t="n">
        <v>44.275</v>
      </c>
      <c r="BR308" t="n">
        <v>1</v>
      </c>
      <c r="BS308" t="n">
        <v>0</v>
      </c>
      <c r="BT308" t="n">
        <v>0</v>
      </c>
      <c r="BU308" t="n">
        <v>0</v>
      </c>
      <c r="BV308" t="n">
        <v>0</v>
      </c>
      <c r="BW308" t="n">
        <v>0</v>
      </c>
      <c r="BX308" t="n">
        <v>0</v>
      </c>
      <c r="BY308" s="18" t="n">
        <v>0</v>
      </c>
      <c r="BZ308" t="n">
        <v>0</v>
      </c>
      <c r="CA308" t="n">
        <v>1</v>
      </c>
      <c r="CB308" t="n">
        <v>0</v>
      </c>
      <c r="CC308" s="18" t="n">
        <v>0</v>
      </c>
      <c r="CD308" t="n">
        <v>1</v>
      </c>
      <c r="CE308" t="n">
        <v>0</v>
      </c>
      <c r="CF308" t="n">
        <v>0</v>
      </c>
      <c r="CG308" t="n">
        <v>0</v>
      </c>
      <c r="CH308" s="18" t="n">
        <v>1</v>
      </c>
      <c r="CI308" t="n">
        <v>1</v>
      </c>
      <c r="CJ308" t="n">
        <v>1</v>
      </c>
      <c r="CK308" t="n">
        <v>0</v>
      </c>
      <c r="CL308" t="n">
        <v>0</v>
      </c>
      <c r="CM308" t="n">
        <v>0</v>
      </c>
      <c r="CN308" t="n">
        <v>1</v>
      </c>
      <c r="CO308" t="n">
        <v>1</v>
      </c>
      <c r="CP308" t="n">
        <v>0</v>
      </c>
      <c r="CQ308" t="n">
        <v>0</v>
      </c>
      <c r="CR308" t="n">
        <v>0</v>
      </c>
      <c r="CS308" s="18" t="n">
        <v>1</v>
      </c>
      <c r="DD308" s="34" t="inlineStr">
        <is>
          <t>X</t>
        </is>
      </c>
    </row>
    <row r="309">
      <c r="A309" t="n">
        <v>308</v>
      </c>
      <c r="B309" t="n">
        <v>19</v>
      </c>
      <c r="C309" s="25" t="inlineStr">
        <is>
          <t>Giles et al. (2019)</t>
        </is>
      </c>
      <c r="D309" s="12" t="n">
        <v>9.9</v>
      </c>
      <c r="E309" s="14" t="n">
        <v>3.9</v>
      </c>
      <c r="F309" s="7">
        <f>D309/E309</f>
        <v/>
      </c>
      <c r="G309" s="7">
        <f>D309-E309</f>
        <v/>
      </c>
      <c r="H309" s="16">
        <f>D309+E309</f>
        <v/>
      </c>
      <c r="I309" s="11">
        <f>IFERROR(F309/SQRT(F309^2+W309), "X")</f>
        <v/>
      </c>
      <c r="J309" s="33">
        <f>IFERROR(SQRT((1-I309^2)/W309), "X")</f>
        <v/>
      </c>
      <c r="K309" s="33">
        <f>IFERROR(1/J309, "X")</f>
        <v/>
      </c>
      <c r="L309" s="33">
        <f>IFERROR(I309-J309, "X")</f>
        <v/>
      </c>
      <c r="M309" s="33">
        <f>IFERROR(I309+J309, "X")</f>
        <v/>
      </c>
      <c r="N309" s="8" t="n">
        <v>1</v>
      </c>
      <c r="O309" s="9" t="n">
        <v>0</v>
      </c>
      <c r="P309" s="8" t="n">
        <v>1</v>
      </c>
      <c r="Q309" s="9" t="n">
        <v>0</v>
      </c>
      <c r="R309" s="9" t="n">
        <v>0</v>
      </c>
      <c r="S309" s="9" t="n">
        <v>0</v>
      </c>
      <c r="T309" s="9" t="n">
        <v>0</v>
      </c>
      <c r="U309" s="8" t="n">
        <v>3610</v>
      </c>
      <c r="V309" s="9" t="n">
        <v>5</v>
      </c>
      <c r="W309" s="9">
        <f>U309-V309-1</f>
        <v/>
      </c>
      <c r="X309" s="9">
        <f>COUNTIF(B:B,B309)</f>
        <v/>
      </c>
      <c r="Y309" s="7" t="n">
        <v>17</v>
      </c>
      <c r="Z309" s="7">
        <f>BQ309-Y309-6</f>
        <v/>
      </c>
      <c r="AA309" s="9" t="n">
        <v>1</v>
      </c>
      <c r="AB309" s="9" t="n">
        <v>0</v>
      </c>
      <c r="AC309" s="9" t="n">
        <v>0</v>
      </c>
      <c r="AD309" s="9" t="n">
        <v>1</v>
      </c>
      <c r="AE309" s="9" t="n">
        <v>0</v>
      </c>
      <c r="AF309" s="9" t="n">
        <v>0</v>
      </c>
      <c r="AG309" s="8" t="n">
        <v>0</v>
      </c>
      <c r="AH309" s="9" t="n">
        <v>1</v>
      </c>
      <c r="AI309" s="30" t="n">
        <v>0</v>
      </c>
      <c r="AJ309" s="9" t="n">
        <v>1</v>
      </c>
      <c r="AK309" s="30" t="n">
        <v>0</v>
      </c>
      <c r="AL309" s="21" t="n">
        <v>2001</v>
      </c>
      <c r="AM309" s="23">
        <f>LN(AL309)</f>
        <v/>
      </c>
      <c r="AN309" s="33" t="n">
        <v>0.01</v>
      </c>
      <c r="AO309" s="33" t="n">
        <v>0.41725</v>
      </c>
      <c r="AP309" s="33" t="n">
        <v>0.48</v>
      </c>
      <c r="AQ309" s="43" t="n">
        <v>0.09275</v>
      </c>
      <c r="AR309" s="33" t="inlineStr">
        <is>
          <t>.</t>
        </is>
      </c>
      <c r="AS309" s="43" t="inlineStr">
        <is>
          <t>.</t>
        </is>
      </c>
      <c r="AT309" s="42" t="n">
        <v>1</v>
      </c>
      <c r="AU309" s="18" t="n">
        <v>0</v>
      </c>
      <c r="AV309" t="n">
        <v>0.48</v>
      </c>
      <c r="AW309" s="40" t="n">
        <v>0.52</v>
      </c>
      <c r="AX309" t="inlineStr">
        <is>
          <t>.</t>
        </is>
      </c>
      <c r="AY309" s="40" t="inlineStr">
        <is>
          <t>.</t>
        </is>
      </c>
      <c r="BA309" s="18" t="n"/>
      <c r="BB309" t="n">
        <v>0</v>
      </c>
      <c r="BC309" s="18" t="n">
        <v>1</v>
      </c>
      <c r="BD309" s="18" t="inlineStr">
        <is>
          <t>China</t>
        </is>
      </c>
      <c r="BE309" t="n">
        <v>0</v>
      </c>
      <c r="BF309" t="n">
        <v>1</v>
      </c>
      <c r="BG309" t="n">
        <v>0</v>
      </c>
      <c r="BH309" t="n">
        <v>0</v>
      </c>
      <c r="BI309" t="n">
        <v>0</v>
      </c>
      <c r="BJ309" t="n">
        <v>0</v>
      </c>
      <c r="BK309" s="18" t="n">
        <v>0</v>
      </c>
      <c r="BL309" t="n">
        <v>0</v>
      </c>
      <c r="BM309" t="n">
        <v>1</v>
      </c>
      <c r="BN309" s="18" t="n">
        <v>0</v>
      </c>
      <c r="BO309" t="n">
        <v>127.1666666666667</v>
      </c>
      <c r="BP309" t="n">
        <v>27</v>
      </c>
      <c r="BQ309" s="25" t="n">
        <v>44.275</v>
      </c>
      <c r="BR309" t="n">
        <v>0</v>
      </c>
      <c r="BS309" t="n">
        <v>0</v>
      </c>
      <c r="BT309" t="n">
        <v>0</v>
      </c>
      <c r="BU309" t="n">
        <v>0</v>
      </c>
      <c r="BV309" t="n">
        <v>0</v>
      </c>
      <c r="BW309" t="n">
        <v>0</v>
      </c>
      <c r="BX309" t="n">
        <v>0</v>
      </c>
      <c r="BY309" s="18" t="n">
        <v>1</v>
      </c>
      <c r="BZ309" t="n">
        <v>0</v>
      </c>
      <c r="CA309" t="n">
        <v>1</v>
      </c>
      <c r="CB309" t="n">
        <v>0</v>
      </c>
      <c r="CC309" s="18" t="n">
        <v>0</v>
      </c>
      <c r="CD309" t="n">
        <v>1</v>
      </c>
      <c r="CE309" t="n">
        <v>0</v>
      </c>
      <c r="CF309" t="n">
        <v>0</v>
      </c>
      <c r="CG309" t="n">
        <v>0</v>
      </c>
      <c r="CH309" s="18" t="n">
        <v>1</v>
      </c>
      <c r="CI309" t="n">
        <v>1</v>
      </c>
      <c r="CJ309" t="n">
        <v>1</v>
      </c>
      <c r="CK309" t="n">
        <v>0</v>
      </c>
      <c r="CL309" t="n">
        <v>0</v>
      </c>
      <c r="CM309" t="n">
        <v>0</v>
      </c>
      <c r="CN309" t="n">
        <v>1</v>
      </c>
      <c r="CO309" t="n">
        <v>1</v>
      </c>
      <c r="CP309" t="n">
        <v>0</v>
      </c>
      <c r="CQ309" t="n">
        <v>0</v>
      </c>
      <c r="CR309" t="n">
        <v>0</v>
      </c>
      <c r="CS309" s="18" t="n">
        <v>1</v>
      </c>
      <c r="DD309" s="34" t="inlineStr">
        <is>
          <t>X</t>
        </is>
      </c>
    </row>
    <row r="310">
      <c r="A310" t="n">
        <v>309</v>
      </c>
      <c r="B310" t="n">
        <v>19</v>
      </c>
      <c r="C310" s="25" t="inlineStr">
        <is>
          <t>Giles et al. (2019)</t>
        </is>
      </c>
      <c r="D310" s="12" t="n">
        <v>7</v>
      </c>
      <c r="E310" s="14" t="n">
        <v>2.7</v>
      </c>
      <c r="F310" s="7">
        <f>D310/E310</f>
        <v/>
      </c>
      <c r="G310" s="7">
        <f>D310-E310</f>
        <v/>
      </c>
      <c r="H310" s="16">
        <f>D310+E310</f>
        <v/>
      </c>
      <c r="I310" s="11">
        <f>IFERROR(F310/SQRT(F310^2+W310), "X")</f>
        <v/>
      </c>
      <c r="J310" s="33">
        <f>IFERROR(SQRT((1-I310^2)/W310), "X")</f>
        <v/>
      </c>
      <c r="K310" s="33">
        <f>IFERROR(1/J310, "X")</f>
        <v/>
      </c>
      <c r="L310" s="33">
        <f>IFERROR(I310-J310, "X")</f>
        <v/>
      </c>
      <c r="M310" s="33">
        <f>IFERROR(I310+J310, "X")</f>
        <v/>
      </c>
      <c r="N310" s="8" t="n">
        <v>1</v>
      </c>
      <c r="O310" s="9" t="n">
        <v>0</v>
      </c>
      <c r="P310" s="8" t="n">
        <v>1</v>
      </c>
      <c r="Q310" s="9" t="n">
        <v>0</v>
      </c>
      <c r="R310" s="9" t="n">
        <v>0</v>
      </c>
      <c r="S310" s="9" t="n">
        <v>0</v>
      </c>
      <c r="T310" s="9" t="n">
        <v>0</v>
      </c>
      <c r="U310" s="8" t="n">
        <v>3610</v>
      </c>
      <c r="V310" s="9" t="n">
        <v>5</v>
      </c>
      <c r="W310" s="9">
        <f>U310-V310-1</f>
        <v/>
      </c>
      <c r="X310" s="9">
        <f>COUNTIF(B:B,B310)</f>
        <v/>
      </c>
      <c r="Y310" s="7" t="n">
        <v>7</v>
      </c>
      <c r="Z310" s="7">
        <f>BQ310-Y310-6</f>
        <v/>
      </c>
      <c r="AA310" s="9" t="n">
        <v>1</v>
      </c>
      <c r="AB310" s="9" t="n">
        <v>0</v>
      </c>
      <c r="AC310" s="9" t="n">
        <v>0</v>
      </c>
      <c r="AD310" s="9" t="n">
        <v>1</v>
      </c>
      <c r="AE310" s="9" t="n">
        <v>0</v>
      </c>
      <c r="AF310" s="9" t="n">
        <v>0</v>
      </c>
      <c r="AG310" s="8" t="n">
        <v>0</v>
      </c>
      <c r="AH310" s="9" t="n">
        <v>1</v>
      </c>
      <c r="AI310" s="30" t="n">
        <v>0</v>
      </c>
      <c r="AJ310" s="9" t="n">
        <v>1</v>
      </c>
      <c r="AK310" s="30" t="n">
        <v>0</v>
      </c>
      <c r="AL310" s="21" t="n">
        <v>2001</v>
      </c>
      <c r="AM310" s="23">
        <f>LN(AL310)</f>
        <v/>
      </c>
      <c r="AN310" s="33" t="n">
        <v>0.01</v>
      </c>
      <c r="AO310" s="33" t="n">
        <v>0.41725</v>
      </c>
      <c r="AP310" s="33" t="n">
        <v>0.48</v>
      </c>
      <c r="AQ310" s="43" t="n">
        <v>0.09275</v>
      </c>
      <c r="AR310" s="33" t="inlineStr">
        <is>
          <t>.</t>
        </is>
      </c>
      <c r="AS310" s="43" t="inlineStr">
        <is>
          <t>.</t>
        </is>
      </c>
      <c r="AT310" s="42" t="n">
        <v>1</v>
      </c>
      <c r="AU310" s="18" t="n">
        <v>0</v>
      </c>
      <c r="AV310" t="n">
        <v>0.48</v>
      </c>
      <c r="AW310" s="40" t="n">
        <v>0.52</v>
      </c>
      <c r="AX310" t="inlineStr">
        <is>
          <t>.</t>
        </is>
      </c>
      <c r="AY310" s="40" t="inlineStr">
        <is>
          <t>.</t>
        </is>
      </c>
      <c r="BA310" s="18" t="n"/>
      <c r="BB310" t="n">
        <v>0</v>
      </c>
      <c r="BC310" s="18" t="n">
        <v>1</v>
      </c>
      <c r="BD310" s="18" t="inlineStr">
        <is>
          <t>China</t>
        </is>
      </c>
      <c r="BE310" t="n">
        <v>0</v>
      </c>
      <c r="BF310" t="n">
        <v>1</v>
      </c>
      <c r="BG310" t="n">
        <v>0</v>
      </c>
      <c r="BH310" t="n">
        <v>0</v>
      </c>
      <c r="BI310" t="n">
        <v>0</v>
      </c>
      <c r="BJ310" t="n">
        <v>0</v>
      </c>
      <c r="BK310" s="18" t="n">
        <v>0</v>
      </c>
      <c r="BL310" t="n">
        <v>0</v>
      </c>
      <c r="BM310" t="n">
        <v>1</v>
      </c>
      <c r="BN310" s="18" t="n">
        <v>0</v>
      </c>
      <c r="BO310" t="n">
        <v>127.1666666666667</v>
      </c>
      <c r="BP310" t="n">
        <v>27</v>
      </c>
      <c r="BQ310" s="25" t="n">
        <v>44.275</v>
      </c>
      <c r="BR310" t="n">
        <v>0</v>
      </c>
      <c r="BS310" t="n">
        <v>0</v>
      </c>
      <c r="BT310" t="n">
        <v>0</v>
      </c>
      <c r="BU310" t="n">
        <v>0</v>
      </c>
      <c r="BV310" t="n">
        <v>0</v>
      </c>
      <c r="BW310" t="n">
        <v>0</v>
      </c>
      <c r="BX310" t="n">
        <v>0</v>
      </c>
      <c r="BY310" s="18" t="n">
        <v>1</v>
      </c>
      <c r="BZ310" t="n">
        <v>0</v>
      </c>
      <c r="CA310" t="n">
        <v>1</v>
      </c>
      <c r="CB310" t="n">
        <v>0</v>
      </c>
      <c r="CC310" s="18" t="n">
        <v>0</v>
      </c>
      <c r="CD310" t="n">
        <v>1</v>
      </c>
      <c r="CE310" t="n">
        <v>0</v>
      </c>
      <c r="CF310" t="n">
        <v>0</v>
      </c>
      <c r="CG310" t="n">
        <v>0</v>
      </c>
      <c r="CH310" s="18" t="n">
        <v>1</v>
      </c>
      <c r="CI310" t="n">
        <v>1</v>
      </c>
      <c r="CJ310" t="n">
        <v>1</v>
      </c>
      <c r="CK310" t="n">
        <v>0</v>
      </c>
      <c r="CL310" t="n">
        <v>0</v>
      </c>
      <c r="CM310" t="n">
        <v>0</v>
      </c>
      <c r="CN310" t="n">
        <v>1</v>
      </c>
      <c r="CO310" t="n">
        <v>1</v>
      </c>
      <c r="CP310" t="n">
        <v>0</v>
      </c>
      <c r="CQ310" t="n">
        <v>0</v>
      </c>
      <c r="CR310" t="n">
        <v>0</v>
      </c>
      <c r="CS310" s="18" t="n">
        <v>1</v>
      </c>
      <c r="DD310" s="34" t="inlineStr">
        <is>
          <t>X</t>
        </is>
      </c>
    </row>
    <row r="311">
      <c r="A311" t="n">
        <v>310</v>
      </c>
      <c r="B311" t="n">
        <v>19</v>
      </c>
      <c r="C311" s="25" t="inlineStr">
        <is>
          <t>Giles et al. (2019)</t>
        </is>
      </c>
      <c r="D311" s="12" t="n">
        <v>9.6</v>
      </c>
      <c r="E311" s="14" t="n">
        <v>3.7</v>
      </c>
      <c r="F311" s="7">
        <f>D311/E311</f>
        <v/>
      </c>
      <c r="G311" s="7">
        <f>D311-E311</f>
        <v/>
      </c>
      <c r="H311" s="16">
        <f>D311+E311</f>
        <v/>
      </c>
      <c r="I311" s="11">
        <f>IFERROR(F311/SQRT(F311^2+W311), "X")</f>
        <v/>
      </c>
      <c r="J311" s="33">
        <f>IFERROR(SQRT((1-I311^2)/W311), "X")</f>
        <v/>
      </c>
      <c r="K311" s="33">
        <f>IFERROR(1/J311, "X")</f>
        <v/>
      </c>
      <c r="L311" s="33">
        <f>IFERROR(I311-J311, "X")</f>
        <v/>
      </c>
      <c r="M311" s="33">
        <f>IFERROR(I311+J311, "X")</f>
        <v/>
      </c>
      <c r="N311" s="8" t="n">
        <v>1</v>
      </c>
      <c r="O311" s="9" t="n">
        <v>0</v>
      </c>
      <c r="P311" s="8" t="n">
        <v>1</v>
      </c>
      <c r="Q311" s="9" t="n">
        <v>0</v>
      </c>
      <c r="R311" s="9" t="n">
        <v>0</v>
      </c>
      <c r="S311" s="9" t="n">
        <v>0</v>
      </c>
      <c r="T311" s="9" t="n">
        <v>0</v>
      </c>
      <c r="U311" s="8" t="n">
        <v>3598</v>
      </c>
      <c r="V311" s="9" t="n">
        <v>11</v>
      </c>
      <c r="W311" s="9">
        <f>U311-V311-1</f>
        <v/>
      </c>
      <c r="X311" s="9">
        <f>COUNTIF(B:B,B311)</f>
        <v/>
      </c>
      <c r="Y311" s="7" t="n">
        <v>17</v>
      </c>
      <c r="Z311" s="7">
        <f>BQ311-Y311-6</f>
        <v/>
      </c>
      <c r="AA311" s="9" t="n">
        <v>1</v>
      </c>
      <c r="AB311" s="9" t="n">
        <v>0</v>
      </c>
      <c r="AC311" s="9" t="n">
        <v>0</v>
      </c>
      <c r="AD311" s="9" t="n">
        <v>1</v>
      </c>
      <c r="AE311" s="9" t="n">
        <v>0</v>
      </c>
      <c r="AF311" s="9" t="n">
        <v>0</v>
      </c>
      <c r="AG311" s="8" t="n">
        <v>0</v>
      </c>
      <c r="AH311" s="9" t="n">
        <v>1</v>
      </c>
      <c r="AI311" s="30" t="n">
        <v>0</v>
      </c>
      <c r="AJ311" s="9" t="n">
        <v>1</v>
      </c>
      <c r="AK311" s="30" t="n">
        <v>0</v>
      </c>
      <c r="AL311" s="21" t="n">
        <v>2001</v>
      </c>
      <c r="AM311" s="23">
        <f>LN(AL311)</f>
        <v/>
      </c>
      <c r="AN311" s="33" t="n">
        <v>0.01</v>
      </c>
      <c r="AO311" s="33" t="n">
        <v>0.41725</v>
      </c>
      <c r="AP311" s="33" t="n">
        <v>0.48</v>
      </c>
      <c r="AQ311" s="43" t="n">
        <v>0.09275</v>
      </c>
      <c r="AR311" s="33" t="inlineStr">
        <is>
          <t>.</t>
        </is>
      </c>
      <c r="AS311" s="43" t="inlineStr">
        <is>
          <t>.</t>
        </is>
      </c>
      <c r="AT311" s="42" t="n">
        <v>1</v>
      </c>
      <c r="AU311" s="18" t="n">
        <v>0</v>
      </c>
      <c r="AV311" t="n">
        <v>0.48</v>
      </c>
      <c r="AW311" s="40" t="n">
        <v>0.52</v>
      </c>
      <c r="AX311" t="inlineStr">
        <is>
          <t>.</t>
        </is>
      </c>
      <c r="AY311" s="40" t="inlineStr">
        <is>
          <t>.</t>
        </is>
      </c>
      <c r="BA311" s="18" t="n"/>
      <c r="BB311" t="n">
        <v>0</v>
      </c>
      <c r="BC311" s="18" t="n">
        <v>1</v>
      </c>
      <c r="BD311" s="18" t="inlineStr">
        <is>
          <t>China</t>
        </is>
      </c>
      <c r="BE311" t="n">
        <v>0</v>
      </c>
      <c r="BF311" t="n">
        <v>1</v>
      </c>
      <c r="BG311" t="n">
        <v>0</v>
      </c>
      <c r="BH311" t="n">
        <v>0</v>
      </c>
      <c r="BI311" t="n">
        <v>0</v>
      </c>
      <c r="BJ311" t="n">
        <v>0</v>
      </c>
      <c r="BK311" s="18" t="n">
        <v>0</v>
      </c>
      <c r="BL311" t="n">
        <v>0</v>
      </c>
      <c r="BM311" t="n">
        <v>1</v>
      </c>
      <c r="BN311" s="18" t="n">
        <v>0</v>
      </c>
      <c r="BO311" t="n">
        <v>127.1666666666667</v>
      </c>
      <c r="BP311" t="n">
        <v>27</v>
      </c>
      <c r="BQ311" s="25" t="n">
        <v>44.275</v>
      </c>
      <c r="BR311" t="n">
        <v>0</v>
      </c>
      <c r="BS311" t="n">
        <v>0</v>
      </c>
      <c r="BT311" t="n">
        <v>0</v>
      </c>
      <c r="BU311" t="n">
        <v>0</v>
      </c>
      <c r="BV311" t="n">
        <v>0</v>
      </c>
      <c r="BW311" t="n">
        <v>0</v>
      </c>
      <c r="BX311" t="n">
        <v>0</v>
      </c>
      <c r="BY311" s="18" t="n">
        <v>1</v>
      </c>
      <c r="BZ311" t="n">
        <v>0</v>
      </c>
      <c r="CA311" t="n">
        <v>1</v>
      </c>
      <c r="CB311" t="n">
        <v>0</v>
      </c>
      <c r="CC311" s="18" t="n">
        <v>0</v>
      </c>
      <c r="CD311" t="n">
        <v>1</v>
      </c>
      <c r="CE311" t="n">
        <v>0</v>
      </c>
      <c r="CF311" t="n">
        <v>0</v>
      </c>
      <c r="CG311" t="n">
        <v>0</v>
      </c>
      <c r="CH311" s="18" t="n">
        <v>1</v>
      </c>
      <c r="CI311" t="n">
        <v>1</v>
      </c>
      <c r="CJ311" t="n">
        <v>1</v>
      </c>
      <c r="CK311" t="n">
        <v>0</v>
      </c>
      <c r="CL311" t="n">
        <v>0</v>
      </c>
      <c r="CM311" t="n">
        <v>0</v>
      </c>
      <c r="CN311" t="n">
        <v>1</v>
      </c>
      <c r="CO311" t="n">
        <v>1</v>
      </c>
      <c r="CP311" t="n">
        <v>0</v>
      </c>
      <c r="CQ311" t="n">
        <v>0</v>
      </c>
      <c r="CR311" t="n">
        <v>0</v>
      </c>
      <c r="CS311" s="18" t="n">
        <v>1</v>
      </c>
      <c r="DD311" s="34" t="inlineStr">
        <is>
          <t>X</t>
        </is>
      </c>
    </row>
    <row r="312">
      <c r="A312" t="n">
        <v>311</v>
      </c>
      <c r="B312" t="n">
        <v>19</v>
      </c>
      <c r="C312" s="25" t="inlineStr">
        <is>
          <t>Giles et al. (2019)</t>
        </is>
      </c>
      <c r="D312" s="12" t="n">
        <v>7.4</v>
      </c>
      <c r="E312" s="14" t="n">
        <v>2.7</v>
      </c>
      <c r="F312" s="7">
        <f>D312/E312</f>
        <v/>
      </c>
      <c r="G312" s="7">
        <f>D312-E312</f>
        <v/>
      </c>
      <c r="H312" s="16">
        <f>D312+E312</f>
        <v/>
      </c>
      <c r="I312" s="11">
        <f>IFERROR(F312/SQRT(F312^2+W312), "X")</f>
        <v/>
      </c>
      <c r="J312" s="33">
        <f>IFERROR(SQRT((1-I312^2)/W312), "X")</f>
        <v/>
      </c>
      <c r="K312" s="33">
        <f>IFERROR(1/J312, "X")</f>
        <v/>
      </c>
      <c r="L312" s="33">
        <f>IFERROR(I312-J312, "X")</f>
        <v/>
      </c>
      <c r="M312" s="33">
        <f>IFERROR(I312+J312, "X")</f>
        <v/>
      </c>
      <c r="N312" s="8" t="n">
        <v>1</v>
      </c>
      <c r="O312" s="9" t="n">
        <v>0</v>
      </c>
      <c r="P312" s="8" t="n">
        <v>1</v>
      </c>
      <c r="Q312" s="9" t="n">
        <v>0</v>
      </c>
      <c r="R312" s="9" t="n">
        <v>0</v>
      </c>
      <c r="S312" s="9" t="n">
        <v>0</v>
      </c>
      <c r="T312" s="9" t="n">
        <v>0</v>
      </c>
      <c r="U312" s="8" t="n">
        <v>3598</v>
      </c>
      <c r="V312" s="9" t="n">
        <v>11</v>
      </c>
      <c r="W312" s="9">
        <f>U312-V312-1</f>
        <v/>
      </c>
      <c r="X312" s="9">
        <f>COUNTIF(B:B,B312)</f>
        <v/>
      </c>
      <c r="Y312" s="7" t="n">
        <v>7</v>
      </c>
      <c r="Z312" s="7">
        <f>BQ312-Y312-6</f>
        <v/>
      </c>
      <c r="AA312" s="9" t="n">
        <v>1</v>
      </c>
      <c r="AB312" s="9" t="n">
        <v>0</v>
      </c>
      <c r="AC312" s="9" t="n">
        <v>0</v>
      </c>
      <c r="AD312" s="9" t="n">
        <v>1</v>
      </c>
      <c r="AE312" s="9" t="n">
        <v>0</v>
      </c>
      <c r="AF312" s="9" t="n">
        <v>0</v>
      </c>
      <c r="AG312" s="8" t="n">
        <v>0</v>
      </c>
      <c r="AH312" s="9" t="n">
        <v>1</v>
      </c>
      <c r="AI312" s="30" t="n">
        <v>0</v>
      </c>
      <c r="AJ312" s="9" t="n">
        <v>1</v>
      </c>
      <c r="AK312" s="30" t="n">
        <v>0</v>
      </c>
      <c r="AL312" s="21" t="n">
        <v>2001</v>
      </c>
      <c r="AM312" s="23">
        <f>LN(AL312)</f>
        <v/>
      </c>
      <c r="AN312" s="33" t="n">
        <v>0.01</v>
      </c>
      <c r="AO312" s="33" t="n">
        <v>0.41725</v>
      </c>
      <c r="AP312" s="33" t="n">
        <v>0.48</v>
      </c>
      <c r="AQ312" s="43" t="n">
        <v>0.09275</v>
      </c>
      <c r="AR312" s="33" t="inlineStr">
        <is>
          <t>.</t>
        </is>
      </c>
      <c r="AS312" s="43" t="inlineStr">
        <is>
          <t>.</t>
        </is>
      </c>
      <c r="AT312" s="42" t="n">
        <v>1</v>
      </c>
      <c r="AU312" s="18" t="n">
        <v>0</v>
      </c>
      <c r="AV312" t="n">
        <v>0.48</v>
      </c>
      <c r="AW312" s="40" t="n">
        <v>0.52</v>
      </c>
      <c r="AX312" t="inlineStr">
        <is>
          <t>.</t>
        </is>
      </c>
      <c r="AY312" s="40" t="inlineStr">
        <is>
          <t>.</t>
        </is>
      </c>
      <c r="BA312" s="18" t="n"/>
      <c r="BB312" t="n">
        <v>0</v>
      </c>
      <c r="BC312" s="18" t="n">
        <v>1</v>
      </c>
      <c r="BD312" s="18" t="inlineStr">
        <is>
          <t>China</t>
        </is>
      </c>
      <c r="BE312" t="n">
        <v>0</v>
      </c>
      <c r="BF312" t="n">
        <v>1</v>
      </c>
      <c r="BG312" t="n">
        <v>0</v>
      </c>
      <c r="BH312" t="n">
        <v>0</v>
      </c>
      <c r="BI312" t="n">
        <v>0</v>
      </c>
      <c r="BJ312" t="n">
        <v>0</v>
      </c>
      <c r="BK312" s="18" t="n">
        <v>0</v>
      </c>
      <c r="BL312" t="n">
        <v>0</v>
      </c>
      <c r="BM312" t="n">
        <v>1</v>
      </c>
      <c r="BN312" s="18" t="n">
        <v>0</v>
      </c>
      <c r="BO312" t="n">
        <v>127.1666666666667</v>
      </c>
      <c r="BP312" t="n">
        <v>27</v>
      </c>
      <c r="BQ312" s="25" t="n">
        <v>44.275</v>
      </c>
      <c r="BR312" t="n">
        <v>0</v>
      </c>
      <c r="BS312" t="n">
        <v>0</v>
      </c>
      <c r="BT312" t="n">
        <v>0</v>
      </c>
      <c r="BU312" t="n">
        <v>0</v>
      </c>
      <c r="BV312" t="n">
        <v>0</v>
      </c>
      <c r="BW312" t="n">
        <v>0</v>
      </c>
      <c r="BX312" t="n">
        <v>0</v>
      </c>
      <c r="BY312" s="18" t="n">
        <v>1</v>
      </c>
      <c r="BZ312" t="n">
        <v>0</v>
      </c>
      <c r="CA312" t="n">
        <v>1</v>
      </c>
      <c r="CB312" t="n">
        <v>0</v>
      </c>
      <c r="CC312" s="18" t="n">
        <v>0</v>
      </c>
      <c r="CD312" t="n">
        <v>1</v>
      </c>
      <c r="CE312" t="n">
        <v>0</v>
      </c>
      <c r="CF312" t="n">
        <v>0</v>
      </c>
      <c r="CG312" t="n">
        <v>0</v>
      </c>
      <c r="CH312" s="18" t="n">
        <v>1</v>
      </c>
      <c r="CI312" t="n">
        <v>1</v>
      </c>
      <c r="CJ312" t="n">
        <v>1</v>
      </c>
      <c r="CK312" t="n">
        <v>0</v>
      </c>
      <c r="CL312" t="n">
        <v>0</v>
      </c>
      <c r="CM312" t="n">
        <v>0</v>
      </c>
      <c r="CN312" t="n">
        <v>1</v>
      </c>
      <c r="CO312" t="n">
        <v>1</v>
      </c>
      <c r="CP312" t="n">
        <v>0</v>
      </c>
      <c r="CQ312" t="n">
        <v>0</v>
      </c>
      <c r="CR312" t="n">
        <v>0</v>
      </c>
      <c r="CS312" s="18" t="n">
        <v>1</v>
      </c>
      <c r="DD312" s="34" t="inlineStr">
        <is>
          <t>X</t>
        </is>
      </c>
    </row>
    <row r="313">
      <c r="A313" t="n">
        <v>312</v>
      </c>
      <c r="B313" t="n">
        <v>19</v>
      </c>
      <c r="C313" s="25" t="inlineStr">
        <is>
          <t>Giles et al. (2019)</t>
        </is>
      </c>
      <c r="D313" s="12" t="n">
        <v>9.800000000000001</v>
      </c>
      <c r="E313" s="14" t="n">
        <v>4</v>
      </c>
      <c r="F313" s="7">
        <f>D313/E313</f>
        <v/>
      </c>
      <c r="G313" s="7">
        <f>D313-E313</f>
        <v/>
      </c>
      <c r="H313" s="16">
        <f>D313+E313</f>
        <v/>
      </c>
      <c r="I313" s="11">
        <f>IFERROR(F313/SQRT(F313^2+W313), "X")</f>
        <v/>
      </c>
      <c r="J313" s="33">
        <f>IFERROR(SQRT((1-I313^2)/W313), "X")</f>
        <v/>
      </c>
      <c r="K313" s="33">
        <f>IFERROR(1/J313, "X")</f>
        <v/>
      </c>
      <c r="L313" s="33">
        <f>IFERROR(I313-J313, "X")</f>
        <v/>
      </c>
      <c r="M313" s="33">
        <f>IFERROR(I313+J313, "X")</f>
        <v/>
      </c>
      <c r="N313" s="8" t="n">
        <v>1</v>
      </c>
      <c r="O313" s="9" t="n">
        <v>0</v>
      </c>
      <c r="P313" s="8" t="n">
        <v>1</v>
      </c>
      <c r="Q313" s="9" t="n">
        <v>0</v>
      </c>
      <c r="R313" s="9" t="n">
        <v>0</v>
      </c>
      <c r="S313" s="9" t="n">
        <v>0</v>
      </c>
      <c r="T313" s="9" t="n">
        <v>0</v>
      </c>
      <c r="U313" s="8" t="n">
        <v>3598</v>
      </c>
      <c r="V313" s="9" t="n">
        <v>14</v>
      </c>
      <c r="W313" s="9">
        <f>U313-V313-1</f>
        <v/>
      </c>
      <c r="X313" s="9">
        <f>COUNTIF(B:B,B313)</f>
        <v/>
      </c>
      <c r="Y313" s="7" t="n">
        <v>17</v>
      </c>
      <c r="Z313" s="7">
        <f>BQ313-Y313-6</f>
        <v/>
      </c>
      <c r="AA313" s="9" t="n">
        <v>1</v>
      </c>
      <c r="AB313" s="9" t="n">
        <v>0</v>
      </c>
      <c r="AC313" s="9" t="n">
        <v>0</v>
      </c>
      <c r="AD313" s="9" t="n">
        <v>1</v>
      </c>
      <c r="AE313" s="9" t="n">
        <v>0</v>
      </c>
      <c r="AF313" s="9" t="n">
        <v>0</v>
      </c>
      <c r="AG313" s="8" t="n">
        <v>0</v>
      </c>
      <c r="AH313" s="9" t="n">
        <v>1</v>
      </c>
      <c r="AI313" s="30" t="n">
        <v>0</v>
      </c>
      <c r="AJ313" s="9" t="n">
        <v>1</v>
      </c>
      <c r="AK313" s="30" t="n">
        <v>0</v>
      </c>
      <c r="AL313" s="21" t="n">
        <v>2001</v>
      </c>
      <c r="AM313" s="23">
        <f>LN(AL313)</f>
        <v/>
      </c>
      <c r="AN313" s="33" t="n">
        <v>0.01</v>
      </c>
      <c r="AO313" s="33" t="n">
        <v>0.41725</v>
      </c>
      <c r="AP313" s="33" t="n">
        <v>0.48</v>
      </c>
      <c r="AQ313" s="43" t="n">
        <v>0.09275</v>
      </c>
      <c r="AR313" s="33" t="inlineStr">
        <is>
          <t>.</t>
        </is>
      </c>
      <c r="AS313" s="43" t="inlineStr">
        <is>
          <t>.</t>
        </is>
      </c>
      <c r="AT313" s="42" t="n">
        <v>1</v>
      </c>
      <c r="AU313" s="18" t="n">
        <v>0</v>
      </c>
      <c r="AV313" t="n">
        <v>0.48</v>
      </c>
      <c r="AW313" s="40" t="n">
        <v>0.52</v>
      </c>
      <c r="AX313" t="inlineStr">
        <is>
          <t>.</t>
        </is>
      </c>
      <c r="AY313" s="40" t="inlineStr">
        <is>
          <t>.</t>
        </is>
      </c>
      <c r="BA313" s="18" t="n"/>
      <c r="BB313" t="n">
        <v>0</v>
      </c>
      <c r="BC313" s="18" t="n">
        <v>1</v>
      </c>
      <c r="BD313" s="18" t="inlineStr">
        <is>
          <t>China</t>
        </is>
      </c>
      <c r="BE313" t="n">
        <v>0</v>
      </c>
      <c r="BF313" t="n">
        <v>1</v>
      </c>
      <c r="BG313" t="n">
        <v>0</v>
      </c>
      <c r="BH313" t="n">
        <v>0</v>
      </c>
      <c r="BI313" t="n">
        <v>0</v>
      </c>
      <c r="BJ313" t="n">
        <v>0</v>
      </c>
      <c r="BK313" s="18" t="n">
        <v>0</v>
      </c>
      <c r="BL313" t="n">
        <v>0</v>
      </c>
      <c r="BM313" t="n">
        <v>1</v>
      </c>
      <c r="BN313" s="18" t="n">
        <v>0</v>
      </c>
      <c r="BO313" t="n">
        <v>127.1666666666667</v>
      </c>
      <c r="BP313" t="n">
        <v>27</v>
      </c>
      <c r="BQ313" s="25" t="n">
        <v>44.275</v>
      </c>
      <c r="BR313" t="n">
        <v>0</v>
      </c>
      <c r="BS313" t="n">
        <v>0</v>
      </c>
      <c r="BT313" t="n">
        <v>0</v>
      </c>
      <c r="BU313" t="n">
        <v>0</v>
      </c>
      <c r="BV313" t="n">
        <v>0</v>
      </c>
      <c r="BW313" t="n">
        <v>0</v>
      </c>
      <c r="BX313" t="n">
        <v>0</v>
      </c>
      <c r="BY313" s="18" t="n">
        <v>1</v>
      </c>
      <c r="BZ313" t="n">
        <v>0</v>
      </c>
      <c r="CA313" t="n">
        <v>1</v>
      </c>
      <c r="CB313" t="n">
        <v>0</v>
      </c>
      <c r="CC313" s="18" t="n">
        <v>0</v>
      </c>
      <c r="CD313" t="n">
        <v>1</v>
      </c>
      <c r="CE313" t="n">
        <v>0</v>
      </c>
      <c r="CF313" t="n">
        <v>0</v>
      </c>
      <c r="CG313" t="n">
        <v>0</v>
      </c>
      <c r="CH313" s="18" t="n">
        <v>1</v>
      </c>
      <c r="CI313" t="n">
        <v>1</v>
      </c>
      <c r="CJ313" t="n">
        <v>1</v>
      </c>
      <c r="CK313" t="n">
        <v>0</v>
      </c>
      <c r="CL313" t="n">
        <v>0</v>
      </c>
      <c r="CM313" t="n">
        <v>0</v>
      </c>
      <c r="CN313" t="n">
        <v>1</v>
      </c>
      <c r="CO313" t="n">
        <v>1</v>
      </c>
      <c r="CP313" t="n">
        <v>0</v>
      </c>
      <c r="CQ313" t="n">
        <v>0</v>
      </c>
      <c r="CR313" t="n">
        <v>0</v>
      </c>
      <c r="CS313" s="18" t="n">
        <v>1</v>
      </c>
      <c r="DD313" s="34" t="inlineStr">
        <is>
          <t>X</t>
        </is>
      </c>
    </row>
    <row r="314" customFormat="1" s="51">
      <c r="A314" s="51" t="n">
        <v>313</v>
      </c>
      <c r="B314" s="51" t="n">
        <v>19</v>
      </c>
      <c r="C314" s="52" t="inlineStr">
        <is>
          <t>Giles et al. (2019)</t>
        </is>
      </c>
      <c r="D314" s="53" t="n">
        <v>7</v>
      </c>
      <c r="E314" s="54" t="n">
        <v>2.7</v>
      </c>
      <c r="F314" s="55">
        <f>D314/E314</f>
        <v/>
      </c>
      <c r="G314" s="55">
        <f>D314-E314</f>
        <v/>
      </c>
      <c r="H314" s="56">
        <f>D314+E314</f>
        <v/>
      </c>
      <c r="I314" s="57">
        <f>IFERROR(F314/SQRT(F314^2+W314), "X")</f>
        <v/>
      </c>
      <c r="J314" s="58">
        <f>IFERROR(SQRT((1-I314^2)/W314), "X")</f>
        <v/>
      </c>
      <c r="K314" s="58">
        <f>IFERROR(1/J314, "X")</f>
        <v/>
      </c>
      <c r="L314" s="58">
        <f>IFERROR(I314-J314, "X")</f>
        <v/>
      </c>
      <c r="M314" s="58">
        <f>IFERROR(I314+J314, "X")</f>
        <v/>
      </c>
      <c r="N314" s="59" t="n">
        <v>1</v>
      </c>
      <c r="O314" s="60" t="n">
        <v>0</v>
      </c>
      <c r="P314" s="59" t="n">
        <v>1</v>
      </c>
      <c r="Q314" s="60" t="n">
        <v>0</v>
      </c>
      <c r="R314" s="60" t="n">
        <v>0</v>
      </c>
      <c r="S314" s="60" t="n">
        <v>0</v>
      </c>
      <c r="T314" s="60" t="n">
        <v>0</v>
      </c>
      <c r="U314" s="59" t="n">
        <v>3598</v>
      </c>
      <c r="V314" s="60" t="n">
        <v>14</v>
      </c>
      <c r="W314" s="60">
        <f>U314-V314-1</f>
        <v/>
      </c>
      <c r="X314" s="60">
        <f>COUNTIF(B:B,B314)</f>
        <v/>
      </c>
      <c r="Y314" s="55" t="n">
        <v>7</v>
      </c>
      <c r="Z314" s="55">
        <f>BQ314-Y314-6</f>
        <v/>
      </c>
      <c r="AA314" s="60" t="n">
        <v>1</v>
      </c>
      <c r="AB314" s="60" t="n">
        <v>0</v>
      </c>
      <c r="AC314" s="60" t="n">
        <v>0</v>
      </c>
      <c r="AD314" s="60" t="n">
        <v>1</v>
      </c>
      <c r="AE314" s="60" t="n">
        <v>0</v>
      </c>
      <c r="AF314" s="60" t="n">
        <v>0</v>
      </c>
      <c r="AG314" s="59" t="n">
        <v>0</v>
      </c>
      <c r="AH314" s="60" t="n">
        <v>1</v>
      </c>
      <c r="AI314" s="61" t="n">
        <v>0</v>
      </c>
      <c r="AJ314" s="60" t="n">
        <v>1</v>
      </c>
      <c r="AK314" s="61" t="n">
        <v>0</v>
      </c>
      <c r="AL314" s="62" t="n">
        <v>2001</v>
      </c>
      <c r="AM314" s="63">
        <f>LN(AL314)</f>
        <v/>
      </c>
      <c r="AN314" s="58" t="n">
        <v>0.01</v>
      </c>
      <c r="AO314" s="58" t="n">
        <v>0.41725</v>
      </c>
      <c r="AP314" s="58" t="n">
        <v>0.48</v>
      </c>
      <c r="AQ314" s="64" t="n">
        <v>0.09275</v>
      </c>
      <c r="AR314" s="58" t="inlineStr">
        <is>
          <t>.</t>
        </is>
      </c>
      <c r="AS314" s="64" t="inlineStr">
        <is>
          <t>.</t>
        </is>
      </c>
      <c r="AT314" s="65" t="n">
        <v>1</v>
      </c>
      <c r="AU314" s="66" t="n">
        <v>0</v>
      </c>
      <c r="AV314" s="51" t="n">
        <v>0.48</v>
      </c>
      <c r="AW314" s="67" t="n">
        <v>0.52</v>
      </c>
      <c r="AX314" s="51" t="inlineStr">
        <is>
          <t>.</t>
        </is>
      </c>
      <c r="AY314" s="67" t="inlineStr">
        <is>
          <t>.</t>
        </is>
      </c>
      <c r="BA314" s="66" t="n"/>
      <c r="BB314" s="51" t="n">
        <v>0</v>
      </c>
      <c r="BC314" s="66" t="n">
        <v>1</v>
      </c>
      <c r="BD314" s="66" t="inlineStr">
        <is>
          <t>China</t>
        </is>
      </c>
      <c r="BE314" t="n">
        <v>0</v>
      </c>
      <c r="BF314" t="n">
        <v>1</v>
      </c>
      <c r="BG314" t="n">
        <v>0</v>
      </c>
      <c r="BH314" t="n">
        <v>0</v>
      </c>
      <c r="BI314" t="n">
        <v>0</v>
      </c>
      <c r="BJ314" t="n">
        <v>0</v>
      </c>
      <c r="BK314" s="66" t="n">
        <v>0</v>
      </c>
      <c r="BL314" t="n">
        <v>0</v>
      </c>
      <c r="BM314" t="n">
        <v>1</v>
      </c>
      <c r="BN314" s="66" t="n">
        <v>0</v>
      </c>
      <c r="BO314" t="n">
        <v>127.1666666666667</v>
      </c>
      <c r="BP314" t="n">
        <v>27</v>
      </c>
      <c r="BQ314" s="52" t="n">
        <v>44.275</v>
      </c>
      <c r="BR314" s="51" t="n">
        <v>0</v>
      </c>
      <c r="BS314" s="51" t="n">
        <v>0</v>
      </c>
      <c r="BT314" s="51" t="n">
        <v>0</v>
      </c>
      <c r="BU314" s="51" t="n">
        <v>0</v>
      </c>
      <c r="BV314" s="51" t="n">
        <v>0</v>
      </c>
      <c r="BW314" s="51" t="n">
        <v>0</v>
      </c>
      <c r="BX314" s="51" t="n">
        <v>0</v>
      </c>
      <c r="BY314" s="66" t="n">
        <v>1</v>
      </c>
      <c r="BZ314" s="51" t="n">
        <v>0</v>
      </c>
      <c r="CA314" s="51" t="n">
        <v>1</v>
      </c>
      <c r="CB314" s="51" t="n">
        <v>0</v>
      </c>
      <c r="CC314" s="66" t="n">
        <v>0</v>
      </c>
      <c r="CD314" s="51" t="n">
        <v>1</v>
      </c>
      <c r="CE314" s="51" t="n">
        <v>0</v>
      </c>
      <c r="CF314" s="51" t="n">
        <v>0</v>
      </c>
      <c r="CG314" s="51" t="n">
        <v>0</v>
      </c>
      <c r="CH314" s="66" t="n">
        <v>1</v>
      </c>
      <c r="CI314" s="51" t="n">
        <v>1</v>
      </c>
      <c r="CJ314" s="51" t="n">
        <v>1</v>
      </c>
      <c r="CK314" s="51" t="n">
        <v>0</v>
      </c>
      <c r="CL314" s="51" t="n">
        <v>0</v>
      </c>
      <c r="CM314" s="51" t="n">
        <v>0</v>
      </c>
      <c r="CN314" s="51" t="n">
        <v>1</v>
      </c>
      <c r="CO314" s="51" t="n">
        <v>1</v>
      </c>
      <c r="CP314" s="51" t="n">
        <v>0</v>
      </c>
      <c r="CQ314" s="51" t="n">
        <v>0</v>
      </c>
      <c r="CR314" s="51" t="n">
        <v>0</v>
      </c>
      <c r="CS314" s="66" t="n">
        <v>1</v>
      </c>
      <c r="CY314" s="68" t="n"/>
      <c r="DD314" s="68" t="inlineStr">
        <is>
          <t>X</t>
        </is>
      </c>
    </row>
    <row r="315">
      <c r="A315" t="n">
        <v>314</v>
      </c>
      <c r="B315" t="n">
        <v>20</v>
      </c>
      <c r="C315" s="25" t="inlineStr">
        <is>
          <t>van der Hoeven (2013)</t>
        </is>
      </c>
      <c r="D315" s="12" t="n">
        <v>1.584246186256366</v>
      </c>
      <c r="E315" s="14" t="n">
        <v>10.58752761730153</v>
      </c>
      <c r="F315" s="7" t="n">
        <v>0.1496332518337408</v>
      </c>
      <c r="G315" s="7">
        <f>D315-E315</f>
        <v/>
      </c>
      <c r="H315" s="16">
        <f>D315+E315</f>
        <v/>
      </c>
      <c r="I315" s="11">
        <f>IFERROR(F315/SQRT(F315^2+W315), "X")</f>
        <v/>
      </c>
      <c r="J315" s="33">
        <f>IFERROR(SQRT((1-I315^2)/W315), "X")</f>
        <v/>
      </c>
      <c r="K315" s="33">
        <f>IFERROR(1/J315, "X")</f>
        <v/>
      </c>
      <c r="L315" s="33">
        <f>IFERROR(I315-J315, "X")</f>
        <v/>
      </c>
      <c r="M315" s="33">
        <f>IFERROR(I315+J315, "X")</f>
        <v/>
      </c>
      <c r="N315" s="8" t="n">
        <v>1</v>
      </c>
      <c r="O315" s="9" t="n">
        <v>0</v>
      </c>
      <c r="P315" s="8" t="n">
        <v>0</v>
      </c>
      <c r="Q315" s="9" t="n">
        <v>1</v>
      </c>
      <c r="R315" s="9" t="n">
        <v>0</v>
      </c>
      <c r="S315" s="9" t="n">
        <v>0</v>
      </c>
      <c r="T315" s="9" t="n">
        <v>0</v>
      </c>
      <c r="U315" s="8" t="n">
        <v>4880</v>
      </c>
      <c r="V315" s="9" t="n">
        <v>29</v>
      </c>
      <c r="W315" s="9">
        <f>U315-V315-1</f>
        <v/>
      </c>
      <c r="X315" s="9">
        <f>COUNTIF(B:B,B315)</f>
        <v/>
      </c>
      <c r="Y315" s="7" t="n">
        <v>6</v>
      </c>
      <c r="Z315" s="7">
        <f>BQ315-Y315-6</f>
        <v/>
      </c>
      <c r="AA315" s="9" t="n">
        <v>0</v>
      </c>
      <c r="AB315" s="9" t="n">
        <v>1</v>
      </c>
      <c r="AC315" s="9" t="n">
        <v>0</v>
      </c>
      <c r="AD315" s="9" t="n">
        <v>0</v>
      </c>
      <c r="AE315" s="9" t="n">
        <v>0</v>
      </c>
      <c r="AF315" s="9" t="n">
        <v>1</v>
      </c>
      <c r="AG315" s="8" t="n">
        <v>0</v>
      </c>
      <c r="AH315" s="9" t="n">
        <v>1</v>
      </c>
      <c r="AI315" s="30" t="n">
        <v>0</v>
      </c>
      <c r="AJ315" s="9" t="n">
        <v>1</v>
      </c>
      <c r="AK315" s="30" t="n">
        <v>0</v>
      </c>
      <c r="AL315" s="21" t="n">
        <v>2011</v>
      </c>
      <c r="AM315" s="23">
        <f>LN(AL315)</f>
        <v/>
      </c>
      <c r="AN315" s="33">
        <f>1-(AO315+AP315+AQ315)</f>
        <v/>
      </c>
      <c r="AO315" s="33" t="n">
        <v>0.263</v>
      </c>
      <c r="AP315" s="33" t="n">
        <v>0.2162</v>
      </c>
      <c r="AQ315" s="43" t="n">
        <v>0.1236</v>
      </c>
      <c r="AR315" s="33" t="inlineStr">
        <is>
          <t>.</t>
        </is>
      </c>
      <c r="AS315" s="43" t="inlineStr">
        <is>
          <t>.</t>
        </is>
      </c>
      <c r="AT315" s="42" t="n">
        <v>1</v>
      </c>
      <c r="AU315" s="18" t="n">
        <v>0</v>
      </c>
      <c r="AV315" t="n">
        <v>0.187487</v>
      </c>
      <c r="AW315" s="40">
        <f>1-AV315</f>
        <v/>
      </c>
      <c r="AX315" t="n">
        <v>0.498</v>
      </c>
      <c r="AY315" s="40" t="n">
        <v>0.502</v>
      </c>
      <c r="BA315" s="18" t="n"/>
      <c r="BB315" t="n">
        <v>0.324</v>
      </c>
      <c r="BC315" s="18" t="n">
        <v>0.676</v>
      </c>
      <c r="BD315" s="18" t="inlineStr">
        <is>
          <t>Nigeria</t>
        </is>
      </c>
      <c r="BE315" t="n">
        <v>0</v>
      </c>
      <c r="BF315" t="n">
        <v>0</v>
      </c>
      <c r="BG315" t="n">
        <v>0</v>
      </c>
      <c r="BH315" t="n">
        <v>0</v>
      </c>
      <c r="BI315" t="n">
        <v>0</v>
      </c>
      <c r="BJ315" t="n">
        <v>0</v>
      </c>
      <c r="BK315" s="18" t="n">
        <v>1</v>
      </c>
      <c r="BL315" t="n">
        <v>0</v>
      </c>
      <c r="BM315" t="n">
        <v>1</v>
      </c>
      <c r="BN315" s="18" t="n">
        <v>0</v>
      </c>
      <c r="BO315" t="n">
        <v>100</v>
      </c>
      <c r="BP315" t="n">
        <v>53.91</v>
      </c>
      <c r="BQ315" s="25" t="n">
        <v>49.57</v>
      </c>
      <c r="BR315" t="n">
        <v>0</v>
      </c>
      <c r="BS315" t="n">
        <v>1</v>
      </c>
      <c r="BT315" t="n">
        <v>0</v>
      </c>
      <c r="BU315" t="n">
        <v>0</v>
      </c>
      <c r="BV315" t="n">
        <v>0</v>
      </c>
      <c r="BW315" t="n">
        <v>0</v>
      </c>
      <c r="BX315" t="n">
        <v>0</v>
      </c>
      <c r="BY315" s="18" t="n">
        <v>0</v>
      </c>
      <c r="BZ315" t="n">
        <v>0</v>
      </c>
      <c r="CA315" t="n">
        <v>0</v>
      </c>
      <c r="CB315" t="n">
        <v>1</v>
      </c>
      <c r="CC315" s="18" t="n">
        <v>0</v>
      </c>
      <c r="CD315" t="n">
        <v>1</v>
      </c>
      <c r="CE315" t="n">
        <v>0</v>
      </c>
      <c r="CF315" t="n">
        <v>0</v>
      </c>
      <c r="CG315" t="n">
        <v>0</v>
      </c>
      <c r="CH315" s="18" t="n">
        <v>0</v>
      </c>
      <c r="CI315" t="n">
        <v>1</v>
      </c>
      <c r="CJ315" t="n">
        <v>0</v>
      </c>
      <c r="CK315" t="n">
        <v>0</v>
      </c>
      <c r="CL315" t="n">
        <v>0</v>
      </c>
      <c r="CM315" t="n">
        <v>0</v>
      </c>
      <c r="CN315" t="n">
        <v>1</v>
      </c>
      <c r="CO315" t="n">
        <v>1</v>
      </c>
      <c r="CP315" t="n">
        <v>1</v>
      </c>
      <c r="CQ315" t="n">
        <v>1</v>
      </c>
      <c r="CR315" t="n">
        <v>1</v>
      </c>
      <c r="CS315" s="18" t="n">
        <v>1</v>
      </c>
      <c r="DD315" s="34" t="inlineStr">
        <is>
          <t>X</t>
        </is>
      </c>
    </row>
    <row r="316">
      <c r="A316" t="n">
        <v>315</v>
      </c>
      <c r="B316" t="n">
        <v>20</v>
      </c>
      <c r="C316" s="25" t="inlineStr">
        <is>
          <t>van der Hoeven (2013)</t>
        </is>
      </c>
      <c r="D316" s="12" t="n">
        <v>1.329986355269575</v>
      </c>
      <c r="E316" s="14" t="n">
        <v>5.278943914942819</v>
      </c>
      <c r="F316" s="7" t="n">
        <v>0.2519417475728156</v>
      </c>
      <c r="G316" s="7">
        <f>D316-E316</f>
        <v/>
      </c>
      <c r="H316" s="16">
        <f>D316+E316</f>
        <v/>
      </c>
      <c r="I316" s="11">
        <f>IFERROR(F316/SQRT(F316^2+W316), "X")</f>
        <v/>
      </c>
      <c r="J316" s="33">
        <f>IFERROR(SQRT((1-I316^2)/W316), "X")</f>
        <v/>
      </c>
      <c r="K316" s="33">
        <f>IFERROR(1/J316, "X")</f>
        <v/>
      </c>
      <c r="L316" s="33">
        <f>IFERROR(I316-J316, "X")</f>
        <v/>
      </c>
      <c r="M316" s="33">
        <f>IFERROR(I316+J316, "X")</f>
        <v/>
      </c>
      <c r="N316" s="8" t="n">
        <v>1</v>
      </c>
      <c r="O316" s="9" t="n">
        <v>0</v>
      </c>
      <c r="P316" s="8" t="n">
        <v>0</v>
      </c>
      <c r="Q316" s="9" t="n">
        <v>1</v>
      </c>
      <c r="R316" s="9" t="n">
        <v>0</v>
      </c>
      <c r="S316" s="9" t="n">
        <v>0</v>
      </c>
      <c r="T316" s="9" t="n">
        <v>0</v>
      </c>
      <c r="U316" s="8" t="n">
        <v>4880</v>
      </c>
      <c r="V316" s="9" t="n">
        <v>29</v>
      </c>
      <c r="W316" s="9">
        <f>U316-V316-1</f>
        <v/>
      </c>
      <c r="X316" s="9">
        <f>COUNTIF(B:B,B316)</f>
        <v/>
      </c>
      <c r="Y316" s="7" t="n">
        <v>12</v>
      </c>
      <c r="Z316" s="7">
        <f>BQ316-Y316-6</f>
        <v/>
      </c>
      <c r="AA316" s="9" t="n">
        <v>0</v>
      </c>
      <c r="AB316" s="9" t="n">
        <v>1</v>
      </c>
      <c r="AC316" s="9" t="n">
        <v>0</v>
      </c>
      <c r="AD316" s="9" t="n">
        <v>0</v>
      </c>
      <c r="AE316" s="9" t="n">
        <v>0</v>
      </c>
      <c r="AF316" s="9" t="n">
        <v>1</v>
      </c>
      <c r="AG316" s="8" t="n">
        <v>0</v>
      </c>
      <c r="AH316" s="9" t="n">
        <v>1</v>
      </c>
      <c r="AI316" s="30" t="n">
        <v>0</v>
      </c>
      <c r="AJ316" s="9" t="n">
        <v>1</v>
      </c>
      <c r="AK316" s="30" t="n">
        <v>0</v>
      </c>
      <c r="AL316" s="21" t="n">
        <v>2011</v>
      </c>
      <c r="AM316" s="23">
        <f>LN(AL316)</f>
        <v/>
      </c>
      <c r="AN316" s="33">
        <f>1-(AO316+AP316+AQ316)</f>
        <v/>
      </c>
      <c r="AO316" s="33" t="n">
        <v>0.263</v>
      </c>
      <c r="AP316" s="33" t="n">
        <v>0.2162</v>
      </c>
      <c r="AQ316" s="43" t="n">
        <v>0.1236</v>
      </c>
      <c r="AR316" s="33" t="inlineStr">
        <is>
          <t>.</t>
        </is>
      </c>
      <c r="AS316" s="43" t="inlineStr">
        <is>
          <t>.</t>
        </is>
      </c>
      <c r="AT316" s="42" t="n">
        <v>1</v>
      </c>
      <c r="AU316" s="18" t="n">
        <v>0</v>
      </c>
      <c r="AV316" t="n">
        <v>0.187487</v>
      </c>
      <c r="AW316" s="40">
        <f>1-AV316</f>
        <v/>
      </c>
      <c r="AX316" t="n">
        <v>0.498</v>
      </c>
      <c r="AY316" s="40" t="n">
        <v>0.502</v>
      </c>
      <c r="BA316" s="18" t="n"/>
      <c r="BB316" t="n">
        <v>0.324</v>
      </c>
      <c r="BC316" s="18" t="n">
        <v>0.676</v>
      </c>
      <c r="BD316" s="18" t="inlineStr">
        <is>
          <t>Nigeria</t>
        </is>
      </c>
      <c r="BE316" t="n">
        <v>0</v>
      </c>
      <c r="BF316" t="n">
        <v>0</v>
      </c>
      <c r="BG316" t="n">
        <v>0</v>
      </c>
      <c r="BH316" t="n">
        <v>0</v>
      </c>
      <c r="BI316" t="n">
        <v>0</v>
      </c>
      <c r="BJ316" t="n">
        <v>0</v>
      </c>
      <c r="BK316" s="18" t="n">
        <v>1</v>
      </c>
      <c r="BL316" t="n">
        <v>0</v>
      </c>
      <c r="BM316" t="n">
        <v>1</v>
      </c>
      <c r="BN316" s="18" t="n">
        <v>0</v>
      </c>
      <c r="BO316" t="n">
        <v>100</v>
      </c>
      <c r="BP316" t="n">
        <v>53.91</v>
      </c>
      <c r="BQ316" s="25" t="n">
        <v>49.57</v>
      </c>
      <c r="BR316" t="n">
        <v>0</v>
      </c>
      <c r="BS316" t="n">
        <v>1</v>
      </c>
      <c r="BT316" t="n">
        <v>0</v>
      </c>
      <c r="BU316" t="n">
        <v>0</v>
      </c>
      <c r="BV316" t="n">
        <v>0</v>
      </c>
      <c r="BW316" t="n">
        <v>0</v>
      </c>
      <c r="BX316" t="n">
        <v>0</v>
      </c>
      <c r="BY316" s="18" t="n">
        <v>0</v>
      </c>
      <c r="BZ316" t="n">
        <v>0</v>
      </c>
      <c r="CA316" t="n">
        <v>0</v>
      </c>
      <c r="CB316" t="n">
        <v>1</v>
      </c>
      <c r="CC316" s="18" t="n">
        <v>0</v>
      </c>
      <c r="CD316" t="n">
        <v>1</v>
      </c>
      <c r="CE316" t="n">
        <v>0</v>
      </c>
      <c r="CF316" t="n">
        <v>0</v>
      </c>
      <c r="CG316" t="n">
        <v>0</v>
      </c>
      <c r="CH316" s="18" t="n">
        <v>0</v>
      </c>
      <c r="CI316" t="n">
        <v>1</v>
      </c>
      <c r="CJ316" t="n">
        <v>0</v>
      </c>
      <c r="CK316" t="n">
        <v>0</v>
      </c>
      <c r="CL316" t="n">
        <v>0</v>
      </c>
      <c r="CM316" t="n">
        <v>0</v>
      </c>
      <c r="CN316" t="n">
        <v>1</v>
      </c>
      <c r="CO316" t="n">
        <v>1</v>
      </c>
      <c r="CP316" t="n">
        <v>1</v>
      </c>
      <c r="CQ316" t="n">
        <v>1</v>
      </c>
      <c r="CR316" t="n">
        <v>1</v>
      </c>
      <c r="CS316" s="18" t="n">
        <v>1</v>
      </c>
      <c r="DD316" s="34" t="inlineStr">
        <is>
          <t>X</t>
        </is>
      </c>
    </row>
    <row r="317">
      <c r="A317" t="n">
        <v>316</v>
      </c>
      <c r="B317" t="n">
        <v>20</v>
      </c>
      <c r="C317" s="25" t="inlineStr">
        <is>
          <t>van der Hoeven (2013)</t>
        </is>
      </c>
      <c r="D317" s="12" t="n">
        <v>3.127680663207633</v>
      </c>
      <c r="E317" s="14" t="n">
        <v>3.674597500489841</v>
      </c>
      <c r="F317" s="7" t="n">
        <v>0.8511627906976744</v>
      </c>
      <c r="G317" s="7">
        <f>D317-E317</f>
        <v/>
      </c>
      <c r="H317" s="16">
        <f>D317+E317</f>
        <v/>
      </c>
      <c r="I317" s="11">
        <f>IFERROR(F317/SQRT(F317^2+W317), "X")</f>
        <v/>
      </c>
      <c r="J317" s="33">
        <f>IFERROR(SQRT((1-I317^2)/W317), "X")</f>
        <v/>
      </c>
      <c r="K317" s="33">
        <f>IFERROR(1/J317, "X")</f>
        <v/>
      </c>
      <c r="L317" s="33">
        <f>IFERROR(I317-J317, "X")</f>
        <v/>
      </c>
      <c r="M317" s="33">
        <f>IFERROR(I317+J317, "X")</f>
        <v/>
      </c>
      <c r="N317" s="8" t="n">
        <v>1</v>
      </c>
      <c r="O317" s="9" t="n">
        <v>0</v>
      </c>
      <c r="P317" s="8" t="n">
        <v>0</v>
      </c>
      <c r="Q317" s="9" t="n">
        <v>1</v>
      </c>
      <c r="R317" s="9" t="n">
        <v>0</v>
      </c>
      <c r="S317" s="9" t="n">
        <v>0</v>
      </c>
      <c r="T317" s="9" t="n">
        <v>0</v>
      </c>
      <c r="U317" s="8" t="n">
        <v>4880</v>
      </c>
      <c r="V317" s="9" t="n">
        <v>29</v>
      </c>
      <c r="W317" s="9">
        <f>U317-V317-1</f>
        <v/>
      </c>
      <c r="X317" s="9">
        <f>COUNTIF(B:B,B317)</f>
        <v/>
      </c>
      <c r="Y317" s="7" t="n">
        <v>16</v>
      </c>
      <c r="Z317" s="7">
        <f>BQ317-Y317-6</f>
        <v/>
      </c>
      <c r="AA317" s="9" t="n">
        <v>0</v>
      </c>
      <c r="AB317" s="9" t="n">
        <v>1</v>
      </c>
      <c r="AC317" s="9" t="n">
        <v>0</v>
      </c>
      <c r="AD317" s="9" t="n">
        <v>0</v>
      </c>
      <c r="AE317" s="9" t="n">
        <v>0</v>
      </c>
      <c r="AF317" s="9" t="n">
        <v>1</v>
      </c>
      <c r="AG317" s="8" t="n">
        <v>0</v>
      </c>
      <c r="AH317" s="9" t="n">
        <v>1</v>
      </c>
      <c r="AI317" s="30" t="n">
        <v>0</v>
      </c>
      <c r="AJ317" s="9" t="n">
        <v>1</v>
      </c>
      <c r="AK317" s="30" t="n">
        <v>0</v>
      </c>
      <c r="AL317" s="21" t="n">
        <v>2011</v>
      </c>
      <c r="AM317" s="23">
        <f>LN(AL317)</f>
        <v/>
      </c>
      <c r="AN317" s="33">
        <f>1-(AO317+AP317+AQ317)</f>
        <v/>
      </c>
      <c r="AO317" s="33" t="n">
        <v>0.263</v>
      </c>
      <c r="AP317" s="33" t="n">
        <v>0.2162</v>
      </c>
      <c r="AQ317" s="43" t="n">
        <v>0.1236</v>
      </c>
      <c r="AR317" s="33" t="inlineStr">
        <is>
          <t>.</t>
        </is>
      </c>
      <c r="AS317" s="43" t="inlineStr">
        <is>
          <t>.</t>
        </is>
      </c>
      <c r="AT317" s="42" t="n">
        <v>1</v>
      </c>
      <c r="AU317" s="18" t="n">
        <v>0</v>
      </c>
      <c r="AV317" t="n">
        <v>0.187487</v>
      </c>
      <c r="AW317" s="40">
        <f>1-AV317</f>
        <v/>
      </c>
      <c r="AX317" t="n">
        <v>0.498</v>
      </c>
      <c r="AY317" s="40" t="n">
        <v>0.502</v>
      </c>
      <c r="BA317" s="18" t="n"/>
      <c r="BB317" t="n">
        <v>0.324</v>
      </c>
      <c r="BC317" s="18" t="n">
        <v>0.676</v>
      </c>
      <c r="BD317" s="18" t="inlineStr">
        <is>
          <t>Nigeria</t>
        </is>
      </c>
      <c r="BE317" t="n">
        <v>0</v>
      </c>
      <c r="BF317" t="n">
        <v>0</v>
      </c>
      <c r="BG317" t="n">
        <v>0</v>
      </c>
      <c r="BH317" t="n">
        <v>0</v>
      </c>
      <c r="BI317" t="n">
        <v>0</v>
      </c>
      <c r="BJ317" t="n">
        <v>0</v>
      </c>
      <c r="BK317" s="18" t="n">
        <v>1</v>
      </c>
      <c r="BL317" t="n">
        <v>0</v>
      </c>
      <c r="BM317" t="n">
        <v>1</v>
      </c>
      <c r="BN317" s="18" t="n">
        <v>0</v>
      </c>
      <c r="BO317" t="n">
        <v>100</v>
      </c>
      <c r="BP317" t="n">
        <v>53.91</v>
      </c>
      <c r="BQ317" s="25" t="n">
        <v>49.57</v>
      </c>
      <c r="BR317" t="n">
        <v>0</v>
      </c>
      <c r="BS317" t="n">
        <v>1</v>
      </c>
      <c r="BT317" t="n">
        <v>0</v>
      </c>
      <c r="BU317" t="n">
        <v>0</v>
      </c>
      <c r="BV317" t="n">
        <v>0</v>
      </c>
      <c r="BW317" t="n">
        <v>0</v>
      </c>
      <c r="BX317" t="n">
        <v>0</v>
      </c>
      <c r="BY317" s="18" t="n">
        <v>0</v>
      </c>
      <c r="BZ317" t="n">
        <v>0</v>
      </c>
      <c r="CA317" t="n">
        <v>0</v>
      </c>
      <c r="CB317" t="n">
        <v>1</v>
      </c>
      <c r="CC317" s="18" t="n">
        <v>0</v>
      </c>
      <c r="CD317" t="n">
        <v>1</v>
      </c>
      <c r="CE317" t="n">
        <v>0</v>
      </c>
      <c r="CF317" t="n">
        <v>0</v>
      </c>
      <c r="CG317" t="n">
        <v>0</v>
      </c>
      <c r="CH317" s="18" t="n">
        <v>0</v>
      </c>
      <c r="CI317" t="n">
        <v>1</v>
      </c>
      <c r="CJ317" t="n">
        <v>0</v>
      </c>
      <c r="CK317" t="n">
        <v>0</v>
      </c>
      <c r="CL317" t="n">
        <v>0</v>
      </c>
      <c r="CM317" t="n">
        <v>0</v>
      </c>
      <c r="CN317" t="n">
        <v>1</v>
      </c>
      <c r="CO317" t="n">
        <v>1</v>
      </c>
      <c r="CP317" t="n">
        <v>1</v>
      </c>
      <c r="CQ317" t="n">
        <v>1</v>
      </c>
      <c r="CR317" t="n">
        <v>1</v>
      </c>
      <c r="CS317" s="18" t="n">
        <v>1</v>
      </c>
      <c r="DD317" s="34" t="inlineStr">
        <is>
          <t>X</t>
        </is>
      </c>
    </row>
    <row r="318">
      <c r="A318" t="n">
        <v>317</v>
      </c>
      <c r="B318" t="n">
        <v>20</v>
      </c>
      <c r="C318" s="25" t="inlineStr">
        <is>
          <t>van der Hoeven (2013)</t>
        </is>
      </c>
      <c r="D318" s="12" t="n">
        <v>4.567301091569198</v>
      </c>
      <c r="E318" s="14" t="n">
        <v>3.236753081975401</v>
      </c>
      <c r="F318" s="7" t="n">
        <v>1.411074918566775</v>
      </c>
      <c r="G318" s="7">
        <f>D318-E318</f>
        <v/>
      </c>
      <c r="H318" s="16">
        <f>D318+E318</f>
        <v/>
      </c>
      <c r="I318" s="11">
        <f>IFERROR(F318/SQRT(F318^2+W318), "X")</f>
        <v/>
      </c>
      <c r="J318" s="33">
        <f>IFERROR(SQRT((1-I318^2)/W318), "X")</f>
        <v/>
      </c>
      <c r="K318" s="33">
        <f>IFERROR(1/J318, "X")</f>
        <v/>
      </c>
      <c r="L318" s="33">
        <f>IFERROR(I318-J318, "X")</f>
        <v/>
      </c>
      <c r="M318" s="33">
        <f>IFERROR(I318+J318, "X")</f>
        <v/>
      </c>
      <c r="N318" s="8" t="n">
        <v>1</v>
      </c>
      <c r="O318" s="9" t="n">
        <v>0</v>
      </c>
      <c r="P318" s="8" t="n">
        <v>0</v>
      </c>
      <c r="Q318" s="9" t="n">
        <v>1</v>
      </c>
      <c r="R318" s="9" t="n">
        <v>0</v>
      </c>
      <c r="S318" s="9" t="n">
        <v>0</v>
      </c>
      <c r="T318" s="9" t="n">
        <v>0</v>
      </c>
      <c r="U318" s="8" t="n">
        <v>4880</v>
      </c>
      <c r="V318" s="9" t="n">
        <v>29</v>
      </c>
      <c r="W318" s="9">
        <f>U318-V318-1</f>
        <v/>
      </c>
      <c r="X318" s="9">
        <f>COUNTIF(B:B,B318)</f>
        <v/>
      </c>
      <c r="Y318" s="7" t="n">
        <v>21</v>
      </c>
      <c r="Z318" s="7">
        <f>BQ318-Y318-6</f>
        <v/>
      </c>
      <c r="AA318" s="9" t="n">
        <v>0</v>
      </c>
      <c r="AB318" s="9" t="n">
        <v>1</v>
      </c>
      <c r="AC318" s="9" t="n">
        <v>0</v>
      </c>
      <c r="AD318" s="9" t="n">
        <v>0</v>
      </c>
      <c r="AE318" s="9" t="n">
        <v>0</v>
      </c>
      <c r="AF318" s="9" t="n">
        <v>1</v>
      </c>
      <c r="AG318" s="8" t="n">
        <v>0</v>
      </c>
      <c r="AH318" s="9" t="n">
        <v>1</v>
      </c>
      <c r="AI318" s="30" t="n">
        <v>0</v>
      </c>
      <c r="AJ318" s="9" t="n">
        <v>1</v>
      </c>
      <c r="AK318" s="30" t="n">
        <v>0</v>
      </c>
      <c r="AL318" s="21" t="n">
        <v>2011</v>
      </c>
      <c r="AM318" s="23">
        <f>LN(AL318)</f>
        <v/>
      </c>
      <c r="AN318" s="33">
        <f>1-(AO318+AP318+AQ318)</f>
        <v/>
      </c>
      <c r="AO318" s="33" t="n">
        <v>0.263</v>
      </c>
      <c r="AP318" s="33" t="n">
        <v>0.2162</v>
      </c>
      <c r="AQ318" s="43" t="n">
        <v>0.1236</v>
      </c>
      <c r="AR318" s="33" t="inlineStr">
        <is>
          <t>.</t>
        </is>
      </c>
      <c r="AS318" s="43" t="inlineStr">
        <is>
          <t>.</t>
        </is>
      </c>
      <c r="AT318" s="42" t="n">
        <v>1</v>
      </c>
      <c r="AU318" s="18" t="n">
        <v>0</v>
      </c>
      <c r="AV318" t="n">
        <v>0.187487</v>
      </c>
      <c r="AW318" s="40">
        <f>1-AV318</f>
        <v/>
      </c>
      <c r="AX318" t="n">
        <v>0.498</v>
      </c>
      <c r="AY318" s="40" t="n">
        <v>0.502</v>
      </c>
      <c r="BA318" s="18" t="n"/>
      <c r="BB318" t="n">
        <v>0.324</v>
      </c>
      <c r="BC318" s="18" t="n">
        <v>0.676</v>
      </c>
      <c r="BD318" s="18" t="inlineStr">
        <is>
          <t>Nigeria</t>
        </is>
      </c>
      <c r="BE318" t="n">
        <v>0</v>
      </c>
      <c r="BF318" t="n">
        <v>0</v>
      </c>
      <c r="BG318" t="n">
        <v>0</v>
      </c>
      <c r="BH318" t="n">
        <v>0</v>
      </c>
      <c r="BI318" t="n">
        <v>0</v>
      </c>
      <c r="BJ318" t="n">
        <v>0</v>
      </c>
      <c r="BK318" s="18" t="n">
        <v>1</v>
      </c>
      <c r="BL318" t="n">
        <v>0</v>
      </c>
      <c r="BM318" t="n">
        <v>1</v>
      </c>
      <c r="BN318" s="18" t="n">
        <v>0</v>
      </c>
      <c r="BO318" t="n">
        <v>100</v>
      </c>
      <c r="BP318" t="n">
        <v>53.91</v>
      </c>
      <c r="BQ318" s="25" t="n">
        <v>49.57</v>
      </c>
      <c r="BR318" t="n">
        <v>0</v>
      </c>
      <c r="BS318" t="n">
        <v>1</v>
      </c>
      <c r="BT318" t="n">
        <v>0</v>
      </c>
      <c r="BU318" t="n">
        <v>0</v>
      </c>
      <c r="BV318" t="n">
        <v>0</v>
      </c>
      <c r="BW318" t="n">
        <v>0</v>
      </c>
      <c r="BX318" t="n">
        <v>0</v>
      </c>
      <c r="BY318" s="18" t="n">
        <v>0</v>
      </c>
      <c r="BZ318" t="n">
        <v>0</v>
      </c>
      <c r="CA318" t="n">
        <v>0</v>
      </c>
      <c r="CB318" t="n">
        <v>1</v>
      </c>
      <c r="CC318" s="18" t="n">
        <v>0</v>
      </c>
      <c r="CD318" t="n">
        <v>1</v>
      </c>
      <c r="CE318" t="n">
        <v>0</v>
      </c>
      <c r="CF318" t="n">
        <v>0</v>
      </c>
      <c r="CG318" t="n">
        <v>0</v>
      </c>
      <c r="CH318" s="18" t="n">
        <v>0</v>
      </c>
      <c r="CI318" t="n">
        <v>1</v>
      </c>
      <c r="CJ318" t="n">
        <v>0</v>
      </c>
      <c r="CK318" t="n">
        <v>0</v>
      </c>
      <c r="CL318" t="n">
        <v>0</v>
      </c>
      <c r="CM318" t="n">
        <v>0</v>
      </c>
      <c r="CN318" t="n">
        <v>1</v>
      </c>
      <c r="CO318" t="n">
        <v>1</v>
      </c>
      <c r="CP318" t="n">
        <v>1</v>
      </c>
      <c r="CQ318" t="n">
        <v>1</v>
      </c>
      <c r="CR318" t="n">
        <v>1</v>
      </c>
      <c r="CS318" s="18" t="n">
        <v>1</v>
      </c>
      <c r="DD318" s="34" t="inlineStr">
        <is>
          <t>X</t>
        </is>
      </c>
    </row>
    <row r="319">
      <c r="A319" t="n">
        <v>318</v>
      </c>
      <c r="B319" t="n">
        <v>20</v>
      </c>
      <c r="C319" s="25" t="inlineStr">
        <is>
          <t>van der Hoeven (2013)</t>
        </is>
      </c>
      <c r="D319" s="12" t="n">
        <v>1.160788340503283</v>
      </c>
      <c r="E319" s="14" t="n">
        <v>3.063827253666411</v>
      </c>
      <c r="F319" s="7" t="n">
        <v>0.3788687299893276</v>
      </c>
      <c r="G319" s="7">
        <f>D319-E319</f>
        <v/>
      </c>
      <c r="H319" s="16">
        <f>D319+E319</f>
        <v/>
      </c>
      <c r="I319" s="11">
        <f>IFERROR(F319/SQRT(F319^2+W319), "X")</f>
        <v/>
      </c>
      <c r="J319" s="33">
        <f>IFERROR(SQRT((1-I319^2)/W319), "X")</f>
        <v/>
      </c>
      <c r="K319" s="33">
        <f>IFERROR(1/J319, "X")</f>
        <v/>
      </c>
      <c r="L319" s="33">
        <f>IFERROR(I319-J319, "X")</f>
        <v/>
      </c>
      <c r="M319" s="33">
        <f>IFERROR(I319+J319, "X")</f>
        <v/>
      </c>
      <c r="N319" s="8" t="n">
        <v>1</v>
      </c>
      <c r="O319" s="9" t="n">
        <v>0</v>
      </c>
      <c r="P319" s="8" t="n">
        <v>0</v>
      </c>
      <c r="Q319" s="9" t="n">
        <v>1</v>
      </c>
      <c r="R319" s="9" t="n">
        <v>0</v>
      </c>
      <c r="S319" s="9" t="n">
        <v>0</v>
      </c>
      <c r="T319" s="9" t="n">
        <v>0</v>
      </c>
      <c r="U319" s="8" t="n">
        <v>4880</v>
      </c>
      <c r="V319" s="9" t="n">
        <v>29</v>
      </c>
      <c r="W319" s="9">
        <f>U319-V319-1</f>
        <v/>
      </c>
      <c r="X319" s="9">
        <f>COUNTIF(B:B,B319)</f>
        <v/>
      </c>
      <c r="Y319" s="7" t="n">
        <v>6</v>
      </c>
      <c r="Z319" s="7">
        <f>BQ319-Y319-6</f>
        <v/>
      </c>
      <c r="AA319" s="9" t="n">
        <v>0</v>
      </c>
      <c r="AB319" s="9" t="n">
        <v>1</v>
      </c>
      <c r="AC319" s="9" t="n">
        <v>0</v>
      </c>
      <c r="AD319" s="9" t="n">
        <v>0</v>
      </c>
      <c r="AE319" s="9" t="n">
        <v>0</v>
      </c>
      <c r="AF319" s="9" t="n">
        <v>1</v>
      </c>
      <c r="AG319" s="8" t="n">
        <v>0</v>
      </c>
      <c r="AH319" s="9" t="n">
        <v>1</v>
      </c>
      <c r="AI319" s="30" t="n">
        <v>0</v>
      </c>
      <c r="AJ319" s="9" t="n">
        <v>1</v>
      </c>
      <c r="AK319" s="30" t="n">
        <v>0</v>
      </c>
      <c r="AL319" s="21" t="n">
        <v>2011</v>
      </c>
      <c r="AM319" s="23">
        <f>LN(AL319)</f>
        <v/>
      </c>
      <c r="AN319" s="33">
        <f>1-(AO319+AP319+AQ319)</f>
        <v/>
      </c>
      <c r="AO319" s="33" t="n">
        <v>0.263</v>
      </c>
      <c r="AP319" s="33" t="n">
        <v>0.2162</v>
      </c>
      <c r="AQ319" s="43" t="n">
        <v>0.1236</v>
      </c>
      <c r="AR319" s="33" t="inlineStr">
        <is>
          <t>.</t>
        </is>
      </c>
      <c r="AS319" s="43" t="inlineStr">
        <is>
          <t>.</t>
        </is>
      </c>
      <c r="AT319" s="42" t="n">
        <v>1</v>
      </c>
      <c r="AU319" s="18" t="n">
        <v>0</v>
      </c>
      <c r="AV319" t="n">
        <v>0.187487</v>
      </c>
      <c r="AW319" s="40">
        <f>1-AV319</f>
        <v/>
      </c>
      <c r="AX319" t="n">
        <v>0.498</v>
      </c>
      <c r="AY319" s="40" t="n">
        <v>0.502</v>
      </c>
      <c r="BA319" s="18" t="n"/>
      <c r="BB319" t="n">
        <v>0.324</v>
      </c>
      <c r="BC319" s="18" t="n">
        <v>0.676</v>
      </c>
      <c r="BD319" s="18" t="inlineStr">
        <is>
          <t>Nigeria</t>
        </is>
      </c>
      <c r="BE319" t="n">
        <v>0</v>
      </c>
      <c r="BF319" t="n">
        <v>0</v>
      </c>
      <c r="BG319" t="n">
        <v>0</v>
      </c>
      <c r="BH319" t="n">
        <v>0</v>
      </c>
      <c r="BI319" t="n">
        <v>0</v>
      </c>
      <c r="BJ319" t="n">
        <v>0</v>
      </c>
      <c r="BK319" s="18" t="n">
        <v>1</v>
      </c>
      <c r="BL319" t="n">
        <v>0</v>
      </c>
      <c r="BM319" t="n">
        <v>1</v>
      </c>
      <c r="BN319" s="18" t="n">
        <v>0</v>
      </c>
      <c r="BO319" t="n">
        <v>100</v>
      </c>
      <c r="BP319" t="n">
        <v>53.91</v>
      </c>
      <c r="BQ319" s="25" t="n">
        <v>49.57</v>
      </c>
      <c r="BR319" t="n">
        <v>0</v>
      </c>
      <c r="BS319" t="n">
        <v>1</v>
      </c>
      <c r="BT319" t="n">
        <v>0</v>
      </c>
      <c r="BU319" t="n">
        <v>0</v>
      </c>
      <c r="BV319" t="n">
        <v>0</v>
      </c>
      <c r="BW319" t="n">
        <v>0</v>
      </c>
      <c r="BX319" t="n">
        <v>0</v>
      </c>
      <c r="BY319" s="18" t="n">
        <v>0</v>
      </c>
      <c r="BZ319" t="n">
        <v>0</v>
      </c>
      <c r="CA319" t="n">
        <v>0</v>
      </c>
      <c r="CB319" t="n">
        <v>1</v>
      </c>
      <c r="CC319" s="18" t="n">
        <v>0</v>
      </c>
      <c r="CD319" t="n">
        <v>1</v>
      </c>
      <c r="CE319" t="n">
        <v>0</v>
      </c>
      <c r="CF319" t="n">
        <v>0</v>
      </c>
      <c r="CG319" t="n">
        <v>0</v>
      </c>
      <c r="CH319" s="18" t="n">
        <v>0</v>
      </c>
      <c r="CI319" t="n">
        <v>1</v>
      </c>
      <c r="CJ319" t="n">
        <v>0</v>
      </c>
      <c r="CK319" t="n">
        <v>0</v>
      </c>
      <c r="CL319" t="n">
        <v>0</v>
      </c>
      <c r="CM319" t="n">
        <v>0</v>
      </c>
      <c r="CN319" t="n">
        <v>1</v>
      </c>
      <c r="CO319" t="n">
        <v>1</v>
      </c>
      <c r="CP319" t="n">
        <v>1</v>
      </c>
      <c r="CQ319" t="n">
        <v>1</v>
      </c>
      <c r="CR319" t="n">
        <v>1</v>
      </c>
      <c r="CS319" s="18" t="n">
        <v>1</v>
      </c>
      <c r="DD319" s="34" t="inlineStr">
        <is>
          <t>X</t>
        </is>
      </c>
    </row>
    <row r="320">
      <c r="A320" t="n">
        <v>319</v>
      </c>
      <c r="B320" t="n">
        <v>20</v>
      </c>
      <c r="C320" s="25" t="inlineStr">
        <is>
          <t>van der Hoeven (2013)</t>
        </is>
      </c>
      <c r="D320" s="12" t="n">
        <v>2.899804781149951</v>
      </c>
      <c r="E320" s="14" t="n">
        <v>4.68314725637912</v>
      </c>
      <c r="F320" s="7" t="n">
        <v>0.6192</v>
      </c>
      <c r="G320" s="7">
        <f>D320-E320</f>
        <v/>
      </c>
      <c r="H320" s="16">
        <f>D320+E320</f>
        <v/>
      </c>
      <c r="I320" s="11">
        <f>IFERROR(F320/SQRT(F320^2+W320), "X")</f>
        <v/>
      </c>
      <c r="J320" s="33">
        <f>IFERROR(SQRT((1-I320^2)/W320), "X")</f>
        <v/>
      </c>
      <c r="K320" s="33">
        <f>IFERROR(1/J320, "X")</f>
        <v/>
      </c>
      <c r="L320" s="33">
        <f>IFERROR(I320-J320, "X")</f>
        <v/>
      </c>
      <c r="M320" s="33">
        <f>IFERROR(I320+J320, "X")</f>
        <v/>
      </c>
      <c r="N320" s="8" t="n">
        <v>1</v>
      </c>
      <c r="O320" s="9" t="n">
        <v>0</v>
      </c>
      <c r="P320" s="8" t="n">
        <v>0</v>
      </c>
      <c r="Q320" s="9" t="n">
        <v>1</v>
      </c>
      <c r="R320" s="9" t="n">
        <v>0</v>
      </c>
      <c r="S320" s="9" t="n">
        <v>0</v>
      </c>
      <c r="T320" s="9" t="n">
        <v>0</v>
      </c>
      <c r="U320" s="8" t="n">
        <v>4880</v>
      </c>
      <c r="V320" s="9" t="n">
        <v>29</v>
      </c>
      <c r="W320" s="9">
        <f>U320-V320-1</f>
        <v/>
      </c>
      <c r="X320" s="9">
        <f>COUNTIF(B:B,B320)</f>
        <v/>
      </c>
      <c r="Y320" s="7" t="n">
        <v>12</v>
      </c>
      <c r="Z320" s="7">
        <f>BQ320-Y320-6</f>
        <v/>
      </c>
      <c r="AA320" s="9" t="n">
        <v>0</v>
      </c>
      <c r="AB320" s="9" t="n">
        <v>1</v>
      </c>
      <c r="AC320" s="9" t="n">
        <v>0</v>
      </c>
      <c r="AD320" s="9" t="n">
        <v>0</v>
      </c>
      <c r="AE320" s="9" t="n">
        <v>0</v>
      </c>
      <c r="AF320" s="9" t="n">
        <v>1</v>
      </c>
      <c r="AG320" s="8" t="n">
        <v>0</v>
      </c>
      <c r="AH320" s="9" t="n">
        <v>1</v>
      </c>
      <c r="AI320" s="30" t="n">
        <v>0</v>
      </c>
      <c r="AJ320" s="9" t="n">
        <v>1</v>
      </c>
      <c r="AK320" s="30" t="n">
        <v>0</v>
      </c>
      <c r="AL320" s="21" t="n">
        <v>2011</v>
      </c>
      <c r="AM320" s="23">
        <f>LN(AL320)</f>
        <v/>
      </c>
      <c r="AN320" s="33">
        <f>1-(AO320+AP320+AQ320)</f>
        <v/>
      </c>
      <c r="AO320" s="33" t="n">
        <v>0.263</v>
      </c>
      <c r="AP320" s="33" t="n">
        <v>0.2162</v>
      </c>
      <c r="AQ320" s="43" t="n">
        <v>0.1236</v>
      </c>
      <c r="AR320" s="33" t="inlineStr">
        <is>
          <t>.</t>
        </is>
      </c>
      <c r="AS320" s="43" t="inlineStr">
        <is>
          <t>.</t>
        </is>
      </c>
      <c r="AT320" s="42" t="n">
        <v>1</v>
      </c>
      <c r="AU320" s="18" t="n">
        <v>0</v>
      </c>
      <c r="AV320" t="n">
        <v>0.187487</v>
      </c>
      <c r="AW320" s="40">
        <f>1-AV320</f>
        <v/>
      </c>
      <c r="AX320" t="n">
        <v>0.498</v>
      </c>
      <c r="AY320" s="40" t="n">
        <v>0.502</v>
      </c>
      <c r="BA320" s="18" t="n"/>
      <c r="BB320" t="n">
        <v>0.324</v>
      </c>
      <c r="BC320" s="18" t="n">
        <v>0.676</v>
      </c>
      <c r="BD320" s="18" t="inlineStr">
        <is>
          <t>Nigeria</t>
        </is>
      </c>
      <c r="BE320" t="n">
        <v>0</v>
      </c>
      <c r="BF320" t="n">
        <v>0</v>
      </c>
      <c r="BG320" t="n">
        <v>0</v>
      </c>
      <c r="BH320" t="n">
        <v>0</v>
      </c>
      <c r="BI320" t="n">
        <v>0</v>
      </c>
      <c r="BJ320" t="n">
        <v>0</v>
      </c>
      <c r="BK320" s="18" t="n">
        <v>1</v>
      </c>
      <c r="BL320" t="n">
        <v>0</v>
      </c>
      <c r="BM320" t="n">
        <v>1</v>
      </c>
      <c r="BN320" s="18" t="n">
        <v>0</v>
      </c>
      <c r="BO320" t="n">
        <v>100</v>
      </c>
      <c r="BP320" t="n">
        <v>53.91</v>
      </c>
      <c r="BQ320" s="25" t="n">
        <v>49.57</v>
      </c>
      <c r="BR320" t="n">
        <v>0</v>
      </c>
      <c r="BS320" t="n">
        <v>1</v>
      </c>
      <c r="BT320" t="n">
        <v>0</v>
      </c>
      <c r="BU320" t="n">
        <v>0</v>
      </c>
      <c r="BV320" t="n">
        <v>0</v>
      </c>
      <c r="BW320" t="n">
        <v>0</v>
      </c>
      <c r="BX320" t="n">
        <v>0</v>
      </c>
      <c r="BY320" s="18" t="n">
        <v>0</v>
      </c>
      <c r="BZ320" t="n">
        <v>0</v>
      </c>
      <c r="CA320" t="n">
        <v>0</v>
      </c>
      <c r="CB320" t="n">
        <v>1</v>
      </c>
      <c r="CC320" s="18" t="n">
        <v>0</v>
      </c>
      <c r="CD320" t="n">
        <v>1</v>
      </c>
      <c r="CE320" t="n">
        <v>0</v>
      </c>
      <c r="CF320" t="n">
        <v>0</v>
      </c>
      <c r="CG320" t="n">
        <v>0</v>
      </c>
      <c r="CH320" s="18" t="n">
        <v>0</v>
      </c>
      <c r="CI320" t="n">
        <v>1</v>
      </c>
      <c r="CJ320" t="n">
        <v>0</v>
      </c>
      <c r="CK320" t="n">
        <v>0</v>
      </c>
      <c r="CL320" t="n">
        <v>0</v>
      </c>
      <c r="CM320" t="n">
        <v>0</v>
      </c>
      <c r="CN320" t="n">
        <v>1</v>
      </c>
      <c r="CO320" t="n">
        <v>1</v>
      </c>
      <c r="CP320" t="n">
        <v>1</v>
      </c>
      <c r="CQ320" t="n">
        <v>1</v>
      </c>
      <c r="CR320" t="n">
        <v>1</v>
      </c>
      <c r="CS320" s="18" t="n">
        <v>1</v>
      </c>
      <c r="DD320" s="34" t="inlineStr">
        <is>
          <t>X</t>
        </is>
      </c>
    </row>
    <row r="321">
      <c r="A321" t="n">
        <v>320</v>
      </c>
      <c r="B321" t="n">
        <v>20</v>
      </c>
      <c r="C321" s="25" t="inlineStr">
        <is>
          <t>van der Hoeven (2013)</t>
        </is>
      </c>
      <c r="D321" s="12" t="n">
        <v>9.021583645378906</v>
      </c>
      <c r="E321" s="14" t="n">
        <v>3.215901129262337</v>
      </c>
      <c r="F321" s="7" t="n">
        <v>2.805305039787799</v>
      </c>
      <c r="G321" s="7">
        <f>D321-E321</f>
        <v/>
      </c>
      <c r="H321" s="16">
        <f>D321+E321</f>
        <v/>
      </c>
      <c r="I321" s="11">
        <f>IFERROR(F321/SQRT(F321^2+W321), "X")</f>
        <v/>
      </c>
      <c r="J321" s="33">
        <f>IFERROR(SQRT((1-I321^2)/W321), "X")</f>
        <v/>
      </c>
      <c r="K321" s="33">
        <f>IFERROR(1/J321, "X")</f>
        <v/>
      </c>
      <c r="L321" s="33">
        <f>IFERROR(I321-J321, "X")</f>
        <v/>
      </c>
      <c r="M321" s="33">
        <f>IFERROR(I321+J321, "X")</f>
        <v/>
      </c>
      <c r="N321" s="8" t="n">
        <v>1</v>
      </c>
      <c r="O321" s="9" t="n">
        <v>0</v>
      </c>
      <c r="P321" s="8" t="n">
        <v>0</v>
      </c>
      <c r="Q321" s="9" t="n">
        <v>1</v>
      </c>
      <c r="R321" s="9" t="n">
        <v>0</v>
      </c>
      <c r="S321" s="9" t="n">
        <v>0</v>
      </c>
      <c r="T321" s="9" t="n">
        <v>0</v>
      </c>
      <c r="U321" s="8" t="n">
        <v>4880</v>
      </c>
      <c r="V321" s="9" t="n">
        <v>29</v>
      </c>
      <c r="W321" s="9">
        <f>U321-V321-1</f>
        <v/>
      </c>
      <c r="X321" s="9">
        <f>COUNTIF(B:B,B321)</f>
        <v/>
      </c>
      <c r="Y321" s="7" t="n">
        <v>16</v>
      </c>
      <c r="Z321" s="7">
        <f>BQ321-Y321-6</f>
        <v/>
      </c>
      <c r="AA321" s="9" t="n">
        <v>0</v>
      </c>
      <c r="AB321" s="9" t="n">
        <v>1</v>
      </c>
      <c r="AC321" s="9" t="n">
        <v>0</v>
      </c>
      <c r="AD321" s="9" t="n">
        <v>0</v>
      </c>
      <c r="AE321" s="9" t="n">
        <v>0</v>
      </c>
      <c r="AF321" s="9" t="n">
        <v>1</v>
      </c>
      <c r="AG321" s="8" t="n">
        <v>0</v>
      </c>
      <c r="AH321" s="9" t="n">
        <v>1</v>
      </c>
      <c r="AI321" s="30" t="n">
        <v>0</v>
      </c>
      <c r="AJ321" s="9" t="n">
        <v>1</v>
      </c>
      <c r="AK321" s="30" t="n">
        <v>0</v>
      </c>
      <c r="AL321" s="21" t="n">
        <v>2011</v>
      </c>
      <c r="AM321" s="23">
        <f>LN(AL321)</f>
        <v/>
      </c>
      <c r="AN321" s="33">
        <f>1-(AO321+AP321+AQ321)</f>
        <v/>
      </c>
      <c r="AO321" s="33" t="n">
        <v>0.263</v>
      </c>
      <c r="AP321" s="33" t="n">
        <v>0.2162</v>
      </c>
      <c r="AQ321" s="43" t="n">
        <v>0.1236</v>
      </c>
      <c r="AR321" s="33" t="inlineStr">
        <is>
          <t>.</t>
        </is>
      </c>
      <c r="AS321" s="43" t="inlineStr">
        <is>
          <t>.</t>
        </is>
      </c>
      <c r="AT321" s="42" t="n">
        <v>1</v>
      </c>
      <c r="AU321" s="18" t="n">
        <v>0</v>
      </c>
      <c r="AV321" t="n">
        <v>0.187487</v>
      </c>
      <c r="AW321" s="40">
        <f>1-AV321</f>
        <v/>
      </c>
      <c r="AX321" t="n">
        <v>0.498</v>
      </c>
      <c r="AY321" s="40" t="n">
        <v>0.502</v>
      </c>
      <c r="BA321" s="18" t="n"/>
      <c r="BB321" t="n">
        <v>0.324</v>
      </c>
      <c r="BC321" s="18" t="n">
        <v>0.676</v>
      </c>
      <c r="BD321" s="18" t="inlineStr">
        <is>
          <t>Nigeria</t>
        </is>
      </c>
      <c r="BE321" t="n">
        <v>0</v>
      </c>
      <c r="BF321" t="n">
        <v>0</v>
      </c>
      <c r="BG321" t="n">
        <v>0</v>
      </c>
      <c r="BH321" t="n">
        <v>0</v>
      </c>
      <c r="BI321" t="n">
        <v>0</v>
      </c>
      <c r="BJ321" t="n">
        <v>0</v>
      </c>
      <c r="BK321" s="18" t="n">
        <v>1</v>
      </c>
      <c r="BL321" t="n">
        <v>0</v>
      </c>
      <c r="BM321" t="n">
        <v>1</v>
      </c>
      <c r="BN321" s="18" t="n">
        <v>0</v>
      </c>
      <c r="BO321" t="n">
        <v>100</v>
      </c>
      <c r="BP321" t="n">
        <v>53.91</v>
      </c>
      <c r="BQ321" s="25" t="n">
        <v>49.57</v>
      </c>
      <c r="BR321" t="n">
        <v>0</v>
      </c>
      <c r="BS321" t="n">
        <v>1</v>
      </c>
      <c r="BT321" t="n">
        <v>0</v>
      </c>
      <c r="BU321" t="n">
        <v>0</v>
      </c>
      <c r="BV321" t="n">
        <v>0</v>
      </c>
      <c r="BW321" t="n">
        <v>0</v>
      </c>
      <c r="BX321" t="n">
        <v>0</v>
      </c>
      <c r="BY321" s="18" t="n">
        <v>0</v>
      </c>
      <c r="BZ321" t="n">
        <v>0</v>
      </c>
      <c r="CA321" t="n">
        <v>0</v>
      </c>
      <c r="CB321" t="n">
        <v>1</v>
      </c>
      <c r="CC321" s="18" t="n">
        <v>0</v>
      </c>
      <c r="CD321" t="n">
        <v>1</v>
      </c>
      <c r="CE321" t="n">
        <v>0</v>
      </c>
      <c r="CF321" t="n">
        <v>0</v>
      </c>
      <c r="CG321" t="n">
        <v>0</v>
      </c>
      <c r="CH321" s="18" t="n">
        <v>0</v>
      </c>
      <c r="CI321" t="n">
        <v>1</v>
      </c>
      <c r="CJ321" t="n">
        <v>0</v>
      </c>
      <c r="CK321" t="n">
        <v>0</v>
      </c>
      <c r="CL321" t="n">
        <v>0</v>
      </c>
      <c r="CM321" t="n">
        <v>0</v>
      </c>
      <c r="CN321" t="n">
        <v>1</v>
      </c>
      <c r="CO321" t="n">
        <v>1</v>
      </c>
      <c r="CP321" t="n">
        <v>1</v>
      </c>
      <c r="CQ321" t="n">
        <v>1</v>
      </c>
      <c r="CR321" t="n">
        <v>1</v>
      </c>
      <c r="CS321" s="18" t="n">
        <v>1</v>
      </c>
      <c r="DD321" s="34" t="inlineStr">
        <is>
          <t>X</t>
        </is>
      </c>
    </row>
    <row r="322">
      <c r="A322" t="n">
        <v>321</v>
      </c>
      <c r="B322" t="n">
        <v>20</v>
      </c>
      <c r="C322" s="25" t="inlineStr">
        <is>
          <t>van der Hoeven (2013)</t>
        </is>
      </c>
      <c r="D322" s="12" t="n">
        <v>10.99528104162324</v>
      </c>
      <c r="E322" s="14" t="n">
        <v>2.049553005039289</v>
      </c>
      <c r="F322" s="7" t="n">
        <v>5.36472148541114</v>
      </c>
      <c r="G322" s="7">
        <f>D322-E322</f>
        <v/>
      </c>
      <c r="H322" s="16">
        <f>D322+E322</f>
        <v/>
      </c>
      <c r="I322" s="11">
        <f>IFERROR(F322/SQRT(F322^2+W322), "X")</f>
        <v/>
      </c>
      <c r="J322" s="33">
        <f>IFERROR(SQRT((1-I322^2)/W322), "X")</f>
        <v/>
      </c>
      <c r="K322" s="33">
        <f>IFERROR(1/J322, "X")</f>
        <v/>
      </c>
      <c r="L322" s="33">
        <f>IFERROR(I322-J322, "X")</f>
        <v/>
      </c>
      <c r="M322" s="33">
        <f>IFERROR(I322+J322, "X")</f>
        <v/>
      </c>
      <c r="N322" s="8" t="n">
        <v>1</v>
      </c>
      <c r="O322" s="9" t="n">
        <v>0</v>
      </c>
      <c r="P322" s="8" t="n">
        <v>0</v>
      </c>
      <c r="Q322" s="9" t="n">
        <v>1</v>
      </c>
      <c r="R322" s="9" t="n">
        <v>0</v>
      </c>
      <c r="S322" s="9" t="n">
        <v>0</v>
      </c>
      <c r="T322" s="9" t="n">
        <v>0</v>
      </c>
      <c r="U322" s="8" t="n">
        <v>4880</v>
      </c>
      <c r="V322" s="9" t="n">
        <v>29</v>
      </c>
      <c r="W322" s="9">
        <f>U322-V322-1</f>
        <v/>
      </c>
      <c r="X322" s="9">
        <f>COUNTIF(B:B,B322)</f>
        <v/>
      </c>
      <c r="Y322" s="7" t="n">
        <v>21</v>
      </c>
      <c r="Z322" s="7">
        <f>BQ322-Y322-6</f>
        <v/>
      </c>
      <c r="AA322" s="9" t="n">
        <v>0</v>
      </c>
      <c r="AB322" s="9" t="n">
        <v>1</v>
      </c>
      <c r="AC322" s="9" t="n">
        <v>0</v>
      </c>
      <c r="AD322" s="9" t="n">
        <v>0</v>
      </c>
      <c r="AE322" s="9" t="n">
        <v>0</v>
      </c>
      <c r="AF322" s="9" t="n">
        <v>1</v>
      </c>
      <c r="AG322" s="8" t="n">
        <v>0</v>
      </c>
      <c r="AH322" s="9" t="n">
        <v>1</v>
      </c>
      <c r="AI322" s="30" t="n">
        <v>0</v>
      </c>
      <c r="AJ322" s="9" t="n">
        <v>1</v>
      </c>
      <c r="AK322" s="30" t="n">
        <v>0</v>
      </c>
      <c r="AL322" s="21" t="n">
        <v>2011</v>
      </c>
      <c r="AM322" s="23">
        <f>LN(AL322)</f>
        <v/>
      </c>
      <c r="AN322" s="33">
        <f>1-(AO322+AP322+AQ322)</f>
        <v/>
      </c>
      <c r="AO322" s="33" t="n">
        <v>0.263</v>
      </c>
      <c r="AP322" s="33" t="n">
        <v>0.2162</v>
      </c>
      <c r="AQ322" s="43" t="n">
        <v>0.1236</v>
      </c>
      <c r="AR322" s="33" t="inlineStr">
        <is>
          <t>.</t>
        </is>
      </c>
      <c r="AS322" s="43" t="inlineStr">
        <is>
          <t>.</t>
        </is>
      </c>
      <c r="AT322" s="42" t="n">
        <v>1</v>
      </c>
      <c r="AU322" s="18" t="n">
        <v>0</v>
      </c>
      <c r="AV322" t="n">
        <v>0.187487</v>
      </c>
      <c r="AW322" s="40">
        <f>1-AV322</f>
        <v/>
      </c>
      <c r="AX322" t="n">
        <v>0.498</v>
      </c>
      <c r="AY322" s="40" t="n">
        <v>0.502</v>
      </c>
      <c r="BA322" s="18" t="n"/>
      <c r="BB322" t="n">
        <v>0.324</v>
      </c>
      <c r="BC322" s="18" t="n">
        <v>0.676</v>
      </c>
      <c r="BD322" s="18" t="inlineStr">
        <is>
          <t>Nigeria</t>
        </is>
      </c>
      <c r="BE322" t="n">
        <v>0</v>
      </c>
      <c r="BF322" t="n">
        <v>0</v>
      </c>
      <c r="BG322" t="n">
        <v>0</v>
      </c>
      <c r="BH322" t="n">
        <v>0</v>
      </c>
      <c r="BI322" t="n">
        <v>0</v>
      </c>
      <c r="BJ322" t="n">
        <v>0</v>
      </c>
      <c r="BK322" s="18" t="n">
        <v>1</v>
      </c>
      <c r="BL322" t="n">
        <v>0</v>
      </c>
      <c r="BM322" t="n">
        <v>1</v>
      </c>
      <c r="BN322" s="18" t="n">
        <v>0</v>
      </c>
      <c r="BO322" t="n">
        <v>100</v>
      </c>
      <c r="BP322" t="n">
        <v>53.91</v>
      </c>
      <c r="BQ322" s="25" t="n">
        <v>49.57</v>
      </c>
      <c r="BR322" t="n">
        <v>0</v>
      </c>
      <c r="BS322" t="n">
        <v>1</v>
      </c>
      <c r="BT322" t="n">
        <v>0</v>
      </c>
      <c r="BU322" t="n">
        <v>0</v>
      </c>
      <c r="BV322" t="n">
        <v>0</v>
      </c>
      <c r="BW322" t="n">
        <v>0</v>
      </c>
      <c r="BX322" t="n">
        <v>0</v>
      </c>
      <c r="BY322" s="18" t="n">
        <v>0</v>
      </c>
      <c r="BZ322" t="n">
        <v>0</v>
      </c>
      <c r="CA322" t="n">
        <v>0</v>
      </c>
      <c r="CB322" t="n">
        <v>1</v>
      </c>
      <c r="CC322" s="18" t="n">
        <v>0</v>
      </c>
      <c r="CD322" t="n">
        <v>1</v>
      </c>
      <c r="CE322" t="n">
        <v>0</v>
      </c>
      <c r="CF322" t="n">
        <v>0</v>
      </c>
      <c r="CG322" t="n">
        <v>0</v>
      </c>
      <c r="CH322" s="18" t="n">
        <v>0</v>
      </c>
      <c r="CI322" t="n">
        <v>1</v>
      </c>
      <c r="CJ322" t="n">
        <v>0</v>
      </c>
      <c r="CK322" t="n">
        <v>0</v>
      </c>
      <c r="CL322" t="n">
        <v>0</v>
      </c>
      <c r="CM322" t="n">
        <v>0</v>
      </c>
      <c r="CN322" t="n">
        <v>1</v>
      </c>
      <c r="CO322" t="n">
        <v>1</v>
      </c>
      <c r="CP322" t="n">
        <v>1</v>
      </c>
      <c r="CQ322" t="n">
        <v>1</v>
      </c>
      <c r="CR322" t="n">
        <v>1</v>
      </c>
      <c r="CS322" s="18" t="n">
        <v>1</v>
      </c>
      <c r="DD322" s="34" t="inlineStr">
        <is>
          <t>X</t>
        </is>
      </c>
    </row>
    <row r="323">
      <c r="A323" t="n">
        <v>322</v>
      </c>
      <c r="B323" t="n">
        <v>20</v>
      </c>
      <c r="C323" s="25" t="inlineStr">
        <is>
          <t>van der Hoeven (2013)</t>
        </is>
      </c>
      <c r="D323" s="12" t="n">
        <v>1.39385068411813</v>
      </c>
      <c r="E323" s="14" t="n">
        <v>5.22757944649073</v>
      </c>
      <c r="F323" s="7" t="n">
        <v>0.2666340508806262</v>
      </c>
      <c r="G323" s="7">
        <f>D323-E323</f>
        <v/>
      </c>
      <c r="H323" s="16">
        <f>D323+E323</f>
        <v/>
      </c>
      <c r="I323" s="11">
        <f>IFERROR(F323/SQRT(F323^2+W323), "X")</f>
        <v/>
      </c>
      <c r="J323" s="33">
        <f>IFERROR(SQRT((1-I323^2)/W323), "X")</f>
        <v/>
      </c>
      <c r="K323" s="33">
        <f>IFERROR(1/J323, "X")</f>
        <v/>
      </c>
      <c r="L323" s="33">
        <f>IFERROR(I323-J323, "X")</f>
        <v/>
      </c>
      <c r="M323" s="33">
        <f>IFERROR(I323+J323, "X")</f>
        <v/>
      </c>
      <c r="N323" s="8" t="n">
        <v>1</v>
      </c>
      <c r="O323" s="9" t="n">
        <v>0</v>
      </c>
      <c r="P323" s="8" t="n">
        <v>0</v>
      </c>
      <c r="Q323" s="9" t="n">
        <v>1</v>
      </c>
      <c r="R323" s="9" t="n">
        <v>0</v>
      </c>
      <c r="S323" s="9" t="n">
        <v>0</v>
      </c>
      <c r="T323" s="9" t="n">
        <v>0</v>
      </c>
      <c r="U323" s="8" t="n">
        <v>4821</v>
      </c>
      <c r="V323" s="9" t="n">
        <v>31</v>
      </c>
      <c r="W323" s="9">
        <f>U323-V323-1</f>
        <v/>
      </c>
      <c r="X323" s="9">
        <f>COUNTIF(B:B,B323)</f>
        <v/>
      </c>
      <c r="Y323" s="7" t="n">
        <v>6</v>
      </c>
      <c r="Z323" s="7">
        <f>BQ323-Y323-6</f>
        <v/>
      </c>
      <c r="AA323" s="9" t="n">
        <v>0</v>
      </c>
      <c r="AB323" s="9" t="n">
        <v>1</v>
      </c>
      <c r="AC323" s="9" t="n">
        <v>0</v>
      </c>
      <c r="AD323" s="9" t="n">
        <v>0</v>
      </c>
      <c r="AE323" s="9" t="n">
        <v>0</v>
      </c>
      <c r="AF323" s="9" t="n">
        <v>1</v>
      </c>
      <c r="AG323" s="8" t="n">
        <v>0</v>
      </c>
      <c r="AH323" s="9" t="n">
        <v>1</v>
      </c>
      <c r="AI323" s="30" t="n">
        <v>0</v>
      </c>
      <c r="AJ323" s="9" t="n">
        <v>1</v>
      </c>
      <c r="AK323" s="30" t="n">
        <v>0</v>
      </c>
      <c r="AL323" s="21" t="n">
        <v>2011</v>
      </c>
      <c r="AM323" s="23">
        <f>LN(AL323)</f>
        <v/>
      </c>
      <c r="AN323" s="33">
        <f>1-(AO323+AP323+AQ323)</f>
        <v/>
      </c>
      <c r="AO323" s="33" t="n">
        <v>0.263</v>
      </c>
      <c r="AP323" s="33" t="n">
        <v>0.2162</v>
      </c>
      <c r="AQ323" s="43" t="n">
        <v>0.1236</v>
      </c>
      <c r="AR323" s="33" t="inlineStr">
        <is>
          <t>.</t>
        </is>
      </c>
      <c r="AS323" s="43" t="inlineStr">
        <is>
          <t>.</t>
        </is>
      </c>
      <c r="AT323" s="42" t="n">
        <v>1</v>
      </c>
      <c r="AU323" s="18" t="n">
        <v>0</v>
      </c>
      <c r="AV323" t="n">
        <v>0.187487</v>
      </c>
      <c r="AW323" s="40">
        <f>1-AV323</f>
        <v/>
      </c>
      <c r="AX323" t="n">
        <v>0.498</v>
      </c>
      <c r="AY323" s="40" t="n">
        <v>0.502</v>
      </c>
      <c r="BA323" s="18" t="n"/>
      <c r="BB323" t="n">
        <v>0.324</v>
      </c>
      <c r="BC323" s="18" t="n">
        <v>0.676</v>
      </c>
      <c r="BD323" s="18" t="inlineStr">
        <is>
          <t>Nigeria</t>
        </is>
      </c>
      <c r="BE323" t="n">
        <v>0</v>
      </c>
      <c r="BF323" t="n">
        <v>0</v>
      </c>
      <c r="BG323" t="n">
        <v>0</v>
      </c>
      <c r="BH323" t="n">
        <v>0</v>
      </c>
      <c r="BI323" t="n">
        <v>0</v>
      </c>
      <c r="BJ323" t="n">
        <v>0</v>
      </c>
      <c r="BK323" s="18" t="n">
        <v>1</v>
      </c>
      <c r="BL323" t="n">
        <v>0</v>
      </c>
      <c r="BM323" t="n">
        <v>1</v>
      </c>
      <c r="BN323" s="18" t="n">
        <v>0</v>
      </c>
      <c r="BO323" t="n">
        <v>100</v>
      </c>
      <c r="BP323" t="n">
        <v>53.91</v>
      </c>
      <c r="BQ323" s="25" t="n">
        <v>49.57</v>
      </c>
      <c r="BR323" t="n">
        <v>0</v>
      </c>
      <c r="BS323" t="n">
        <v>1</v>
      </c>
      <c r="BT323" t="n">
        <v>0</v>
      </c>
      <c r="BU323" t="n">
        <v>0</v>
      </c>
      <c r="BV323" t="n">
        <v>0</v>
      </c>
      <c r="BW323" t="n">
        <v>0</v>
      </c>
      <c r="BX323" t="n">
        <v>0</v>
      </c>
      <c r="BY323" s="18" t="n">
        <v>0</v>
      </c>
      <c r="BZ323" t="n">
        <v>0</v>
      </c>
      <c r="CA323" t="n">
        <v>1</v>
      </c>
      <c r="CB323" t="n">
        <v>0</v>
      </c>
      <c r="CC323" s="18" t="n">
        <v>0</v>
      </c>
      <c r="CD323" t="n">
        <v>1</v>
      </c>
      <c r="CE323" t="n">
        <v>0</v>
      </c>
      <c r="CF323" t="n">
        <v>0</v>
      </c>
      <c r="CG323" t="n">
        <v>0</v>
      </c>
      <c r="CH323" s="18" t="n">
        <v>0</v>
      </c>
      <c r="CI323" t="n">
        <v>1</v>
      </c>
      <c r="CJ323" t="n">
        <v>0</v>
      </c>
      <c r="CK323" t="n">
        <v>0</v>
      </c>
      <c r="CL323" t="n">
        <v>0</v>
      </c>
      <c r="CM323" t="n">
        <v>0</v>
      </c>
      <c r="CN323" t="n">
        <v>1</v>
      </c>
      <c r="CO323" t="n">
        <v>1</v>
      </c>
      <c r="CP323" t="n">
        <v>1</v>
      </c>
      <c r="CQ323" t="n">
        <v>1</v>
      </c>
      <c r="CR323" t="n">
        <v>1</v>
      </c>
      <c r="CS323" s="18" t="n">
        <v>1</v>
      </c>
      <c r="DD323" s="34" t="inlineStr">
        <is>
          <t>X</t>
        </is>
      </c>
    </row>
    <row r="324">
      <c r="A324" t="n">
        <v>323</v>
      </c>
      <c r="B324" t="n">
        <v>20</v>
      </c>
      <c r="C324" s="25" t="inlineStr">
        <is>
          <t>van der Hoeven (2013)</t>
        </is>
      </c>
      <c r="D324" s="12" t="n">
        <v>1.396960877242837</v>
      </c>
      <c r="E324" s="14" t="n">
        <v>8.918059841717426</v>
      </c>
      <c r="F324" s="7" t="n">
        <v>0.1566440349175558</v>
      </c>
      <c r="G324" s="7">
        <f>D324-E324</f>
        <v/>
      </c>
      <c r="H324" s="16">
        <f>D324+E324</f>
        <v/>
      </c>
      <c r="I324" s="11">
        <f>IFERROR(F324/SQRT(F324^2+W324), "X")</f>
        <v/>
      </c>
      <c r="J324" s="33">
        <f>IFERROR(SQRT((1-I324^2)/W324), "X")</f>
        <v/>
      </c>
      <c r="K324" s="33">
        <f>IFERROR(1/J324, "X")</f>
        <v/>
      </c>
      <c r="L324" s="33">
        <f>IFERROR(I324-J324, "X")</f>
        <v/>
      </c>
      <c r="M324" s="33">
        <f>IFERROR(I324+J324, "X")</f>
        <v/>
      </c>
      <c r="N324" s="8" t="n">
        <v>1</v>
      </c>
      <c r="O324" s="9" t="n">
        <v>0</v>
      </c>
      <c r="P324" s="8" t="n">
        <v>0</v>
      </c>
      <c r="Q324" s="9" t="n">
        <v>1</v>
      </c>
      <c r="R324" s="9" t="n">
        <v>0</v>
      </c>
      <c r="S324" s="9" t="n">
        <v>0</v>
      </c>
      <c r="T324" s="9" t="n">
        <v>0</v>
      </c>
      <c r="U324" s="8" t="n">
        <v>4821</v>
      </c>
      <c r="V324" s="9" t="n">
        <v>31</v>
      </c>
      <c r="W324" s="9">
        <f>U324-V324-1</f>
        <v/>
      </c>
      <c r="X324" s="9">
        <f>COUNTIF(B:B,B324)</f>
        <v/>
      </c>
      <c r="Y324" s="7" t="n">
        <v>12</v>
      </c>
      <c r="Z324" s="7">
        <f>BQ324-Y324-6</f>
        <v/>
      </c>
      <c r="AA324" s="9" t="n">
        <v>0</v>
      </c>
      <c r="AB324" s="9" t="n">
        <v>1</v>
      </c>
      <c r="AC324" s="9" t="n">
        <v>0</v>
      </c>
      <c r="AD324" s="9" t="n">
        <v>0</v>
      </c>
      <c r="AE324" s="9" t="n">
        <v>0</v>
      </c>
      <c r="AF324" s="9" t="n">
        <v>1</v>
      </c>
      <c r="AG324" s="8" t="n">
        <v>0</v>
      </c>
      <c r="AH324" s="9" t="n">
        <v>1</v>
      </c>
      <c r="AI324" s="30" t="n">
        <v>0</v>
      </c>
      <c r="AJ324" s="9" t="n">
        <v>1</v>
      </c>
      <c r="AK324" s="30" t="n">
        <v>0</v>
      </c>
      <c r="AL324" s="21" t="n">
        <v>2011</v>
      </c>
      <c r="AM324" s="23">
        <f>LN(AL324)</f>
        <v/>
      </c>
      <c r="AN324" s="33">
        <f>1-(AO324+AP324+AQ324)</f>
        <v/>
      </c>
      <c r="AO324" s="33" t="n">
        <v>0.263</v>
      </c>
      <c r="AP324" s="33" t="n">
        <v>0.2162</v>
      </c>
      <c r="AQ324" s="43" t="n">
        <v>0.1236</v>
      </c>
      <c r="AR324" s="33" t="inlineStr">
        <is>
          <t>.</t>
        </is>
      </c>
      <c r="AS324" s="43" t="inlineStr">
        <is>
          <t>.</t>
        </is>
      </c>
      <c r="AT324" s="42" t="n">
        <v>1</v>
      </c>
      <c r="AU324" s="18" t="n">
        <v>0</v>
      </c>
      <c r="AV324" t="n">
        <v>0.187487</v>
      </c>
      <c r="AW324" s="40">
        <f>1-AV324</f>
        <v/>
      </c>
      <c r="AX324" t="n">
        <v>0.498</v>
      </c>
      <c r="AY324" s="40" t="n">
        <v>0.502</v>
      </c>
      <c r="BA324" s="18" t="n"/>
      <c r="BB324" t="n">
        <v>0.324</v>
      </c>
      <c r="BC324" s="18" t="n">
        <v>0.676</v>
      </c>
      <c r="BD324" s="18" t="inlineStr">
        <is>
          <t>Nigeria</t>
        </is>
      </c>
      <c r="BE324" t="n">
        <v>0</v>
      </c>
      <c r="BF324" t="n">
        <v>0</v>
      </c>
      <c r="BG324" t="n">
        <v>0</v>
      </c>
      <c r="BH324" t="n">
        <v>0</v>
      </c>
      <c r="BI324" t="n">
        <v>0</v>
      </c>
      <c r="BJ324" t="n">
        <v>0</v>
      </c>
      <c r="BK324" s="18" t="n">
        <v>1</v>
      </c>
      <c r="BL324" t="n">
        <v>0</v>
      </c>
      <c r="BM324" t="n">
        <v>1</v>
      </c>
      <c r="BN324" s="18" t="n">
        <v>0</v>
      </c>
      <c r="BO324" t="n">
        <v>100</v>
      </c>
      <c r="BP324" t="n">
        <v>53.91</v>
      </c>
      <c r="BQ324" s="25" t="n">
        <v>49.57</v>
      </c>
      <c r="BR324" t="n">
        <v>0</v>
      </c>
      <c r="BS324" t="n">
        <v>1</v>
      </c>
      <c r="BT324" t="n">
        <v>0</v>
      </c>
      <c r="BU324" t="n">
        <v>0</v>
      </c>
      <c r="BV324" t="n">
        <v>0</v>
      </c>
      <c r="BW324" t="n">
        <v>0</v>
      </c>
      <c r="BX324" t="n">
        <v>0</v>
      </c>
      <c r="BY324" s="18" t="n">
        <v>0</v>
      </c>
      <c r="BZ324" t="n">
        <v>0</v>
      </c>
      <c r="CA324" t="n">
        <v>1</v>
      </c>
      <c r="CB324" t="n">
        <v>0</v>
      </c>
      <c r="CC324" s="18" t="n">
        <v>0</v>
      </c>
      <c r="CD324" t="n">
        <v>1</v>
      </c>
      <c r="CE324" t="n">
        <v>0</v>
      </c>
      <c r="CF324" t="n">
        <v>0</v>
      </c>
      <c r="CG324" t="n">
        <v>0</v>
      </c>
      <c r="CH324" s="18" t="n">
        <v>0</v>
      </c>
      <c r="CI324" t="n">
        <v>1</v>
      </c>
      <c r="CJ324" t="n">
        <v>0</v>
      </c>
      <c r="CK324" t="n">
        <v>0</v>
      </c>
      <c r="CL324" t="n">
        <v>0</v>
      </c>
      <c r="CM324" t="n">
        <v>0</v>
      </c>
      <c r="CN324" t="n">
        <v>1</v>
      </c>
      <c r="CO324" t="n">
        <v>1</v>
      </c>
      <c r="CP324" t="n">
        <v>1</v>
      </c>
      <c r="CQ324" t="n">
        <v>1</v>
      </c>
      <c r="CR324" t="n">
        <v>1</v>
      </c>
      <c r="CS324" s="18" t="n">
        <v>1</v>
      </c>
      <c r="DD324" s="34" t="inlineStr">
        <is>
          <t>X</t>
        </is>
      </c>
    </row>
    <row r="325">
      <c r="A325" t="n">
        <v>324</v>
      </c>
      <c r="B325" t="n">
        <v>20</v>
      </c>
      <c r="C325" s="25" t="inlineStr">
        <is>
          <t>van der Hoeven (2013)</t>
        </is>
      </c>
      <c r="D325" s="12" t="n">
        <v>3.198268534221138</v>
      </c>
      <c r="E325" s="14" t="n">
        <v>4.133738069455789</v>
      </c>
      <c r="F325" s="7" t="n">
        <v>0.7736988847583645</v>
      </c>
      <c r="G325" s="7">
        <f>D325-E325</f>
        <v/>
      </c>
      <c r="H325" s="16">
        <f>D325+E325</f>
        <v/>
      </c>
      <c r="I325" s="11">
        <f>IFERROR(F325/SQRT(F325^2+W325), "X")</f>
        <v/>
      </c>
      <c r="J325" s="33">
        <f>IFERROR(SQRT((1-I325^2)/W325), "X")</f>
        <v/>
      </c>
      <c r="K325" s="33">
        <f>IFERROR(1/J325, "X")</f>
        <v/>
      </c>
      <c r="L325" s="33">
        <f>IFERROR(I325-J325, "X")</f>
        <v/>
      </c>
      <c r="M325" s="33">
        <f>IFERROR(I325+J325, "X")</f>
        <v/>
      </c>
      <c r="N325" s="8" t="n">
        <v>1</v>
      </c>
      <c r="O325" s="9" t="n">
        <v>0</v>
      </c>
      <c r="P325" s="8" t="n">
        <v>0</v>
      </c>
      <c r="Q325" s="9" t="n">
        <v>1</v>
      </c>
      <c r="R325" s="9" t="n">
        <v>0</v>
      </c>
      <c r="S325" s="9" t="n">
        <v>0</v>
      </c>
      <c r="T325" s="9" t="n">
        <v>0</v>
      </c>
      <c r="U325" s="8" t="n">
        <v>4821</v>
      </c>
      <c r="V325" s="9" t="n">
        <v>31</v>
      </c>
      <c r="W325" s="9">
        <f>U325-V325-1</f>
        <v/>
      </c>
      <c r="X325" s="9">
        <f>COUNTIF(B:B,B325)</f>
        <v/>
      </c>
      <c r="Y325" s="7" t="n">
        <v>16</v>
      </c>
      <c r="Z325" s="7">
        <f>BQ325-Y325-6</f>
        <v/>
      </c>
      <c r="AA325" s="9" t="n">
        <v>0</v>
      </c>
      <c r="AB325" s="9" t="n">
        <v>1</v>
      </c>
      <c r="AC325" s="9" t="n">
        <v>0</v>
      </c>
      <c r="AD325" s="9" t="n">
        <v>0</v>
      </c>
      <c r="AE325" s="9" t="n">
        <v>0</v>
      </c>
      <c r="AF325" s="9" t="n">
        <v>1</v>
      </c>
      <c r="AG325" s="8" t="n">
        <v>0</v>
      </c>
      <c r="AH325" s="9" t="n">
        <v>1</v>
      </c>
      <c r="AI325" s="30" t="n">
        <v>0</v>
      </c>
      <c r="AJ325" s="9" t="n">
        <v>1</v>
      </c>
      <c r="AK325" s="30" t="n">
        <v>0</v>
      </c>
      <c r="AL325" s="21" t="n">
        <v>2011</v>
      </c>
      <c r="AM325" s="23">
        <f>LN(AL325)</f>
        <v/>
      </c>
      <c r="AN325" s="33">
        <f>1-(AO325+AP325+AQ325)</f>
        <v/>
      </c>
      <c r="AO325" s="33" t="n">
        <v>0.263</v>
      </c>
      <c r="AP325" s="33" t="n">
        <v>0.2162</v>
      </c>
      <c r="AQ325" s="43" t="n">
        <v>0.1236</v>
      </c>
      <c r="AR325" s="33" t="inlineStr">
        <is>
          <t>.</t>
        </is>
      </c>
      <c r="AS325" s="43" t="inlineStr">
        <is>
          <t>.</t>
        </is>
      </c>
      <c r="AT325" s="42" t="n">
        <v>1</v>
      </c>
      <c r="AU325" s="18" t="n">
        <v>0</v>
      </c>
      <c r="AV325" t="n">
        <v>0.187487</v>
      </c>
      <c r="AW325" s="40">
        <f>1-AV325</f>
        <v/>
      </c>
      <c r="AX325" t="n">
        <v>0.498</v>
      </c>
      <c r="AY325" s="40" t="n">
        <v>0.502</v>
      </c>
      <c r="BA325" s="18" t="n"/>
      <c r="BB325" t="n">
        <v>0.324</v>
      </c>
      <c r="BC325" s="18" t="n">
        <v>0.676</v>
      </c>
      <c r="BD325" s="18" t="inlineStr">
        <is>
          <t>Nigeria</t>
        </is>
      </c>
      <c r="BE325" t="n">
        <v>0</v>
      </c>
      <c r="BF325" t="n">
        <v>0</v>
      </c>
      <c r="BG325" t="n">
        <v>0</v>
      </c>
      <c r="BH325" t="n">
        <v>0</v>
      </c>
      <c r="BI325" t="n">
        <v>0</v>
      </c>
      <c r="BJ325" t="n">
        <v>0</v>
      </c>
      <c r="BK325" s="18" t="n">
        <v>1</v>
      </c>
      <c r="BL325" t="n">
        <v>0</v>
      </c>
      <c r="BM325" t="n">
        <v>1</v>
      </c>
      <c r="BN325" s="18" t="n">
        <v>0</v>
      </c>
      <c r="BO325" t="n">
        <v>100</v>
      </c>
      <c r="BP325" t="n">
        <v>53.91</v>
      </c>
      <c r="BQ325" s="25" t="n">
        <v>49.57</v>
      </c>
      <c r="BR325" t="n">
        <v>0</v>
      </c>
      <c r="BS325" t="n">
        <v>1</v>
      </c>
      <c r="BT325" t="n">
        <v>0</v>
      </c>
      <c r="BU325" t="n">
        <v>0</v>
      </c>
      <c r="BV325" t="n">
        <v>0</v>
      </c>
      <c r="BW325" t="n">
        <v>0</v>
      </c>
      <c r="BX325" t="n">
        <v>0</v>
      </c>
      <c r="BY325" s="18" t="n">
        <v>0</v>
      </c>
      <c r="BZ325" t="n">
        <v>0</v>
      </c>
      <c r="CA325" t="n">
        <v>1</v>
      </c>
      <c r="CB325" t="n">
        <v>0</v>
      </c>
      <c r="CC325" s="18" t="n">
        <v>0</v>
      </c>
      <c r="CD325" t="n">
        <v>1</v>
      </c>
      <c r="CE325" t="n">
        <v>0</v>
      </c>
      <c r="CF325" t="n">
        <v>0</v>
      </c>
      <c r="CG325" t="n">
        <v>0</v>
      </c>
      <c r="CH325" s="18" t="n">
        <v>0</v>
      </c>
      <c r="CI325" t="n">
        <v>1</v>
      </c>
      <c r="CJ325" t="n">
        <v>0</v>
      </c>
      <c r="CK325" t="n">
        <v>0</v>
      </c>
      <c r="CL325" t="n">
        <v>0</v>
      </c>
      <c r="CM325" t="n">
        <v>0</v>
      </c>
      <c r="CN325" t="n">
        <v>1</v>
      </c>
      <c r="CO325" t="n">
        <v>1</v>
      </c>
      <c r="CP325" t="n">
        <v>1</v>
      </c>
      <c r="CQ325" t="n">
        <v>1</v>
      </c>
      <c r="CR325" t="n">
        <v>1</v>
      </c>
      <c r="CS325" s="18" t="n">
        <v>1</v>
      </c>
      <c r="DD325" s="34" t="inlineStr">
        <is>
          <t>X</t>
        </is>
      </c>
    </row>
    <row r="326">
      <c r="A326" t="n">
        <v>325</v>
      </c>
      <c r="B326" t="n">
        <v>20</v>
      </c>
      <c r="C326" s="25" t="inlineStr">
        <is>
          <t>van der Hoeven (2013)</t>
        </is>
      </c>
      <c r="D326" s="12" t="n">
        <v>4.389378876564232</v>
      </c>
      <c r="E326" s="14" t="n">
        <v>3.324730220219546</v>
      </c>
      <c r="F326" s="7" t="n">
        <v>1.320221066319896</v>
      </c>
      <c r="G326" s="7">
        <f>D326-E326</f>
        <v/>
      </c>
      <c r="H326" s="16">
        <f>D326+E326</f>
        <v/>
      </c>
      <c r="I326" s="11">
        <f>IFERROR(F326/SQRT(F326^2+W326), "X")</f>
        <v/>
      </c>
      <c r="J326" s="33">
        <f>IFERROR(SQRT((1-I326^2)/W326), "X")</f>
        <v/>
      </c>
      <c r="K326" s="33">
        <f>IFERROR(1/J326, "X")</f>
        <v/>
      </c>
      <c r="L326" s="33">
        <f>IFERROR(I326-J326, "X")</f>
        <v/>
      </c>
      <c r="M326" s="33">
        <f>IFERROR(I326+J326, "X")</f>
        <v/>
      </c>
      <c r="N326" s="8" t="n">
        <v>1</v>
      </c>
      <c r="O326" s="9" t="n">
        <v>0</v>
      </c>
      <c r="P326" s="8" t="n">
        <v>0</v>
      </c>
      <c r="Q326" s="9" t="n">
        <v>1</v>
      </c>
      <c r="R326" s="9" t="n">
        <v>0</v>
      </c>
      <c r="S326" s="9" t="n">
        <v>0</v>
      </c>
      <c r="T326" s="9" t="n">
        <v>0</v>
      </c>
      <c r="U326" s="8" t="n">
        <v>4821</v>
      </c>
      <c r="V326" s="9" t="n">
        <v>31</v>
      </c>
      <c r="W326" s="9">
        <f>U326-V326-1</f>
        <v/>
      </c>
      <c r="X326" s="9">
        <f>COUNTIF(B:B,B326)</f>
        <v/>
      </c>
      <c r="Y326" s="7" t="n">
        <v>21</v>
      </c>
      <c r="Z326" s="7">
        <f>BQ326-Y326-6</f>
        <v/>
      </c>
      <c r="AA326" s="9" t="n">
        <v>0</v>
      </c>
      <c r="AB326" s="9" t="n">
        <v>1</v>
      </c>
      <c r="AC326" s="9" t="n">
        <v>0</v>
      </c>
      <c r="AD326" s="9" t="n">
        <v>0</v>
      </c>
      <c r="AE326" s="9" t="n">
        <v>0</v>
      </c>
      <c r="AF326" s="9" t="n">
        <v>1</v>
      </c>
      <c r="AG326" s="8" t="n">
        <v>0</v>
      </c>
      <c r="AH326" s="9" t="n">
        <v>1</v>
      </c>
      <c r="AI326" s="30" t="n">
        <v>0</v>
      </c>
      <c r="AJ326" s="9" t="n">
        <v>1</v>
      </c>
      <c r="AK326" s="30" t="n">
        <v>0</v>
      </c>
      <c r="AL326" s="21" t="n">
        <v>2011</v>
      </c>
      <c r="AM326" s="23">
        <f>LN(AL326)</f>
        <v/>
      </c>
      <c r="AN326" s="33">
        <f>1-(AO326+AP326+AQ326)</f>
        <v/>
      </c>
      <c r="AO326" s="33" t="n">
        <v>0.263</v>
      </c>
      <c r="AP326" s="33" t="n">
        <v>0.2162</v>
      </c>
      <c r="AQ326" s="43" t="n">
        <v>0.1236</v>
      </c>
      <c r="AR326" s="33" t="inlineStr">
        <is>
          <t>.</t>
        </is>
      </c>
      <c r="AS326" s="43" t="inlineStr">
        <is>
          <t>.</t>
        </is>
      </c>
      <c r="AT326" s="42" t="n">
        <v>1</v>
      </c>
      <c r="AU326" s="18" t="n">
        <v>0</v>
      </c>
      <c r="AV326" t="n">
        <v>0.187487</v>
      </c>
      <c r="AW326" s="40">
        <f>1-AV326</f>
        <v/>
      </c>
      <c r="AX326" t="n">
        <v>0.498</v>
      </c>
      <c r="AY326" s="40" t="n">
        <v>0.502</v>
      </c>
      <c r="BA326" s="18" t="n"/>
      <c r="BB326" t="n">
        <v>0.324</v>
      </c>
      <c r="BC326" s="18" t="n">
        <v>0.676</v>
      </c>
      <c r="BD326" s="18" t="inlineStr">
        <is>
          <t>Nigeria</t>
        </is>
      </c>
      <c r="BE326" t="n">
        <v>0</v>
      </c>
      <c r="BF326" t="n">
        <v>0</v>
      </c>
      <c r="BG326" t="n">
        <v>0</v>
      </c>
      <c r="BH326" t="n">
        <v>0</v>
      </c>
      <c r="BI326" t="n">
        <v>0</v>
      </c>
      <c r="BJ326" t="n">
        <v>0</v>
      </c>
      <c r="BK326" s="18" t="n">
        <v>1</v>
      </c>
      <c r="BL326" t="n">
        <v>0</v>
      </c>
      <c r="BM326" t="n">
        <v>1</v>
      </c>
      <c r="BN326" s="18" t="n">
        <v>0</v>
      </c>
      <c r="BO326" t="n">
        <v>100</v>
      </c>
      <c r="BP326" t="n">
        <v>53.91</v>
      </c>
      <c r="BQ326" s="25" t="n">
        <v>49.57</v>
      </c>
      <c r="BR326" t="n">
        <v>0</v>
      </c>
      <c r="BS326" t="n">
        <v>1</v>
      </c>
      <c r="BT326" t="n">
        <v>0</v>
      </c>
      <c r="BU326" t="n">
        <v>0</v>
      </c>
      <c r="BV326" t="n">
        <v>0</v>
      </c>
      <c r="BW326" t="n">
        <v>0</v>
      </c>
      <c r="BX326" t="n">
        <v>0</v>
      </c>
      <c r="BY326" s="18" t="n">
        <v>0</v>
      </c>
      <c r="BZ326" t="n">
        <v>0</v>
      </c>
      <c r="CA326" t="n">
        <v>1</v>
      </c>
      <c r="CB326" t="n">
        <v>0</v>
      </c>
      <c r="CC326" s="18" t="n">
        <v>0</v>
      </c>
      <c r="CD326" t="n">
        <v>1</v>
      </c>
      <c r="CE326" t="n">
        <v>0</v>
      </c>
      <c r="CF326" t="n">
        <v>0</v>
      </c>
      <c r="CG326" t="n">
        <v>0</v>
      </c>
      <c r="CH326" s="18" t="n">
        <v>0</v>
      </c>
      <c r="CI326" t="n">
        <v>1</v>
      </c>
      <c r="CJ326" t="n">
        <v>0</v>
      </c>
      <c r="CK326" t="n">
        <v>0</v>
      </c>
      <c r="CL326" t="n">
        <v>0</v>
      </c>
      <c r="CM326" t="n">
        <v>0</v>
      </c>
      <c r="CN326" t="n">
        <v>1</v>
      </c>
      <c r="CO326" t="n">
        <v>1</v>
      </c>
      <c r="CP326" t="n">
        <v>1</v>
      </c>
      <c r="CQ326" t="n">
        <v>1</v>
      </c>
      <c r="CR326" t="n">
        <v>1</v>
      </c>
      <c r="CS326" s="18" t="n">
        <v>1</v>
      </c>
      <c r="DD326" s="34" t="inlineStr">
        <is>
          <t>X</t>
        </is>
      </c>
    </row>
    <row r="327">
      <c r="A327" t="n">
        <v>326</v>
      </c>
      <c r="B327" t="n">
        <v>20</v>
      </c>
      <c r="C327" s="25" t="inlineStr">
        <is>
          <t>van der Hoeven (2013)</t>
        </is>
      </c>
      <c r="D327" s="12" t="n">
        <v>1.245564071142757</v>
      </c>
      <c r="E327" s="14" t="n">
        <v>3.485345203556415</v>
      </c>
      <c r="F327" s="7" t="n">
        <v>0.3573717948717949</v>
      </c>
      <c r="G327" s="7">
        <f>D327-E327</f>
        <v/>
      </c>
      <c r="H327" s="16">
        <f>D327+E327</f>
        <v/>
      </c>
      <c r="I327" s="11">
        <f>IFERROR(F327/SQRT(F327^2+W327), "X")</f>
        <v/>
      </c>
      <c r="J327" s="33">
        <f>IFERROR(SQRT((1-I327^2)/W327), "X")</f>
        <v/>
      </c>
      <c r="K327" s="33">
        <f>IFERROR(1/J327, "X")</f>
        <v/>
      </c>
      <c r="L327" s="33">
        <f>IFERROR(I327-J327, "X")</f>
        <v/>
      </c>
      <c r="M327" s="33">
        <f>IFERROR(I327+J327, "X")</f>
        <v/>
      </c>
      <c r="N327" s="8" t="n">
        <v>1</v>
      </c>
      <c r="O327" s="9" t="n">
        <v>0</v>
      </c>
      <c r="P327" s="8" t="n">
        <v>0</v>
      </c>
      <c r="Q327" s="9" t="n">
        <v>1</v>
      </c>
      <c r="R327" s="9" t="n">
        <v>0</v>
      </c>
      <c r="S327" s="9" t="n">
        <v>0</v>
      </c>
      <c r="T327" s="9" t="n">
        <v>0</v>
      </c>
      <c r="U327" s="8" t="n">
        <v>4821</v>
      </c>
      <c r="V327" s="9" t="n">
        <v>31</v>
      </c>
      <c r="W327" s="9">
        <f>U327-V327-1</f>
        <v/>
      </c>
      <c r="X327" s="9">
        <f>COUNTIF(B:B,B327)</f>
        <v/>
      </c>
      <c r="Y327" s="7" t="n">
        <v>6</v>
      </c>
      <c r="Z327" s="7">
        <f>BQ327-Y327-6</f>
        <v/>
      </c>
      <c r="AA327" s="9" t="n">
        <v>0</v>
      </c>
      <c r="AB327" s="9" t="n">
        <v>1</v>
      </c>
      <c r="AC327" s="9" t="n">
        <v>0</v>
      </c>
      <c r="AD327" s="9" t="n">
        <v>0</v>
      </c>
      <c r="AE327" s="9" t="n">
        <v>0</v>
      </c>
      <c r="AF327" s="9" t="n">
        <v>1</v>
      </c>
      <c r="AG327" s="8" t="n">
        <v>0</v>
      </c>
      <c r="AH327" s="9" t="n">
        <v>1</v>
      </c>
      <c r="AI327" s="30" t="n">
        <v>0</v>
      </c>
      <c r="AJ327" s="9" t="n">
        <v>1</v>
      </c>
      <c r="AK327" s="30" t="n">
        <v>0</v>
      </c>
      <c r="AL327" s="21" t="n">
        <v>2011</v>
      </c>
      <c r="AM327" s="23">
        <f>LN(AL327)</f>
        <v/>
      </c>
      <c r="AN327" s="33">
        <f>1-(AO327+AP327+AQ327)</f>
        <v/>
      </c>
      <c r="AO327" s="33" t="n">
        <v>0.263</v>
      </c>
      <c r="AP327" s="33" t="n">
        <v>0.2162</v>
      </c>
      <c r="AQ327" s="43" t="n">
        <v>0.1236</v>
      </c>
      <c r="AR327" s="33" t="inlineStr">
        <is>
          <t>.</t>
        </is>
      </c>
      <c r="AS327" s="43" t="inlineStr">
        <is>
          <t>.</t>
        </is>
      </c>
      <c r="AT327" s="42" t="n">
        <v>1</v>
      </c>
      <c r="AU327" s="18" t="n">
        <v>0</v>
      </c>
      <c r="AV327" t="n">
        <v>0.187487</v>
      </c>
      <c r="AW327" s="40">
        <f>1-AV327</f>
        <v/>
      </c>
      <c r="AX327" t="n">
        <v>0.498</v>
      </c>
      <c r="AY327" s="40" t="n">
        <v>0.502</v>
      </c>
      <c r="BA327" s="18" t="n"/>
      <c r="BB327" t="n">
        <v>0.324</v>
      </c>
      <c r="BC327" s="18" t="n">
        <v>0.676</v>
      </c>
      <c r="BD327" s="18" t="inlineStr">
        <is>
          <t>Nigeria</t>
        </is>
      </c>
      <c r="BE327" t="n">
        <v>0</v>
      </c>
      <c r="BF327" t="n">
        <v>0</v>
      </c>
      <c r="BG327" t="n">
        <v>0</v>
      </c>
      <c r="BH327" t="n">
        <v>0</v>
      </c>
      <c r="BI327" t="n">
        <v>0</v>
      </c>
      <c r="BJ327" t="n">
        <v>0</v>
      </c>
      <c r="BK327" s="18" t="n">
        <v>1</v>
      </c>
      <c r="BL327" t="n">
        <v>0</v>
      </c>
      <c r="BM327" t="n">
        <v>1</v>
      </c>
      <c r="BN327" s="18" t="n">
        <v>0</v>
      </c>
      <c r="BO327" t="n">
        <v>100</v>
      </c>
      <c r="BP327" t="n">
        <v>53.91</v>
      </c>
      <c r="BQ327" s="25" t="n">
        <v>49.57</v>
      </c>
      <c r="BR327" t="n">
        <v>0</v>
      </c>
      <c r="BS327" t="n">
        <v>1</v>
      </c>
      <c r="BT327" t="n">
        <v>0</v>
      </c>
      <c r="BU327" t="n">
        <v>0</v>
      </c>
      <c r="BV327" t="n">
        <v>0</v>
      </c>
      <c r="BW327" t="n">
        <v>0</v>
      </c>
      <c r="BX327" t="n">
        <v>0</v>
      </c>
      <c r="BY327" s="18" t="n">
        <v>0</v>
      </c>
      <c r="BZ327" t="n">
        <v>0</v>
      </c>
      <c r="CA327" t="n">
        <v>1</v>
      </c>
      <c r="CB327" t="n">
        <v>0</v>
      </c>
      <c r="CC327" s="18" t="n">
        <v>0</v>
      </c>
      <c r="CD327" t="n">
        <v>1</v>
      </c>
      <c r="CE327" t="n">
        <v>0</v>
      </c>
      <c r="CF327" t="n">
        <v>0</v>
      </c>
      <c r="CG327" t="n">
        <v>0</v>
      </c>
      <c r="CH327" s="18" t="n">
        <v>0</v>
      </c>
      <c r="CI327" t="n">
        <v>1</v>
      </c>
      <c r="CJ327" t="n">
        <v>0</v>
      </c>
      <c r="CK327" t="n">
        <v>0</v>
      </c>
      <c r="CL327" t="n">
        <v>0</v>
      </c>
      <c r="CM327" t="n">
        <v>0</v>
      </c>
      <c r="CN327" t="n">
        <v>1</v>
      </c>
      <c r="CO327" t="n">
        <v>1</v>
      </c>
      <c r="CP327" t="n">
        <v>1</v>
      </c>
      <c r="CQ327" t="n">
        <v>1</v>
      </c>
      <c r="CR327" t="n">
        <v>1</v>
      </c>
      <c r="CS327" s="18" t="n">
        <v>1</v>
      </c>
      <c r="DD327" s="34" t="inlineStr">
        <is>
          <t>X</t>
        </is>
      </c>
    </row>
    <row r="328">
      <c r="A328" t="n">
        <v>327</v>
      </c>
      <c r="B328" t="n">
        <v>20</v>
      </c>
      <c r="C328" s="25" t="inlineStr">
        <is>
          <t>van der Hoeven (2013)</t>
        </is>
      </c>
      <c r="D328" s="12" t="n">
        <v>3.136810444224403</v>
      </c>
      <c r="E328" s="14" t="n">
        <v>4.300206856237404</v>
      </c>
      <c r="F328" s="7" t="n">
        <v>0.7294557097118463</v>
      </c>
      <c r="G328" s="7">
        <f>D328-E328</f>
        <v/>
      </c>
      <c r="H328" s="16">
        <f>D328+E328</f>
        <v/>
      </c>
      <c r="I328" s="11">
        <f>IFERROR(F328/SQRT(F328^2+W328), "X")</f>
        <v/>
      </c>
      <c r="J328" s="33">
        <f>IFERROR(SQRT((1-I328^2)/W328), "X")</f>
        <v/>
      </c>
      <c r="K328" s="33">
        <f>IFERROR(1/J328, "X")</f>
        <v/>
      </c>
      <c r="L328" s="33">
        <f>IFERROR(I328-J328, "X")</f>
        <v/>
      </c>
      <c r="M328" s="33">
        <f>IFERROR(I328+J328, "X")</f>
        <v/>
      </c>
      <c r="N328" s="8" t="n">
        <v>1</v>
      </c>
      <c r="O328" s="9" t="n">
        <v>0</v>
      </c>
      <c r="P328" s="8" t="n">
        <v>0</v>
      </c>
      <c r="Q328" s="9" t="n">
        <v>1</v>
      </c>
      <c r="R328" s="9" t="n">
        <v>0</v>
      </c>
      <c r="S328" s="9" t="n">
        <v>0</v>
      </c>
      <c r="T328" s="9" t="n">
        <v>0</v>
      </c>
      <c r="U328" s="8" t="n">
        <v>4821</v>
      </c>
      <c r="V328" s="9" t="n">
        <v>31</v>
      </c>
      <c r="W328" s="9">
        <f>U328-V328-1</f>
        <v/>
      </c>
      <c r="X328" s="9">
        <f>COUNTIF(B:B,B328)</f>
        <v/>
      </c>
      <c r="Y328" s="7" t="n">
        <v>12</v>
      </c>
      <c r="Z328" s="7">
        <f>BQ328-Y328-6</f>
        <v/>
      </c>
      <c r="AA328" s="9" t="n">
        <v>0</v>
      </c>
      <c r="AB328" s="9" t="n">
        <v>1</v>
      </c>
      <c r="AC328" s="9" t="n">
        <v>0</v>
      </c>
      <c r="AD328" s="9" t="n">
        <v>0</v>
      </c>
      <c r="AE328" s="9" t="n">
        <v>0</v>
      </c>
      <c r="AF328" s="9" t="n">
        <v>1</v>
      </c>
      <c r="AG328" s="8" t="n">
        <v>0</v>
      </c>
      <c r="AH328" s="9" t="n">
        <v>1</v>
      </c>
      <c r="AI328" s="30" t="n">
        <v>0</v>
      </c>
      <c r="AJ328" s="9" t="n">
        <v>1</v>
      </c>
      <c r="AK328" s="30" t="n">
        <v>0</v>
      </c>
      <c r="AL328" s="21" t="n">
        <v>2011</v>
      </c>
      <c r="AM328" s="23">
        <f>LN(AL328)</f>
        <v/>
      </c>
      <c r="AN328" s="33">
        <f>1-(AO328+AP328+AQ328)</f>
        <v/>
      </c>
      <c r="AO328" s="33" t="n">
        <v>0.263</v>
      </c>
      <c r="AP328" s="33" t="n">
        <v>0.2162</v>
      </c>
      <c r="AQ328" s="43" t="n">
        <v>0.1236</v>
      </c>
      <c r="AR328" s="33" t="inlineStr">
        <is>
          <t>.</t>
        </is>
      </c>
      <c r="AS328" s="43" t="inlineStr">
        <is>
          <t>.</t>
        </is>
      </c>
      <c r="AT328" s="42" t="n">
        <v>1</v>
      </c>
      <c r="AU328" s="18" t="n">
        <v>0</v>
      </c>
      <c r="AV328" t="n">
        <v>0.187487</v>
      </c>
      <c r="AW328" s="40">
        <f>1-AV328</f>
        <v/>
      </c>
      <c r="AX328" t="n">
        <v>0.498</v>
      </c>
      <c r="AY328" s="40" t="n">
        <v>0.502</v>
      </c>
      <c r="BA328" s="18" t="n"/>
      <c r="BB328" t="n">
        <v>0.324</v>
      </c>
      <c r="BC328" s="18" t="n">
        <v>0.676</v>
      </c>
      <c r="BD328" s="18" t="inlineStr">
        <is>
          <t>Nigeria</t>
        </is>
      </c>
      <c r="BE328" t="n">
        <v>0</v>
      </c>
      <c r="BF328" t="n">
        <v>0</v>
      </c>
      <c r="BG328" t="n">
        <v>0</v>
      </c>
      <c r="BH328" t="n">
        <v>0</v>
      </c>
      <c r="BI328" t="n">
        <v>0</v>
      </c>
      <c r="BJ328" t="n">
        <v>0</v>
      </c>
      <c r="BK328" s="18" t="n">
        <v>1</v>
      </c>
      <c r="BL328" t="n">
        <v>0</v>
      </c>
      <c r="BM328" t="n">
        <v>1</v>
      </c>
      <c r="BN328" s="18" t="n">
        <v>0</v>
      </c>
      <c r="BO328" t="n">
        <v>100</v>
      </c>
      <c r="BP328" t="n">
        <v>53.91</v>
      </c>
      <c r="BQ328" s="25" t="n">
        <v>49.57</v>
      </c>
      <c r="BR328" t="n">
        <v>0</v>
      </c>
      <c r="BS328" t="n">
        <v>1</v>
      </c>
      <c r="BT328" t="n">
        <v>0</v>
      </c>
      <c r="BU328" t="n">
        <v>0</v>
      </c>
      <c r="BV328" t="n">
        <v>0</v>
      </c>
      <c r="BW328" t="n">
        <v>0</v>
      </c>
      <c r="BX328" t="n">
        <v>0</v>
      </c>
      <c r="BY328" s="18" t="n">
        <v>0</v>
      </c>
      <c r="BZ328" t="n">
        <v>0</v>
      </c>
      <c r="CA328" t="n">
        <v>1</v>
      </c>
      <c r="CB328" t="n">
        <v>0</v>
      </c>
      <c r="CC328" s="18" t="n">
        <v>0</v>
      </c>
      <c r="CD328" t="n">
        <v>1</v>
      </c>
      <c r="CE328" t="n">
        <v>0</v>
      </c>
      <c r="CF328" t="n">
        <v>0</v>
      </c>
      <c r="CG328" t="n">
        <v>0</v>
      </c>
      <c r="CH328" s="18" t="n">
        <v>0</v>
      </c>
      <c r="CI328" t="n">
        <v>1</v>
      </c>
      <c r="CJ328" t="n">
        <v>0</v>
      </c>
      <c r="CK328" t="n">
        <v>0</v>
      </c>
      <c r="CL328" t="n">
        <v>0</v>
      </c>
      <c r="CM328" t="n">
        <v>0</v>
      </c>
      <c r="CN328" t="n">
        <v>1</v>
      </c>
      <c r="CO328" t="n">
        <v>1</v>
      </c>
      <c r="CP328" t="n">
        <v>1</v>
      </c>
      <c r="CQ328" t="n">
        <v>1</v>
      </c>
      <c r="CR328" t="n">
        <v>1</v>
      </c>
      <c r="CS328" s="18" t="n">
        <v>1</v>
      </c>
      <c r="DD328" s="34" t="inlineStr">
        <is>
          <t>X</t>
        </is>
      </c>
    </row>
    <row r="329">
      <c r="A329" t="n">
        <v>328</v>
      </c>
      <c r="B329" t="n">
        <v>20</v>
      </c>
      <c r="C329" s="25" t="inlineStr">
        <is>
          <t>van der Hoeven (2013)</t>
        </is>
      </c>
      <c r="D329" s="12" t="n">
        <v>9.038943310000391</v>
      </c>
      <c r="E329" s="14" t="n">
        <v>3.096203550672495</v>
      </c>
      <c r="F329" s="7" t="n">
        <v>2.919363395225464</v>
      </c>
      <c r="G329" s="7">
        <f>D329-E329</f>
        <v/>
      </c>
      <c r="H329" s="16">
        <f>D329+E329</f>
        <v/>
      </c>
      <c r="I329" s="11">
        <f>IFERROR(F329/SQRT(F329^2+W329), "X")</f>
        <v/>
      </c>
      <c r="J329" s="33">
        <f>IFERROR(SQRT((1-I329^2)/W329), "X")</f>
        <v/>
      </c>
      <c r="K329" s="33">
        <f>IFERROR(1/J329, "X")</f>
        <v/>
      </c>
      <c r="L329" s="33">
        <f>IFERROR(I329-J329, "X")</f>
        <v/>
      </c>
      <c r="M329" s="33">
        <f>IFERROR(I329+J329, "X")</f>
        <v/>
      </c>
      <c r="N329" s="8" t="n">
        <v>1</v>
      </c>
      <c r="O329" s="9" t="n">
        <v>0</v>
      </c>
      <c r="P329" s="8" t="n">
        <v>0</v>
      </c>
      <c r="Q329" s="9" t="n">
        <v>1</v>
      </c>
      <c r="R329" s="9" t="n">
        <v>0</v>
      </c>
      <c r="S329" s="9" t="n">
        <v>0</v>
      </c>
      <c r="T329" s="9" t="n">
        <v>0</v>
      </c>
      <c r="U329" s="8" t="n">
        <v>4821</v>
      </c>
      <c r="V329" s="9" t="n">
        <v>31</v>
      </c>
      <c r="W329" s="9">
        <f>U329-V329-1</f>
        <v/>
      </c>
      <c r="X329" s="9">
        <f>COUNTIF(B:B,B329)</f>
        <v/>
      </c>
      <c r="Y329" s="7" t="n">
        <v>16</v>
      </c>
      <c r="Z329" s="7">
        <f>BQ329-Y329-6</f>
        <v/>
      </c>
      <c r="AA329" s="9" t="n">
        <v>0</v>
      </c>
      <c r="AB329" s="9" t="n">
        <v>1</v>
      </c>
      <c r="AC329" s="9" t="n">
        <v>0</v>
      </c>
      <c r="AD329" s="9" t="n">
        <v>0</v>
      </c>
      <c r="AE329" s="9" t="n">
        <v>0</v>
      </c>
      <c r="AF329" s="9" t="n">
        <v>1</v>
      </c>
      <c r="AG329" s="8" t="n">
        <v>0</v>
      </c>
      <c r="AH329" s="9" t="n">
        <v>1</v>
      </c>
      <c r="AI329" s="30" t="n">
        <v>0</v>
      </c>
      <c r="AJ329" s="9" t="n">
        <v>1</v>
      </c>
      <c r="AK329" s="30" t="n">
        <v>0</v>
      </c>
      <c r="AL329" s="21" t="n">
        <v>2011</v>
      </c>
      <c r="AM329" s="23">
        <f>LN(AL329)</f>
        <v/>
      </c>
      <c r="AN329" s="33">
        <f>1-(AO329+AP329+AQ329)</f>
        <v/>
      </c>
      <c r="AO329" s="33" t="n">
        <v>0.263</v>
      </c>
      <c r="AP329" s="33" t="n">
        <v>0.2162</v>
      </c>
      <c r="AQ329" s="43" t="n">
        <v>0.1236</v>
      </c>
      <c r="AR329" s="33" t="inlineStr">
        <is>
          <t>.</t>
        </is>
      </c>
      <c r="AS329" s="43" t="inlineStr">
        <is>
          <t>.</t>
        </is>
      </c>
      <c r="AT329" s="42" t="n">
        <v>1</v>
      </c>
      <c r="AU329" s="18" t="n">
        <v>0</v>
      </c>
      <c r="AV329" t="n">
        <v>0.187487</v>
      </c>
      <c r="AW329" s="40">
        <f>1-AV329</f>
        <v/>
      </c>
      <c r="AX329" t="n">
        <v>0.498</v>
      </c>
      <c r="AY329" s="40" t="n">
        <v>0.502</v>
      </c>
      <c r="BA329" s="18" t="n"/>
      <c r="BB329" t="n">
        <v>0.324</v>
      </c>
      <c r="BC329" s="18" t="n">
        <v>0.676</v>
      </c>
      <c r="BD329" s="18" t="inlineStr">
        <is>
          <t>Nigeria</t>
        </is>
      </c>
      <c r="BE329" t="n">
        <v>0</v>
      </c>
      <c r="BF329" t="n">
        <v>0</v>
      </c>
      <c r="BG329" t="n">
        <v>0</v>
      </c>
      <c r="BH329" t="n">
        <v>0</v>
      </c>
      <c r="BI329" t="n">
        <v>0</v>
      </c>
      <c r="BJ329" t="n">
        <v>0</v>
      </c>
      <c r="BK329" s="18" t="n">
        <v>1</v>
      </c>
      <c r="BL329" t="n">
        <v>0</v>
      </c>
      <c r="BM329" t="n">
        <v>1</v>
      </c>
      <c r="BN329" s="18" t="n">
        <v>0</v>
      </c>
      <c r="BO329" t="n">
        <v>100</v>
      </c>
      <c r="BP329" t="n">
        <v>53.91</v>
      </c>
      <c r="BQ329" s="25" t="n">
        <v>49.57</v>
      </c>
      <c r="BR329" t="n">
        <v>0</v>
      </c>
      <c r="BS329" t="n">
        <v>1</v>
      </c>
      <c r="BT329" t="n">
        <v>0</v>
      </c>
      <c r="BU329" t="n">
        <v>0</v>
      </c>
      <c r="BV329" t="n">
        <v>0</v>
      </c>
      <c r="BW329" t="n">
        <v>0</v>
      </c>
      <c r="BX329" t="n">
        <v>0</v>
      </c>
      <c r="BY329" s="18" t="n">
        <v>0</v>
      </c>
      <c r="BZ329" t="n">
        <v>0</v>
      </c>
      <c r="CA329" t="n">
        <v>1</v>
      </c>
      <c r="CB329" t="n">
        <v>0</v>
      </c>
      <c r="CC329" s="18" t="n">
        <v>0</v>
      </c>
      <c r="CD329" t="n">
        <v>1</v>
      </c>
      <c r="CE329" t="n">
        <v>0</v>
      </c>
      <c r="CF329" t="n">
        <v>0</v>
      </c>
      <c r="CG329" t="n">
        <v>0</v>
      </c>
      <c r="CH329" s="18" t="n">
        <v>0</v>
      </c>
      <c r="CI329" t="n">
        <v>1</v>
      </c>
      <c r="CJ329" t="n">
        <v>0</v>
      </c>
      <c r="CK329" t="n">
        <v>0</v>
      </c>
      <c r="CL329" t="n">
        <v>0</v>
      </c>
      <c r="CM329" t="n">
        <v>0</v>
      </c>
      <c r="CN329" t="n">
        <v>1</v>
      </c>
      <c r="CO329" t="n">
        <v>1</v>
      </c>
      <c r="CP329" t="n">
        <v>1</v>
      </c>
      <c r="CQ329" t="n">
        <v>1</v>
      </c>
      <c r="CR329" t="n">
        <v>1</v>
      </c>
      <c r="CS329" s="18" t="n">
        <v>1</v>
      </c>
      <c r="DD329" s="34" t="inlineStr">
        <is>
          <t>X</t>
        </is>
      </c>
    </row>
    <row r="330" customFormat="1" s="51">
      <c r="A330" s="51" t="n">
        <v>329</v>
      </c>
      <c r="B330" s="51" t="n">
        <v>20</v>
      </c>
      <c r="C330" s="52" t="inlineStr">
        <is>
          <t>van der Hoeven (2013)</t>
        </is>
      </c>
      <c r="D330" s="53" t="n">
        <v>10.99264554445076</v>
      </c>
      <c r="E330" s="54" t="n">
        <v>2.014606160276327</v>
      </c>
      <c r="F330" s="55" t="n">
        <v>5.456473707467962</v>
      </c>
      <c r="G330" s="55">
        <f>D330-E330</f>
        <v/>
      </c>
      <c r="H330" s="56">
        <f>D330+E330</f>
        <v/>
      </c>
      <c r="I330" s="57">
        <f>IFERROR(F330/SQRT(F330^2+W330), "X")</f>
        <v/>
      </c>
      <c r="J330" s="58">
        <f>IFERROR(SQRT((1-I330^2)/W330), "X")</f>
        <v/>
      </c>
      <c r="K330" s="58">
        <f>IFERROR(1/J330, "X")</f>
        <v/>
      </c>
      <c r="L330" s="58">
        <f>IFERROR(I330-J330, "X")</f>
        <v/>
      </c>
      <c r="M330" s="58">
        <f>IFERROR(I330+J330, "X")</f>
        <v/>
      </c>
      <c r="N330" s="59" t="n">
        <v>1</v>
      </c>
      <c r="O330" s="60" t="n">
        <v>0</v>
      </c>
      <c r="P330" s="59" t="n">
        <v>0</v>
      </c>
      <c r="Q330" s="60" t="n">
        <v>1</v>
      </c>
      <c r="R330" s="60" t="n">
        <v>0</v>
      </c>
      <c r="S330" s="60" t="n">
        <v>0</v>
      </c>
      <c r="T330" s="60" t="n">
        <v>0</v>
      </c>
      <c r="U330" s="59" t="n">
        <v>4821</v>
      </c>
      <c r="V330" s="60" t="n">
        <v>31</v>
      </c>
      <c r="W330" s="60">
        <f>U330-V330-1</f>
        <v/>
      </c>
      <c r="X330" s="60">
        <f>COUNTIF(B:B,B330)</f>
        <v/>
      </c>
      <c r="Y330" s="55" t="n">
        <v>21</v>
      </c>
      <c r="Z330" s="55">
        <f>BQ330-Y330-6</f>
        <v/>
      </c>
      <c r="AA330" s="60" t="n">
        <v>0</v>
      </c>
      <c r="AB330" s="60" t="n">
        <v>1</v>
      </c>
      <c r="AC330" s="60" t="n">
        <v>0</v>
      </c>
      <c r="AD330" s="60" t="n">
        <v>0</v>
      </c>
      <c r="AE330" s="60" t="n">
        <v>0</v>
      </c>
      <c r="AF330" s="60" t="n">
        <v>1</v>
      </c>
      <c r="AG330" s="59" t="n">
        <v>0</v>
      </c>
      <c r="AH330" s="60" t="n">
        <v>1</v>
      </c>
      <c r="AI330" s="61" t="n">
        <v>0</v>
      </c>
      <c r="AJ330" s="60" t="n">
        <v>1</v>
      </c>
      <c r="AK330" s="61" t="n">
        <v>0</v>
      </c>
      <c r="AL330" s="62" t="n">
        <v>2011</v>
      </c>
      <c r="AM330" s="63">
        <f>LN(AL330)</f>
        <v/>
      </c>
      <c r="AN330" s="58">
        <f>1-(AO330+AP330+AQ330)</f>
        <v/>
      </c>
      <c r="AO330" s="58" t="n">
        <v>0.263</v>
      </c>
      <c r="AP330" s="58" t="n">
        <v>0.2162</v>
      </c>
      <c r="AQ330" s="64" t="n">
        <v>0.1236</v>
      </c>
      <c r="AR330" s="58" t="inlineStr">
        <is>
          <t>.</t>
        </is>
      </c>
      <c r="AS330" s="64" t="inlineStr">
        <is>
          <t>.</t>
        </is>
      </c>
      <c r="AT330" s="65" t="n">
        <v>1</v>
      </c>
      <c r="AU330" s="66" t="n">
        <v>0</v>
      </c>
      <c r="AV330" s="51" t="n">
        <v>0.187487</v>
      </c>
      <c r="AW330" s="67">
        <f>1-AV330</f>
        <v/>
      </c>
      <c r="AX330" s="51" t="n">
        <v>0.498</v>
      </c>
      <c r="AY330" s="67" t="n">
        <v>0.502</v>
      </c>
      <c r="BA330" s="66" t="n"/>
      <c r="BB330" s="51" t="n">
        <v>0.324</v>
      </c>
      <c r="BC330" s="66" t="n">
        <v>0.676</v>
      </c>
      <c r="BD330" s="66" t="inlineStr">
        <is>
          <t>Nigeria</t>
        </is>
      </c>
      <c r="BE330" t="n">
        <v>0</v>
      </c>
      <c r="BF330" t="n">
        <v>0</v>
      </c>
      <c r="BG330" t="n">
        <v>0</v>
      </c>
      <c r="BH330" t="n">
        <v>0</v>
      </c>
      <c r="BI330" t="n">
        <v>0</v>
      </c>
      <c r="BJ330" t="n">
        <v>0</v>
      </c>
      <c r="BK330" s="66" t="n">
        <v>1</v>
      </c>
      <c r="BL330" t="n">
        <v>0</v>
      </c>
      <c r="BM330" t="n">
        <v>1</v>
      </c>
      <c r="BN330" s="66" t="n">
        <v>0</v>
      </c>
      <c r="BO330" t="n">
        <v>100</v>
      </c>
      <c r="BP330" t="n">
        <v>53.91</v>
      </c>
      <c r="BQ330" s="52" t="n">
        <v>49.57</v>
      </c>
      <c r="BR330" s="51" t="n">
        <v>0</v>
      </c>
      <c r="BS330" s="51" t="n">
        <v>1</v>
      </c>
      <c r="BT330" s="51" t="n">
        <v>0</v>
      </c>
      <c r="BU330" s="51" t="n">
        <v>0</v>
      </c>
      <c r="BV330" s="51" t="n">
        <v>0</v>
      </c>
      <c r="BW330" s="51" t="n">
        <v>0</v>
      </c>
      <c r="BX330" s="51" t="n">
        <v>0</v>
      </c>
      <c r="BY330" s="66" t="n">
        <v>0</v>
      </c>
      <c r="BZ330" s="51" t="n">
        <v>0</v>
      </c>
      <c r="CA330" s="51" t="n">
        <v>1</v>
      </c>
      <c r="CB330" s="51" t="n">
        <v>0</v>
      </c>
      <c r="CC330" s="66" t="n">
        <v>0</v>
      </c>
      <c r="CD330" s="51" t="n">
        <v>1</v>
      </c>
      <c r="CE330" s="51" t="n">
        <v>0</v>
      </c>
      <c r="CF330" s="51" t="n">
        <v>0</v>
      </c>
      <c r="CG330" s="51" t="n">
        <v>0</v>
      </c>
      <c r="CH330" s="66" t="n">
        <v>0</v>
      </c>
      <c r="CI330" s="51" t="n">
        <v>1</v>
      </c>
      <c r="CJ330" s="51" t="n">
        <v>0</v>
      </c>
      <c r="CK330" s="51" t="n">
        <v>0</v>
      </c>
      <c r="CL330" s="51" t="n">
        <v>0</v>
      </c>
      <c r="CM330" s="51" t="n">
        <v>0</v>
      </c>
      <c r="CN330" s="51" t="n">
        <v>1</v>
      </c>
      <c r="CO330" s="51" t="n">
        <v>1</v>
      </c>
      <c r="CP330" s="51" t="n">
        <v>1</v>
      </c>
      <c r="CQ330" s="51" t="n">
        <v>1</v>
      </c>
      <c r="CR330" s="51" t="n">
        <v>1</v>
      </c>
      <c r="CS330" s="66" t="n">
        <v>1</v>
      </c>
      <c r="CY330" s="68" t="n"/>
      <c r="DD330" s="68" t="inlineStr">
        <is>
          <t>X</t>
        </is>
      </c>
    </row>
    <row r="331">
      <c r="A331" t="n">
        <v>330</v>
      </c>
      <c r="B331" t="n">
        <v>21</v>
      </c>
      <c r="C331" s="25" t="inlineStr">
        <is>
          <t>Acemoglu &amp; Angrist (1999)</t>
        </is>
      </c>
      <c r="D331" s="12" t="n">
        <v>7.3</v>
      </c>
      <c r="E331" s="14" t="n">
        <v>0.03</v>
      </c>
      <c r="F331" s="7">
        <f>D331/E331</f>
        <v/>
      </c>
      <c r="G331" s="7">
        <f>D331-E331</f>
        <v/>
      </c>
      <c r="H331" s="16">
        <f>D331+E331</f>
        <v/>
      </c>
      <c r="I331" s="11">
        <f>IFERROR(F331/SQRT(F331^2+W331), "X")</f>
        <v/>
      </c>
      <c r="J331" s="33">
        <f>IFERROR(SQRT((1-I331^2)/W331), "X")</f>
        <v/>
      </c>
      <c r="K331" s="33">
        <f>IFERROR(1/J331, "X")</f>
        <v/>
      </c>
      <c r="L331" s="33">
        <f>IFERROR(I331-J331, "X")</f>
        <v/>
      </c>
      <c r="M331" s="33">
        <f>IFERROR(I331+J331, "X")</f>
        <v/>
      </c>
      <c r="N331" s="8" t="n">
        <v>0</v>
      </c>
      <c r="O331" s="9" t="n">
        <v>1</v>
      </c>
      <c r="P331" s="8" t="n">
        <v>0</v>
      </c>
      <c r="Q331" s="9" t="n">
        <v>0</v>
      </c>
      <c r="R331" s="9" t="n">
        <v>0</v>
      </c>
      <c r="S331" s="9" t="n">
        <v>1</v>
      </c>
      <c r="T331" s="9" t="n">
        <v>0</v>
      </c>
      <c r="U331" s="8" t="n">
        <v>609852</v>
      </c>
      <c r="V331" s="9" t="n">
        <v>3</v>
      </c>
      <c r="W331" s="9">
        <f>U331-V331-1</f>
        <v/>
      </c>
      <c r="X331" s="9">
        <f>COUNTIF(B:B,B331)</f>
        <v/>
      </c>
      <c r="Y331" s="7" t="n">
        <v>11.59</v>
      </c>
      <c r="Z331" s="7">
        <f>BQ331-Y331-6</f>
        <v/>
      </c>
      <c r="AA331" s="9" t="n">
        <v>1</v>
      </c>
      <c r="AB331" s="9" t="n">
        <v>0</v>
      </c>
      <c r="AC331" s="9" t="n">
        <v>0</v>
      </c>
      <c r="AD331" s="9" t="n">
        <v>0</v>
      </c>
      <c r="AE331" s="9" t="n">
        <v>1</v>
      </c>
      <c r="AF331" s="9" t="n">
        <v>0</v>
      </c>
      <c r="AG331" s="8" t="n">
        <v>1</v>
      </c>
      <c r="AH331" s="9" t="n">
        <v>0</v>
      </c>
      <c r="AI331" s="30" t="n">
        <v>0</v>
      </c>
      <c r="AJ331" s="9" t="n">
        <v>0</v>
      </c>
      <c r="AK331" s="30" t="n">
        <v>1</v>
      </c>
      <c r="AL331" s="21" t="n">
        <v>1970</v>
      </c>
      <c r="AM331" s="23">
        <f>LN(AL331)</f>
        <v/>
      </c>
      <c r="AN331" s="33" t="inlineStr">
        <is>
          <t>.</t>
        </is>
      </c>
      <c r="AO331" s="33" t="inlineStr">
        <is>
          <t>.</t>
        </is>
      </c>
      <c r="AP331" s="33" t="inlineStr">
        <is>
          <t>.</t>
        </is>
      </c>
      <c r="AQ331" s="43" t="inlineStr">
        <is>
          <t>.</t>
        </is>
      </c>
      <c r="AR331" s="33" t="inlineStr">
        <is>
          <t>.</t>
        </is>
      </c>
      <c r="AS331" s="43" t="inlineStr">
        <is>
          <t>.</t>
        </is>
      </c>
      <c r="AT331" s="42" t="inlineStr">
        <is>
          <t>.</t>
        </is>
      </c>
      <c r="AU331" s="18" t="inlineStr">
        <is>
          <t>.</t>
        </is>
      </c>
      <c r="AV331" t="n">
        <v>1</v>
      </c>
      <c r="AW331" s="40" t="n">
        <v>0</v>
      </c>
      <c r="AX331" t="inlineStr">
        <is>
          <t>.</t>
        </is>
      </c>
      <c r="AY331" s="40" t="inlineStr">
        <is>
          <t>.</t>
        </is>
      </c>
      <c r="BA331" s="18" t="n"/>
      <c r="BB331" t="inlineStr">
        <is>
          <t>.</t>
        </is>
      </c>
      <c r="BC331" s="18" t="inlineStr">
        <is>
          <t>.</t>
        </is>
      </c>
      <c r="BD331" s="18" t="inlineStr">
        <is>
          <t>United States</t>
        </is>
      </c>
      <c r="BE331" t="n">
        <v>1</v>
      </c>
      <c r="BF331" t="n">
        <v>0</v>
      </c>
      <c r="BG331" t="n">
        <v>0</v>
      </c>
      <c r="BH331" t="n">
        <v>0</v>
      </c>
      <c r="BI331" t="n">
        <v>0</v>
      </c>
      <c r="BJ331" t="n">
        <v>0</v>
      </c>
      <c r="BK331" s="18" t="n">
        <v>0</v>
      </c>
      <c r="BL331" t="n">
        <v>1</v>
      </c>
      <c r="BM331" t="n">
        <v>0</v>
      </c>
      <c r="BN331" s="18" t="n">
        <v>0</v>
      </c>
      <c r="BO331" t="n">
        <v>3697.166666666667</v>
      </c>
      <c r="BP331" t="n">
        <v>824</v>
      </c>
      <c r="BQ331" s="25" t="n">
        <v>44.74</v>
      </c>
      <c r="BR331" t="n">
        <v>0</v>
      </c>
      <c r="BS331" t="n">
        <v>0</v>
      </c>
      <c r="BT331" t="n">
        <v>0</v>
      </c>
      <c r="BU331" t="n">
        <v>0</v>
      </c>
      <c r="BV331" t="n">
        <v>1</v>
      </c>
      <c r="BW331" t="n">
        <v>0</v>
      </c>
      <c r="BX331" t="n">
        <v>0</v>
      </c>
      <c r="BY331" s="18" t="n">
        <v>0</v>
      </c>
      <c r="BZ331" t="n">
        <v>0</v>
      </c>
      <c r="CA331" t="n">
        <v>0</v>
      </c>
      <c r="CB331" t="n">
        <v>0</v>
      </c>
      <c r="CC331" s="18" t="n">
        <v>1</v>
      </c>
      <c r="CD331" t="n">
        <v>0</v>
      </c>
      <c r="CE331" t="n">
        <v>0</v>
      </c>
      <c r="CF331" t="n">
        <v>0</v>
      </c>
      <c r="CG331" t="n">
        <v>0</v>
      </c>
      <c r="CH331" s="18" t="n">
        <v>0</v>
      </c>
      <c r="CI331" t="n">
        <v>1</v>
      </c>
      <c r="CJ331" t="n">
        <v>0</v>
      </c>
      <c r="CK331" t="n">
        <v>0</v>
      </c>
      <c r="CL331" t="n">
        <v>0</v>
      </c>
      <c r="CM331" t="n">
        <v>0</v>
      </c>
      <c r="CN331" t="n">
        <v>0</v>
      </c>
      <c r="CO331" t="n">
        <v>0</v>
      </c>
      <c r="CP331" t="n">
        <v>0</v>
      </c>
      <c r="CQ331" t="n">
        <v>0</v>
      </c>
      <c r="CR331" t="n">
        <v>0</v>
      </c>
      <c r="CS331" s="18" t="n">
        <v>1</v>
      </c>
      <c r="DD331" s="34" t="inlineStr">
        <is>
          <t>X</t>
        </is>
      </c>
    </row>
    <row r="332">
      <c r="A332" t="n">
        <v>331</v>
      </c>
      <c r="B332" t="n">
        <v>21</v>
      </c>
      <c r="C332" s="25" t="inlineStr">
        <is>
          <t>Acemoglu &amp; Angrist (1999)</t>
        </is>
      </c>
      <c r="D332" s="12" t="n">
        <v>6.8</v>
      </c>
      <c r="E332" s="14" t="n">
        <v>0.03</v>
      </c>
      <c r="F332" s="7">
        <f>D332/E332</f>
        <v/>
      </c>
      <c r="G332" s="7">
        <f>D332-E332</f>
        <v/>
      </c>
      <c r="H332" s="16">
        <f>D332+E332</f>
        <v/>
      </c>
      <c r="I332" s="11">
        <f>IFERROR(F332/SQRT(F332^2+W332), "X")</f>
        <v/>
      </c>
      <c r="J332" s="33">
        <f>IFERROR(SQRT((1-I332^2)/W332), "X")</f>
        <v/>
      </c>
      <c r="K332" s="33">
        <f>IFERROR(1/J332, "X")</f>
        <v/>
      </c>
      <c r="L332" s="33">
        <f>IFERROR(I332-J332, "X")</f>
        <v/>
      </c>
      <c r="M332" s="33">
        <f>IFERROR(I332+J332, "X")</f>
        <v/>
      </c>
      <c r="N332" s="8" t="n">
        <v>0</v>
      </c>
      <c r="O332" s="9" t="n">
        <v>1</v>
      </c>
      <c r="P332" s="8" t="n">
        <v>0</v>
      </c>
      <c r="Q332" s="9" t="n">
        <v>0</v>
      </c>
      <c r="R332" s="9" t="n">
        <v>0</v>
      </c>
      <c r="S332" s="9" t="n">
        <v>1</v>
      </c>
      <c r="T332" s="9" t="n">
        <v>0</v>
      </c>
      <c r="U332" s="8" t="n">
        <v>626511</v>
      </c>
      <c r="V332" s="9" t="n">
        <v>3</v>
      </c>
      <c r="W332" s="9">
        <f>U332-V332-1</f>
        <v/>
      </c>
      <c r="X332" s="9">
        <f>COUNTIF(B:B,B332)</f>
        <v/>
      </c>
      <c r="Y332" s="7" t="n">
        <v>10.52</v>
      </c>
      <c r="Z332" s="7">
        <f>BQ332-Y332-6</f>
        <v/>
      </c>
      <c r="AA332" s="9" t="n">
        <v>1</v>
      </c>
      <c r="AB332" s="9" t="n">
        <v>0</v>
      </c>
      <c r="AC332" s="9" t="n">
        <v>0</v>
      </c>
      <c r="AD332" s="9" t="n">
        <v>0</v>
      </c>
      <c r="AE332" s="9" t="n">
        <v>1</v>
      </c>
      <c r="AF332" s="9" t="n">
        <v>0</v>
      </c>
      <c r="AG332" s="8" t="n">
        <v>1</v>
      </c>
      <c r="AH332" s="9" t="n">
        <v>0</v>
      </c>
      <c r="AI332" s="30" t="n">
        <v>0</v>
      </c>
      <c r="AJ332" s="9" t="n">
        <v>0</v>
      </c>
      <c r="AK332" s="30" t="n">
        <v>1</v>
      </c>
      <c r="AL332" s="21" t="n">
        <v>1965</v>
      </c>
      <c r="AM332" s="23">
        <f>LN(AL332)</f>
        <v/>
      </c>
      <c r="AN332" s="33" t="inlineStr">
        <is>
          <t>.</t>
        </is>
      </c>
      <c r="AO332" s="33" t="inlineStr">
        <is>
          <t>.</t>
        </is>
      </c>
      <c r="AP332" s="33" t="inlineStr">
        <is>
          <t>.</t>
        </is>
      </c>
      <c r="AQ332" s="43" t="inlineStr">
        <is>
          <t>.</t>
        </is>
      </c>
      <c r="AR332" s="33" t="inlineStr">
        <is>
          <t>.</t>
        </is>
      </c>
      <c r="AS332" s="43" t="inlineStr">
        <is>
          <t>.</t>
        </is>
      </c>
      <c r="AT332" s="42" t="inlineStr">
        <is>
          <t>.</t>
        </is>
      </c>
      <c r="AU332" s="18" t="inlineStr">
        <is>
          <t>.</t>
        </is>
      </c>
      <c r="AV332" t="n">
        <v>1</v>
      </c>
      <c r="AW332" s="40" t="n">
        <v>0</v>
      </c>
      <c r="AX332" t="inlineStr">
        <is>
          <t>.</t>
        </is>
      </c>
      <c r="AY332" s="40" t="inlineStr">
        <is>
          <t>.</t>
        </is>
      </c>
      <c r="BA332" s="18" t="n"/>
      <c r="BB332" t="inlineStr">
        <is>
          <t>.</t>
        </is>
      </c>
      <c r="BC332" s="18" t="inlineStr">
        <is>
          <t>.</t>
        </is>
      </c>
      <c r="BD332" s="18" t="inlineStr">
        <is>
          <t>United States</t>
        </is>
      </c>
      <c r="BE332" t="n">
        <v>1</v>
      </c>
      <c r="BF332" t="n">
        <v>0</v>
      </c>
      <c r="BG332" t="n">
        <v>0</v>
      </c>
      <c r="BH332" t="n">
        <v>0</v>
      </c>
      <c r="BI332" t="n">
        <v>0</v>
      </c>
      <c r="BJ332" t="n">
        <v>0</v>
      </c>
      <c r="BK332" s="18" t="n">
        <v>0</v>
      </c>
      <c r="BL332" t="n">
        <v>1</v>
      </c>
      <c r="BM332" t="n">
        <v>0</v>
      </c>
      <c r="BN332" s="18" t="n">
        <v>0</v>
      </c>
      <c r="BO332" t="n">
        <v>3697.166666666667</v>
      </c>
      <c r="BP332" t="n">
        <v>824</v>
      </c>
      <c r="BQ332" s="25" t="n">
        <v>44.55</v>
      </c>
      <c r="BR332" t="n">
        <v>0</v>
      </c>
      <c r="BS332" t="n">
        <v>0</v>
      </c>
      <c r="BT332" t="n">
        <v>0</v>
      </c>
      <c r="BU332" t="n">
        <v>0</v>
      </c>
      <c r="BV332" t="n">
        <v>1</v>
      </c>
      <c r="BW332" t="n">
        <v>0</v>
      </c>
      <c r="BX332" t="n">
        <v>0</v>
      </c>
      <c r="BY332" s="18" t="n">
        <v>0</v>
      </c>
      <c r="BZ332" t="n">
        <v>0</v>
      </c>
      <c r="CA332" t="n">
        <v>0</v>
      </c>
      <c r="CB332" t="n">
        <v>0</v>
      </c>
      <c r="CC332" s="18" t="n">
        <v>1</v>
      </c>
      <c r="CD332" t="n">
        <v>0</v>
      </c>
      <c r="CE332" t="n">
        <v>0</v>
      </c>
      <c r="CF332" t="n">
        <v>0</v>
      </c>
      <c r="CG332" t="n">
        <v>0</v>
      </c>
      <c r="CH332" s="18" t="n">
        <v>0</v>
      </c>
      <c r="CI332" t="n">
        <v>1</v>
      </c>
      <c r="CJ332" t="n">
        <v>0</v>
      </c>
      <c r="CK332" t="n">
        <v>0</v>
      </c>
      <c r="CL332" t="n">
        <v>0</v>
      </c>
      <c r="CM332" t="n">
        <v>0</v>
      </c>
      <c r="CN332" t="n">
        <v>0</v>
      </c>
      <c r="CO332" t="n">
        <v>0</v>
      </c>
      <c r="CP332" t="n">
        <v>0</v>
      </c>
      <c r="CQ332" t="n">
        <v>0</v>
      </c>
      <c r="CR332" t="n">
        <v>0</v>
      </c>
      <c r="CS332" s="18" t="n">
        <v>1</v>
      </c>
      <c r="DD332" s="34" t="inlineStr">
        <is>
          <t>X</t>
        </is>
      </c>
    </row>
    <row r="333">
      <c r="A333" t="n">
        <v>332</v>
      </c>
      <c r="B333" t="n">
        <v>21</v>
      </c>
      <c r="C333" s="25" t="inlineStr">
        <is>
          <t>Acemoglu &amp; Angrist (1999)</t>
        </is>
      </c>
      <c r="D333" s="12" t="n">
        <v>7.5</v>
      </c>
      <c r="E333" s="14" t="n">
        <v>0.03</v>
      </c>
      <c r="F333" s="7">
        <f>D333/E333</f>
        <v/>
      </c>
      <c r="G333" s="7">
        <f>D333-E333</f>
        <v/>
      </c>
      <c r="H333" s="16">
        <f>D333+E333</f>
        <v/>
      </c>
      <c r="I333" s="11">
        <f>IFERROR(F333/SQRT(F333^2+W333), "X")</f>
        <v/>
      </c>
      <c r="J333" s="33">
        <f>IFERROR(SQRT((1-I333^2)/W333), "X")</f>
        <v/>
      </c>
      <c r="K333" s="33">
        <f>IFERROR(1/J333, "X")</f>
        <v/>
      </c>
      <c r="L333" s="33">
        <f>IFERROR(I333-J333, "X")</f>
        <v/>
      </c>
      <c r="M333" s="33">
        <f>IFERROR(I333+J333, "X")</f>
        <v/>
      </c>
      <c r="N333" s="8" t="n">
        <v>0</v>
      </c>
      <c r="O333" s="9" t="n">
        <v>1</v>
      </c>
      <c r="P333" s="8" t="n">
        <v>0</v>
      </c>
      <c r="Q333" s="9" t="n">
        <v>0</v>
      </c>
      <c r="R333" s="9" t="n">
        <v>0</v>
      </c>
      <c r="S333" s="9" t="n">
        <v>1</v>
      </c>
      <c r="T333" s="9" t="n">
        <v>0</v>
      </c>
      <c r="U333" s="8" t="n">
        <v>729695</v>
      </c>
      <c r="V333" s="9" t="n">
        <v>3</v>
      </c>
      <c r="W333" s="9">
        <f>U333-V333-1</f>
        <v/>
      </c>
      <c r="X333" s="9">
        <f>COUNTIF(B:B,B333)</f>
        <v/>
      </c>
      <c r="Y333" s="7" t="n">
        <v>11.59</v>
      </c>
      <c r="Z333" s="7">
        <f>BQ333-Y333-6</f>
        <v/>
      </c>
      <c r="AA333" s="9" t="n">
        <v>1</v>
      </c>
      <c r="AB333" s="9" t="n">
        <v>0</v>
      </c>
      <c r="AC333" s="9" t="n">
        <v>0</v>
      </c>
      <c r="AD333" s="9" t="n">
        <v>0</v>
      </c>
      <c r="AE333" s="9" t="n">
        <v>1</v>
      </c>
      <c r="AF333" s="9" t="n">
        <v>0</v>
      </c>
      <c r="AG333" s="8" t="n">
        <v>1</v>
      </c>
      <c r="AH333" s="9" t="n">
        <v>0</v>
      </c>
      <c r="AI333" s="30" t="n">
        <v>0</v>
      </c>
      <c r="AJ333" s="9" t="n">
        <v>0</v>
      </c>
      <c r="AK333" s="30" t="n">
        <v>1</v>
      </c>
      <c r="AL333" s="21" t="n">
        <v>1970</v>
      </c>
      <c r="AM333" s="23">
        <f>LN(AL333)</f>
        <v/>
      </c>
      <c r="AN333" s="33" t="inlineStr">
        <is>
          <t>.</t>
        </is>
      </c>
      <c r="AO333" s="33" t="inlineStr">
        <is>
          <t>.</t>
        </is>
      </c>
      <c r="AP333" s="33" t="inlineStr">
        <is>
          <t>.</t>
        </is>
      </c>
      <c r="AQ333" s="43" t="inlineStr">
        <is>
          <t>.</t>
        </is>
      </c>
      <c r="AR333" s="33" t="inlineStr">
        <is>
          <t>.</t>
        </is>
      </c>
      <c r="AS333" s="43" t="inlineStr">
        <is>
          <t>.</t>
        </is>
      </c>
      <c r="AT333" s="42" t="inlineStr">
        <is>
          <t>.</t>
        </is>
      </c>
      <c r="AU333" s="18" t="inlineStr">
        <is>
          <t>.</t>
        </is>
      </c>
      <c r="AV333" t="n">
        <v>1</v>
      </c>
      <c r="AW333" s="40" t="n">
        <v>0</v>
      </c>
      <c r="AX333" t="inlineStr">
        <is>
          <t>.</t>
        </is>
      </c>
      <c r="AY333" s="40" t="inlineStr">
        <is>
          <t>.</t>
        </is>
      </c>
      <c r="BA333" s="18" t="n"/>
      <c r="BB333" t="inlineStr">
        <is>
          <t>.</t>
        </is>
      </c>
      <c r="BC333" s="18" t="inlineStr">
        <is>
          <t>.</t>
        </is>
      </c>
      <c r="BD333" s="18" t="inlineStr">
        <is>
          <t>United States</t>
        </is>
      </c>
      <c r="BE333" t="n">
        <v>1</v>
      </c>
      <c r="BF333" t="n">
        <v>0</v>
      </c>
      <c r="BG333" t="n">
        <v>0</v>
      </c>
      <c r="BH333" t="n">
        <v>0</v>
      </c>
      <c r="BI333" t="n">
        <v>0</v>
      </c>
      <c r="BJ333" t="n">
        <v>0</v>
      </c>
      <c r="BK333" s="18" t="n">
        <v>0</v>
      </c>
      <c r="BL333" t="n">
        <v>1</v>
      </c>
      <c r="BM333" t="n">
        <v>0</v>
      </c>
      <c r="BN333" s="18" t="n">
        <v>0</v>
      </c>
      <c r="BO333" t="n">
        <v>3697.166666666667</v>
      </c>
      <c r="BP333" t="n">
        <v>824</v>
      </c>
      <c r="BQ333" s="25" t="n">
        <v>44.74</v>
      </c>
      <c r="BR333" t="n">
        <v>0</v>
      </c>
      <c r="BS333" t="n">
        <v>0</v>
      </c>
      <c r="BT333" t="n">
        <v>0</v>
      </c>
      <c r="BU333" t="n">
        <v>0</v>
      </c>
      <c r="BV333" t="n">
        <v>1</v>
      </c>
      <c r="BW333" t="n">
        <v>0</v>
      </c>
      <c r="BX333" t="n">
        <v>0</v>
      </c>
      <c r="BY333" s="18" t="n">
        <v>0</v>
      </c>
      <c r="BZ333" t="n">
        <v>0</v>
      </c>
      <c r="CA333" t="n">
        <v>0</v>
      </c>
      <c r="CB333" t="n">
        <v>0</v>
      </c>
      <c r="CC333" s="18" t="n">
        <v>1</v>
      </c>
      <c r="CD333" t="n">
        <v>0</v>
      </c>
      <c r="CE333" t="n">
        <v>0</v>
      </c>
      <c r="CF333" t="n">
        <v>0</v>
      </c>
      <c r="CG333" t="n">
        <v>0</v>
      </c>
      <c r="CH333" s="18" t="n">
        <v>0</v>
      </c>
      <c r="CI333" t="n">
        <v>1</v>
      </c>
      <c r="CJ333" t="n">
        <v>0</v>
      </c>
      <c r="CK333" t="n">
        <v>0</v>
      </c>
      <c r="CL333" t="n">
        <v>0</v>
      </c>
      <c r="CM333" t="n">
        <v>0</v>
      </c>
      <c r="CN333" t="n">
        <v>0</v>
      </c>
      <c r="CO333" t="n">
        <v>0</v>
      </c>
      <c r="CP333" t="n">
        <v>0</v>
      </c>
      <c r="CQ333" t="n">
        <v>0</v>
      </c>
      <c r="CR333" t="n">
        <v>0</v>
      </c>
      <c r="CS333" s="18" t="n">
        <v>1</v>
      </c>
      <c r="DD333" s="34" t="inlineStr">
        <is>
          <t>X</t>
        </is>
      </c>
    </row>
    <row r="334">
      <c r="A334" t="n">
        <v>333</v>
      </c>
      <c r="B334" t="n">
        <v>21</v>
      </c>
      <c r="C334" s="25" t="inlineStr">
        <is>
          <t>Acemoglu &amp; Angrist (1999)</t>
        </is>
      </c>
      <c r="D334" s="12" t="n">
        <v>5.5</v>
      </c>
      <c r="E334" s="14" t="n">
        <v>0.2</v>
      </c>
      <c r="F334" s="7">
        <f>D334/E334</f>
        <v/>
      </c>
      <c r="G334" s="7">
        <f>D334-E334</f>
        <v/>
      </c>
      <c r="H334" s="16">
        <f>D334+E334</f>
        <v/>
      </c>
      <c r="I334" s="11">
        <f>IFERROR(F334/SQRT(F334^2+W334), "X")</f>
        <v/>
      </c>
      <c r="J334" s="33">
        <f>IFERROR(SQRT((1-I334^2)/W334), "X")</f>
        <v/>
      </c>
      <c r="K334" s="33">
        <f>IFERROR(1/J334, "X")</f>
        <v/>
      </c>
      <c r="L334" s="33">
        <f>IFERROR(I334-J334, "X")</f>
        <v/>
      </c>
      <c r="M334" s="33">
        <f>IFERROR(I334+J334, "X")</f>
        <v/>
      </c>
      <c r="N334" s="8" t="n">
        <v>0</v>
      </c>
      <c r="O334" s="9" t="n">
        <v>1</v>
      </c>
      <c r="P334" s="8" t="n">
        <v>0</v>
      </c>
      <c r="Q334" s="9" t="n">
        <v>0</v>
      </c>
      <c r="R334" s="9" t="n">
        <v>0</v>
      </c>
      <c r="S334" s="9" t="n">
        <v>1</v>
      </c>
      <c r="T334" s="9" t="n">
        <v>0</v>
      </c>
      <c r="U334" s="8" t="n">
        <v>16659</v>
      </c>
      <c r="V334" s="9" t="n">
        <v>3</v>
      </c>
      <c r="W334" s="9">
        <f>U334-V334-1</f>
        <v/>
      </c>
      <c r="X334" s="9">
        <f>COUNTIF(B:B,B334)</f>
        <v/>
      </c>
      <c r="Y334" s="7" t="n">
        <v>6.97</v>
      </c>
      <c r="Z334" s="7">
        <f>BQ334-Y334-6</f>
        <v/>
      </c>
      <c r="AA334" s="9" t="n">
        <v>1</v>
      </c>
      <c r="AB334" s="9" t="n">
        <v>0</v>
      </c>
      <c r="AC334" s="9" t="n">
        <v>0</v>
      </c>
      <c r="AD334" s="9" t="n">
        <v>0</v>
      </c>
      <c r="AE334" s="9" t="n">
        <v>1</v>
      </c>
      <c r="AF334" s="9" t="n">
        <v>0</v>
      </c>
      <c r="AG334" s="8" t="n">
        <v>1</v>
      </c>
      <c r="AH334" s="9" t="n">
        <v>0</v>
      </c>
      <c r="AI334" s="30" t="n">
        <v>0</v>
      </c>
      <c r="AJ334" s="9" t="n">
        <v>0</v>
      </c>
      <c r="AK334" s="30" t="n">
        <v>1</v>
      </c>
      <c r="AL334" s="21" t="n">
        <v>1950</v>
      </c>
      <c r="AM334" s="23">
        <f>LN(AL334)</f>
        <v/>
      </c>
      <c r="AN334" s="33" t="inlineStr">
        <is>
          <t>.</t>
        </is>
      </c>
      <c r="AO334" s="33" t="inlineStr">
        <is>
          <t>.</t>
        </is>
      </c>
      <c r="AP334" s="33" t="inlineStr">
        <is>
          <t>.</t>
        </is>
      </c>
      <c r="AQ334" s="43" t="inlineStr">
        <is>
          <t>.</t>
        </is>
      </c>
      <c r="AR334" s="33" t="inlineStr">
        <is>
          <t>.</t>
        </is>
      </c>
      <c r="AS334" s="43" t="inlineStr">
        <is>
          <t>.</t>
        </is>
      </c>
      <c r="AT334" s="42" t="inlineStr">
        <is>
          <t>.</t>
        </is>
      </c>
      <c r="AU334" s="18" t="inlineStr">
        <is>
          <t>.</t>
        </is>
      </c>
      <c r="AV334" t="n">
        <v>1</v>
      </c>
      <c r="AW334" s="40" t="n">
        <v>0</v>
      </c>
      <c r="AX334" t="inlineStr">
        <is>
          <t>.</t>
        </is>
      </c>
      <c r="AY334" s="40" t="inlineStr">
        <is>
          <t>.</t>
        </is>
      </c>
      <c r="BA334" s="18" t="n"/>
      <c r="BB334" t="inlineStr">
        <is>
          <t>.</t>
        </is>
      </c>
      <c r="BC334" s="18" t="inlineStr">
        <is>
          <t>.</t>
        </is>
      </c>
      <c r="BD334" s="18" t="inlineStr">
        <is>
          <t>United States</t>
        </is>
      </c>
      <c r="BE334" t="n">
        <v>1</v>
      </c>
      <c r="BF334" t="n">
        <v>0</v>
      </c>
      <c r="BG334" t="n">
        <v>0</v>
      </c>
      <c r="BH334" t="n">
        <v>0</v>
      </c>
      <c r="BI334" t="n">
        <v>0</v>
      </c>
      <c r="BJ334" t="n">
        <v>0</v>
      </c>
      <c r="BK334" s="18" t="n">
        <v>0</v>
      </c>
      <c r="BL334" t="n">
        <v>1</v>
      </c>
      <c r="BM334" t="n">
        <v>0</v>
      </c>
      <c r="BN334" s="18" t="n">
        <v>0</v>
      </c>
      <c r="BO334" t="n">
        <v>3697.166666666667</v>
      </c>
      <c r="BP334" t="n">
        <v>824</v>
      </c>
      <c r="BQ334" s="25" t="n">
        <v>44.16</v>
      </c>
      <c r="BR334" t="n">
        <v>0</v>
      </c>
      <c r="BS334" t="n">
        <v>0</v>
      </c>
      <c r="BT334" t="n">
        <v>0</v>
      </c>
      <c r="BU334" t="n">
        <v>0</v>
      </c>
      <c r="BV334" t="n">
        <v>1</v>
      </c>
      <c r="BW334" t="n">
        <v>0</v>
      </c>
      <c r="BX334" t="n">
        <v>0</v>
      </c>
      <c r="BY334" s="18" t="n">
        <v>0</v>
      </c>
      <c r="BZ334" t="n">
        <v>0</v>
      </c>
      <c r="CA334" t="n">
        <v>0</v>
      </c>
      <c r="CB334" t="n">
        <v>0</v>
      </c>
      <c r="CC334" s="18" t="n">
        <v>1</v>
      </c>
      <c r="CD334" t="n">
        <v>0</v>
      </c>
      <c r="CE334" t="n">
        <v>0</v>
      </c>
      <c r="CF334" t="n">
        <v>0</v>
      </c>
      <c r="CG334" t="n">
        <v>0</v>
      </c>
      <c r="CH334" s="18" t="n">
        <v>0</v>
      </c>
      <c r="CI334" t="n">
        <v>1</v>
      </c>
      <c r="CJ334" t="n">
        <v>0</v>
      </c>
      <c r="CK334" t="n">
        <v>0</v>
      </c>
      <c r="CL334" t="n">
        <v>0</v>
      </c>
      <c r="CM334" t="n">
        <v>0</v>
      </c>
      <c r="CN334" t="n">
        <v>0</v>
      </c>
      <c r="CO334" t="n">
        <v>0</v>
      </c>
      <c r="CP334" t="n">
        <v>0</v>
      </c>
      <c r="CQ334" t="n">
        <v>0</v>
      </c>
      <c r="CR334" t="n">
        <v>0</v>
      </c>
      <c r="CS334" s="18" t="n">
        <v>1</v>
      </c>
      <c r="DD334" s="34" t="inlineStr">
        <is>
          <t>X</t>
        </is>
      </c>
    </row>
    <row r="335">
      <c r="A335" t="n">
        <v>334</v>
      </c>
      <c r="B335" t="n">
        <v>21</v>
      </c>
      <c r="C335" s="25" t="inlineStr">
        <is>
          <t>Acemoglu &amp; Angrist (1999)</t>
        </is>
      </c>
      <c r="D335" s="12" t="n">
        <v>6.9</v>
      </c>
      <c r="E335" s="14" t="n">
        <v>0.1</v>
      </c>
      <c r="F335" s="7">
        <f>D335/E335</f>
        <v/>
      </c>
      <c r="G335" s="7">
        <f>D335-E335</f>
        <v/>
      </c>
      <c r="H335" s="16">
        <f>D335+E335</f>
        <v/>
      </c>
      <c r="I335" s="11">
        <f>IFERROR(F335/SQRT(F335^2+W335), "X")</f>
        <v/>
      </c>
      <c r="J335" s="33">
        <f>IFERROR(SQRT((1-I335^2)/W335), "X")</f>
        <v/>
      </c>
      <c r="K335" s="33">
        <f>IFERROR(1/J335, "X")</f>
        <v/>
      </c>
      <c r="L335" s="33">
        <f>IFERROR(I335-J335, "X")</f>
        <v/>
      </c>
      <c r="M335" s="33">
        <f>IFERROR(I335+J335, "X")</f>
        <v/>
      </c>
      <c r="N335" s="8" t="n">
        <v>0</v>
      </c>
      <c r="O335" s="9" t="n">
        <v>1</v>
      </c>
      <c r="P335" s="8" t="n">
        <v>0</v>
      </c>
      <c r="Q335" s="9" t="n">
        <v>0</v>
      </c>
      <c r="R335" s="9" t="n">
        <v>0</v>
      </c>
      <c r="S335" s="9" t="n">
        <v>1</v>
      </c>
      <c r="T335" s="9" t="n">
        <v>0</v>
      </c>
      <c r="U335" s="8" t="n">
        <v>72344</v>
      </c>
      <c r="V335" s="9" t="n">
        <v>3</v>
      </c>
      <c r="W335" s="9">
        <f>U335-V335-1</f>
        <v/>
      </c>
      <c r="X335" s="9">
        <f>COUNTIF(B:B,B335)</f>
        <v/>
      </c>
      <c r="Y335" s="7" t="n">
        <v>10.52</v>
      </c>
      <c r="Z335" s="7">
        <f>BQ335-Y335-6</f>
        <v/>
      </c>
      <c r="AA335" s="9" t="n">
        <v>1</v>
      </c>
      <c r="AB335" s="9" t="n">
        <v>0</v>
      </c>
      <c r="AC335" s="9" t="n">
        <v>0</v>
      </c>
      <c r="AD335" s="9" t="n">
        <v>0</v>
      </c>
      <c r="AE335" s="9" t="n">
        <v>1</v>
      </c>
      <c r="AF335" s="9" t="n">
        <v>0</v>
      </c>
      <c r="AG335" s="8" t="n">
        <v>1</v>
      </c>
      <c r="AH335" s="9" t="n">
        <v>0</v>
      </c>
      <c r="AI335" s="30" t="n">
        <v>0</v>
      </c>
      <c r="AJ335" s="9" t="n">
        <v>0</v>
      </c>
      <c r="AK335" s="30" t="n">
        <v>1</v>
      </c>
      <c r="AL335" s="21" t="n">
        <v>1960</v>
      </c>
      <c r="AM335" s="23">
        <f>LN(AL335)</f>
        <v/>
      </c>
      <c r="AN335" s="33" t="inlineStr">
        <is>
          <t>.</t>
        </is>
      </c>
      <c r="AO335" s="33" t="inlineStr">
        <is>
          <t>.</t>
        </is>
      </c>
      <c r="AP335" s="33" t="inlineStr">
        <is>
          <t>.</t>
        </is>
      </c>
      <c r="AQ335" s="43" t="inlineStr">
        <is>
          <t>.</t>
        </is>
      </c>
      <c r="AR335" s="33" t="inlineStr">
        <is>
          <t>.</t>
        </is>
      </c>
      <c r="AS335" s="43" t="inlineStr">
        <is>
          <t>.</t>
        </is>
      </c>
      <c r="AT335" s="42" t="inlineStr">
        <is>
          <t>.</t>
        </is>
      </c>
      <c r="AU335" s="18" t="inlineStr">
        <is>
          <t>.</t>
        </is>
      </c>
      <c r="AV335" t="n">
        <v>1</v>
      </c>
      <c r="AW335" s="40" t="n">
        <v>0</v>
      </c>
      <c r="AX335" t="inlineStr">
        <is>
          <t>.</t>
        </is>
      </c>
      <c r="AY335" s="40" t="inlineStr">
        <is>
          <t>.</t>
        </is>
      </c>
      <c r="BA335" s="18" t="n"/>
      <c r="BB335" t="inlineStr">
        <is>
          <t>.</t>
        </is>
      </c>
      <c r="BC335" s="18" t="inlineStr">
        <is>
          <t>.</t>
        </is>
      </c>
      <c r="BD335" s="18" t="inlineStr">
        <is>
          <t>United States</t>
        </is>
      </c>
      <c r="BE335" t="n">
        <v>1</v>
      </c>
      <c r="BF335" t="n">
        <v>0</v>
      </c>
      <c r="BG335" t="n">
        <v>0</v>
      </c>
      <c r="BH335" t="n">
        <v>0</v>
      </c>
      <c r="BI335" t="n">
        <v>0</v>
      </c>
      <c r="BJ335" t="n">
        <v>0</v>
      </c>
      <c r="BK335" s="18" t="n">
        <v>0</v>
      </c>
      <c r="BL335" t="n">
        <v>1</v>
      </c>
      <c r="BM335" t="n">
        <v>0</v>
      </c>
      <c r="BN335" s="18" t="n">
        <v>0</v>
      </c>
      <c r="BO335" t="n">
        <v>3697.166666666667</v>
      </c>
      <c r="BP335" t="n">
        <v>824</v>
      </c>
      <c r="BQ335" s="25" t="n">
        <v>44.55</v>
      </c>
      <c r="BR335" t="n">
        <v>0</v>
      </c>
      <c r="BS335" t="n">
        <v>0</v>
      </c>
      <c r="BT335" t="n">
        <v>0</v>
      </c>
      <c r="BU335" t="n">
        <v>0</v>
      </c>
      <c r="BV335" t="n">
        <v>1</v>
      </c>
      <c r="BW335" t="n">
        <v>0</v>
      </c>
      <c r="BX335" t="n">
        <v>0</v>
      </c>
      <c r="BY335" s="18" t="n">
        <v>0</v>
      </c>
      <c r="BZ335" t="n">
        <v>0</v>
      </c>
      <c r="CA335" t="n">
        <v>0</v>
      </c>
      <c r="CB335" t="n">
        <v>0</v>
      </c>
      <c r="CC335" s="18" t="n">
        <v>1</v>
      </c>
      <c r="CD335" t="n">
        <v>0</v>
      </c>
      <c r="CE335" t="n">
        <v>0</v>
      </c>
      <c r="CF335" t="n">
        <v>0</v>
      </c>
      <c r="CG335" t="n">
        <v>0</v>
      </c>
      <c r="CH335" s="18" t="n">
        <v>0</v>
      </c>
      <c r="CI335" t="n">
        <v>1</v>
      </c>
      <c r="CJ335" t="n">
        <v>0</v>
      </c>
      <c r="CK335" t="n">
        <v>0</v>
      </c>
      <c r="CL335" t="n">
        <v>0</v>
      </c>
      <c r="CM335" t="n">
        <v>0</v>
      </c>
      <c r="CN335" t="n">
        <v>0</v>
      </c>
      <c r="CO335" t="n">
        <v>0</v>
      </c>
      <c r="CP335" t="n">
        <v>0</v>
      </c>
      <c r="CQ335" t="n">
        <v>0</v>
      </c>
      <c r="CR335" t="n">
        <v>0</v>
      </c>
      <c r="CS335" s="18" t="n">
        <v>1</v>
      </c>
      <c r="DD335" s="34" t="inlineStr">
        <is>
          <t>X</t>
        </is>
      </c>
    </row>
    <row r="336">
      <c r="A336" t="n">
        <v>335</v>
      </c>
      <c r="B336" t="n">
        <v>21</v>
      </c>
      <c r="C336" s="25" t="inlineStr">
        <is>
          <t>Acemoglu &amp; Angrist (1999)</t>
        </is>
      </c>
      <c r="D336" s="12" t="n">
        <v>7.6</v>
      </c>
      <c r="E336" s="14" t="n">
        <v>0.1</v>
      </c>
      <c r="F336" s="7">
        <f>D336/E336</f>
        <v/>
      </c>
      <c r="G336" s="7">
        <f>D336-E336</f>
        <v/>
      </c>
      <c r="H336" s="16">
        <f>D336+E336</f>
        <v/>
      </c>
      <c r="I336" s="11">
        <f>IFERROR(F336/SQRT(F336^2+W336), "X")</f>
        <v/>
      </c>
      <c r="J336" s="33">
        <f>IFERROR(SQRT((1-I336^2)/W336), "X")</f>
        <v/>
      </c>
      <c r="K336" s="33">
        <f>IFERROR(1/J336, "X")</f>
        <v/>
      </c>
      <c r="L336" s="33">
        <f>IFERROR(I336-J336, "X")</f>
        <v/>
      </c>
      <c r="M336" s="33">
        <f>IFERROR(I336+J336, "X")</f>
        <v/>
      </c>
      <c r="N336" s="8" t="n">
        <v>0</v>
      </c>
      <c r="O336" s="9" t="n">
        <v>1</v>
      </c>
      <c r="P336" s="8" t="n">
        <v>0</v>
      </c>
      <c r="Q336" s="9" t="n">
        <v>0</v>
      </c>
      <c r="R336" s="9" t="n">
        <v>0</v>
      </c>
      <c r="S336" s="9" t="n">
        <v>1</v>
      </c>
      <c r="T336" s="9" t="n">
        <v>0</v>
      </c>
      <c r="U336" s="8" t="n">
        <v>161029</v>
      </c>
      <c r="V336" s="9" t="n">
        <v>3</v>
      </c>
      <c r="W336" s="9">
        <f>U336-V336-1</f>
        <v/>
      </c>
      <c r="X336" s="9">
        <f>COUNTIF(B:B,B336)</f>
        <v/>
      </c>
      <c r="Y336" s="7" t="n">
        <v>11.59</v>
      </c>
      <c r="Z336" s="7">
        <f>BQ336-Y336-6</f>
        <v/>
      </c>
      <c r="AA336" s="9" t="n">
        <v>1</v>
      </c>
      <c r="AB336" s="9" t="n">
        <v>0</v>
      </c>
      <c r="AC336" s="9" t="n">
        <v>0</v>
      </c>
      <c r="AD336" s="9" t="n">
        <v>0</v>
      </c>
      <c r="AE336" s="9" t="n">
        <v>1</v>
      </c>
      <c r="AF336" s="9" t="n">
        <v>0</v>
      </c>
      <c r="AG336" s="8" t="n">
        <v>1</v>
      </c>
      <c r="AH336" s="9" t="n">
        <v>0</v>
      </c>
      <c r="AI336" s="30" t="n">
        <v>0</v>
      </c>
      <c r="AJ336" s="9" t="n">
        <v>0</v>
      </c>
      <c r="AK336" s="30" t="n">
        <v>1</v>
      </c>
      <c r="AL336" s="21" t="n">
        <v>1970</v>
      </c>
      <c r="AM336" s="23">
        <f>LN(AL336)</f>
        <v/>
      </c>
      <c r="AN336" s="33" t="inlineStr">
        <is>
          <t>.</t>
        </is>
      </c>
      <c r="AO336" s="33" t="inlineStr">
        <is>
          <t>.</t>
        </is>
      </c>
      <c r="AP336" s="33" t="inlineStr">
        <is>
          <t>.</t>
        </is>
      </c>
      <c r="AQ336" s="43" t="inlineStr">
        <is>
          <t>.</t>
        </is>
      </c>
      <c r="AR336" s="33" t="inlineStr">
        <is>
          <t>.</t>
        </is>
      </c>
      <c r="AS336" s="43" t="inlineStr">
        <is>
          <t>.</t>
        </is>
      </c>
      <c r="AT336" s="42" t="inlineStr">
        <is>
          <t>.</t>
        </is>
      </c>
      <c r="AU336" s="18" t="inlineStr">
        <is>
          <t>.</t>
        </is>
      </c>
      <c r="AV336" t="n">
        <v>1</v>
      </c>
      <c r="AW336" s="40" t="n">
        <v>0</v>
      </c>
      <c r="AX336" t="inlineStr">
        <is>
          <t>.</t>
        </is>
      </c>
      <c r="AY336" s="40" t="inlineStr">
        <is>
          <t>.</t>
        </is>
      </c>
      <c r="BA336" s="18" t="n"/>
      <c r="BB336" t="inlineStr">
        <is>
          <t>.</t>
        </is>
      </c>
      <c r="BC336" s="18" t="inlineStr">
        <is>
          <t>.</t>
        </is>
      </c>
      <c r="BD336" s="18" t="inlineStr">
        <is>
          <t>United States</t>
        </is>
      </c>
      <c r="BE336" t="n">
        <v>1</v>
      </c>
      <c r="BF336" t="n">
        <v>0</v>
      </c>
      <c r="BG336" t="n">
        <v>0</v>
      </c>
      <c r="BH336" t="n">
        <v>0</v>
      </c>
      <c r="BI336" t="n">
        <v>0</v>
      </c>
      <c r="BJ336" t="n">
        <v>0</v>
      </c>
      <c r="BK336" s="18" t="n">
        <v>0</v>
      </c>
      <c r="BL336" t="n">
        <v>1</v>
      </c>
      <c r="BM336" t="n">
        <v>0</v>
      </c>
      <c r="BN336" s="18" t="n">
        <v>0</v>
      </c>
      <c r="BO336" t="n">
        <v>3697.166666666667</v>
      </c>
      <c r="BP336" t="n">
        <v>824</v>
      </c>
      <c r="BQ336" s="25" t="n">
        <v>44.74</v>
      </c>
      <c r="BR336" t="n">
        <v>0</v>
      </c>
      <c r="BS336" t="n">
        <v>0</v>
      </c>
      <c r="BT336" t="n">
        <v>0</v>
      </c>
      <c r="BU336" t="n">
        <v>0</v>
      </c>
      <c r="BV336" t="n">
        <v>1</v>
      </c>
      <c r="BW336" t="n">
        <v>0</v>
      </c>
      <c r="BX336" t="n">
        <v>0</v>
      </c>
      <c r="BY336" s="18" t="n">
        <v>0</v>
      </c>
      <c r="BZ336" t="n">
        <v>0</v>
      </c>
      <c r="CA336" t="n">
        <v>0</v>
      </c>
      <c r="CB336" t="n">
        <v>0</v>
      </c>
      <c r="CC336" s="18" t="n">
        <v>1</v>
      </c>
      <c r="CD336" t="n">
        <v>0</v>
      </c>
      <c r="CE336" t="n">
        <v>0</v>
      </c>
      <c r="CF336" t="n">
        <v>0</v>
      </c>
      <c r="CG336" t="n">
        <v>0</v>
      </c>
      <c r="CH336" s="18" t="n">
        <v>0</v>
      </c>
      <c r="CI336" t="n">
        <v>1</v>
      </c>
      <c r="CJ336" t="n">
        <v>0</v>
      </c>
      <c r="CK336" t="n">
        <v>0</v>
      </c>
      <c r="CL336" t="n">
        <v>0</v>
      </c>
      <c r="CM336" t="n">
        <v>0</v>
      </c>
      <c r="CN336" t="n">
        <v>0</v>
      </c>
      <c r="CO336" t="n">
        <v>0</v>
      </c>
      <c r="CP336" t="n">
        <v>0</v>
      </c>
      <c r="CQ336" t="n">
        <v>0</v>
      </c>
      <c r="CR336" t="n">
        <v>0</v>
      </c>
      <c r="CS336" s="18" t="n">
        <v>1</v>
      </c>
      <c r="DD336" s="34" t="inlineStr">
        <is>
          <t>X</t>
        </is>
      </c>
    </row>
    <row r="337">
      <c r="A337" t="n">
        <v>336</v>
      </c>
      <c r="B337" t="n">
        <v>21</v>
      </c>
      <c r="C337" s="25" t="inlineStr">
        <is>
          <t>Acemoglu &amp; Angrist (1999)</t>
        </is>
      </c>
      <c r="D337" s="12" t="n">
        <v>7.5</v>
      </c>
      <c r="E337" s="14" t="n">
        <v>0.1</v>
      </c>
      <c r="F337" s="7">
        <f>D337/E337</f>
        <v/>
      </c>
      <c r="G337" s="7">
        <f>D337-E337</f>
        <v/>
      </c>
      <c r="H337" s="16">
        <f>D337+E337</f>
        <v/>
      </c>
      <c r="I337" s="11">
        <f>IFERROR(F337/SQRT(F337^2+W337), "X")</f>
        <v/>
      </c>
      <c r="J337" s="33">
        <f>IFERROR(SQRT((1-I337^2)/W337), "X")</f>
        <v/>
      </c>
      <c r="K337" s="33">
        <f>IFERROR(1/J337, "X")</f>
        <v/>
      </c>
      <c r="L337" s="33">
        <f>IFERROR(I337-J337, "X")</f>
        <v/>
      </c>
      <c r="M337" s="33">
        <f>IFERROR(I337+J337, "X")</f>
        <v/>
      </c>
      <c r="N337" s="8" t="n">
        <v>0</v>
      </c>
      <c r="O337" s="9" t="n">
        <v>1</v>
      </c>
      <c r="P337" s="8" t="n">
        <v>0</v>
      </c>
      <c r="Q337" s="9" t="n">
        <v>0</v>
      </c>
      <c r="R337" s="9" t="n">
        <v>0</v>
      </c>
      <c r="S337" s="9" t="n">
        <v>1</v>
      </c>
      <c r="T337" s="9" t="n">
        <v>0</v>
      </c>
      <c r="U337" s="8" t="n">
        <v>376479</v>
      </c>
      <c r="V337" s="9" t="n">
        <v>3</v>
      </c>
      <c r="W337" s="9">
        <f>U337-V337-1</f>
        <v/>
      </c>
      <c r="X337" s="9">
        <f>COUNTIF(B:B,B337)</f>
        <v/>
      </c>
      <c r="Y337" s="7" t="n">
        <v>12.62</v>
      </c>
      <c r="Z337" s="7">
        <f>BQ337-Y337-6</f>
        <v/>
      </c>
      <c r="AA337" s="9" t="n">
        <v>1</v>
      </c>
      <c r="AB337" s="9" t="n">
        <v>0</v>
      </c>
      <c r="AC337" s="9" t="n">
        <v>0</v>
      </c>
      <c r="AD337" s="9" t="n">
        <v>0</v>
      </c>
      <c r="AE337" s="9" t="n">
        <v>1</v>
      </c>
      <c r="AF337" s="9" t="n">
        <v>0</v>
      </c>
      <c r="AG337" s="8" t="n">
        <v>1</v>
      </c>
      <c r="AH337" s="9" t="n">
        <v>0</v>
      </c>
      <c r="AI337" s="30" t="n">
        <v>0</v>
      </c>
      <c r="AJ337" s="9" t="n">
        <v>0</v>
      </c>
      <c r="AK337" s="30" t="n">
        <v>1</v>
      </c>
      <c r="AL337" s="21" t="n">
        <v>1980</v>
      </c>
      <c r="AM337" s="23">
        <f>LN(AL337)</f>
        <v/>
      </c>
      <c r="AN337" s="33" t="inlineStr">
        <is>
          <t>.</t>
        </is>
      </c>
      <c r="AO337" s="33" t="inlineStr">
        <is>
          <t>.</t>
        </is>
      </c>
      <c r="AP337" s="33" t="inlineStr">
        <is>
          <t>.</t>
        </is>
      </c>
      <c r="AQ337" s="43" t="inlineStr">
        <is>
          <t>.</t>
        </is>
      </c>
      <c r="AR337" s="33" t="inlineStr">
        <is>
          <t>.</t>
        </is>
      </c>
      <c r="AS337" s="43" t="inlineStr">
        <is>
          <t>.</t>
        </is>
      </c>
      <c r="AT337" s="42" t="inlineStr">
        <is>
          <t>.</t>
        </is>
      </c>
      <c r="AU337" s="18" t="inlineStr">
        <is>
          <t>.</t>
        </is>
      </c>
      <c r="AV337" t="n">
        <v>1</v>
      </c>
      <c r="AW337" s="40" t="n">
        <v>0</v>
      </c>
      <c r="AX337" t="inlineStr">
        <is>
          <t>.</t>
        </is>
      </c>
      <c r="AY337" s="40" t="inlineStr">
        <is>
          <t>.</t>
        </is>
      </c>
      <c r="BA337" s="18" t="n"/>
      <c r="BB337" t="inlineStr">
        <is>
          <t>.</t>
        </is>
      </c>
      <c r="BC337" s="18" t="inlineStr">
        <is>
          <t>.</t>
        </is>
      </c>
      <c r="BD337" s="18" t="inlineStr">
        <is>
          <t>United States</t>
        </is>
      </c>
      <c r="BE337" t="n">
        <v>1</v>
      </c>
      <c r="BF337" t="n">
        <v>0</v>
      </c>
      <c r="BG337" t="n">
        <v>0</v>
      </c>
      <c r="BH337" t="n">
        <v>0</v>
      </c>
      <c r="BI337" t="n">
        <v>0</v>
      </c>
      <c r="BJ337" t="n">
        <v>0</v>
      </c>
      <c r="BK337" s="18" t="n">
        <v>0</v>
      </c>
      <c r="BL337" t="n">
        <v>1</v>
      </c>
      <c r="BM337" t="n">
        <v>0</v>
      </c>
      <c r="BN337" s="18" t="n">
        <v>0</v>
      </c>
      <c r="BO337" t="n">
        <v>3697.166666666667</v>
      </c>
      <c r="BP337" t="n">
        <v>824</v>
      </c>
      <c r="BQ337" s="25" t="n">
        <v>44.66</v>
      </c>
      <c r="BR337" t="n">
        <v>0</v>
      </c>
      <c r="BS337" t="n">
        <v>0</v>
      </c>
      <c r="BT337" t="n">
        <v>0</v>
      </c>
      <c r="BU337" t="n">
        <v>0</v>
      </c>
      <c r="BV337" t="n">
        <v>1</v>
      </c>
      <c r="BW337" t="n">
        <v>0</v>
      </c>
      <c r="BX337" t="n">
        <v>0</v>
      </c>
      <c r="BY337" s="18" t="n">
        <v>0</v>
      </c>
      <c r="BZ337" t="n">
        <v>0</v>
      </c>
      <c r="CA337" t="n">
        <v>0</v>
      </c>
      <c r="CB337" t="n">
        <v>0</v>
      </c>
      <c r="CC337" s="18" t="n">
        <v>1</v>
      </c>
      <c r="CD337" t="n">
        <v>0</v>
      </c>
      <c r="CE337" t="n">
        <v>0</v>
      </c>
      <c r="CF337" t="n">
        <v>0</v>
      </c>
      <c r="CG337" t="n">
        <v>0</v>
      </c>
      <c r="CH337" s="18" t="n">
        <v>0</v>
      </c>
      <c r="CI337" t="n">
        <v>1</v>
      </c>
      <c r="CJ337" t="n">
        <v>0</v>
      </c>
      <c r="CK337" t="n">
        <v>0</v>
      </c>
      <c r="CL337" t="n">
        <v>0</v>
      </c>
      <c r="CM337" t="n">
        <v>0</v>
      </c>
      <c r="CN337" t="n">
        <v>0</v>
      </c>
      <c r="CO337" t="n">
        <v>0</v>
      </c>
      <c r="CP337" t="n">
        <v>0</v>
      </c>
      <c r="CQ337" t="n">
        <v>0</v>
      </c>
      <c r="CR337" t="n">
        <v>0</v>
      </c>
      <c r="CS337" s="18" t="n">
        <v>1</v>
      </c>
      <c r="DD337" s="34" t="inlineStr">
        <is>
          <t>X</t>
        </is>
      </c>
    </row>
    <row r="338">
      <c r="A338" t="n">
        <v>337</v>
      </c>
      <c r="B338" t="n">
        <v>21</v>
      </c>
      <c r="C338" s="25" t="inlineStr">
        <is>
          <t>Acemoglu &amp; Angrist (1999)</t>
        </is>
      </c>
      <c r="D338" s="12" t="n">
        <v>10.2</v>
      </c>
      <c r="E338" s="14" t="n">
        <v>0.1</v>
      </c>
      <c r="F338" s="7">
        <f>D338/E338</f>
        <v/>
      </c>
      <c r="G338" s="7">
        <f>D338-E338</f>
        <v/>
      </c>
      <c r="H338" s="16">
        <f>D338+E338</f>
        <v/>
      </c>
      <c r="I338" s="11">
        <f>IFERROR(F338/SQRT(F338^2+W338), "X")</f>
        <v/>
      </c>
      <c r="J338" s="33">
        <f>IFERROR(SQRT((1-I338^2)/W338), "X")</f>
        <v/>
      </c>
      <c r="K338" s="33">
        <f>IFERROR(1/J338, "X")</f>
        <v/>
      </c>
      <c r="L338" s="33">
        <f>IFERROR(I338-J338, "X")</f>
        <v/>
      </c>
      <c r="M338" s="33">
        <f>IFERROR(I338+J338, "X")</f>
        <v/>
      </c>
      <c r="N338" s="8" t="n">
        <v>0</v>
      </c>
      <c r="O338" s="9" t="n">
        <v>1</v>
      </c>
      <c r="P338" s="8" t="n">
        <v>0</v>
      </c>
      <c r="Q338" s="9" t="n">
        <v>0</v>
      </c>
      <c r="R338" s="9" t="n">
        <v>0</v>
      </c>
      <c r="S338" s="9" t="n">
        <v>1</v>
      </c>
      <c r="T338" s="9" t="n">
        <v>0</v>
      </c>
      <c r="U338" s="8" t="n">
        <v>103184</v>
      </c>
      <c r="V338" s="9" t="n">
        <v>3</v>
      </c>
      <c r="W338" s="9">
        <f>U338-V338-1</f>
        <v/>
      </c>
      <c r="X338" s="9">
        <f>COUNTIF(B:B,B338)</f>
        <v/>
      </c>
      <c r="Y338" s="7" t="n">
        <v>13.7</v>
      </c>
      <c r="Z338" s="7">
        <f>BQ338-Y338-6</f>
        <v/>
      </c>
      <c r="AA338" s="9" t="n">
        <v>1</v>
      </c>
      <c r="AB338" s="9" t="n">
        <v>0</v>
      </c>
      <c r="AC338" s="9" t="n">
        <v>0</v>
      </c>
      <c r="AD338" s="9" t="n">
        <v>0</v>
      </c>
      <c r="AE338" s="9" t="n">
        <v>1</v>
      </c>
      <c r="AF338" s="9" t="n">
        <v>0</v>
      </c>
      <c r="AG338" s="8" t="n">
        <v>1</v>
      </c>
      <c r="AH338" s="9" t="n">
        <v>0</v>
      </c>
      <c r="AI338" s="30" t="n">
        <v>0</v>
      </c>
      <c r="AJ338" s="9" t="n">
        <v>0</v>
      </c>
      <c r="AK338" s="30" t="n">
        <v>1</v>
      </c>
      <c r="AL338" s="21" t="n">
        <v>1990</v>
      </c>
      <c r="AM338" s="23">
        <f>LN(AL338)</f>
        <v/>
      </c>
      <c r="AN338" s="33" t="inlineStr">
        <is>
          <t>.</t>
        </is>
      </c>
      <c r="AO338" s="33" t="inlineStr">
        <is>
          <t>.</t>
        </is>
      </c>
      <c r="AP338" s="33" t="inlineStr">
        <is>
          <t>.</t>
        </is>
      </c>
      <c r="AQ338" s="43" t="inlineStr">
        <is>
          <t>.</t>
        </is>
      </c>
      <c r="AR338" s="33" t="inlineStr">
        <is>
          <t>.</t>
        </is>
      </c>
      <c r="AS338" s="43" t="inlineStr">
        <is>
          <t>.</t>
        </is>
      </c>
      <c r="AT338" s="42" t="inlineStr">
        <is>
          <t>.</t>
        </is>
      </c>
      <c r="AU338" s="18" t="inlineStr">
        <is>
          <t>.</t>
        </is>
      </c>
      <c r="AV338" t="n">
        <v>1</v>
      </c>
      <c r="AW338" s="40" t="n">
        <v>0</v>
      </c>
      <c r="AX338" t="inlineStr">
        <is>
          <t>.</t>
        </is>
      </c>
      <c r="AY338" s="40" t="inlineStr">
        <is>
          <t>.</t>
        </is>
      </c>
      <c r="BA338" s="18" t="n"/>
      <c r="BB338" t="inlineStr">
        <is>
          <t>.</t>
        </is>
      </c>
      <c r="BC338" s="18" t="inlineStr">
        <is>
          <t>.</t>
        </is>
      </c>
      <c r="BD338" s="18" t="inlineStr">
        <is>
          <t>United States</t>
        </is>
      </c>
      <c r="BE338" t="n">
        <v>1</v>
      </c>
      <c r="BF338" t="n">
        <v>0</v>
      </c>
      <c r="BG338" t="n">
        <v>0</v>
      </c>
      <c r="BH338" t="n">
        <v>0</v>
      </c>
      <c r="BI338" t="n">
        <v>0</v>
      </c>
      <c r="BJ338" t="n">
        <v>0</v>
      </c>
      <c r="BK338" s="18" t="n">
        <v>0</v>
      </c>
      <c r="BL338" t="n">
        <v>1</v>
      </c>
      <c r="BM338" t="n">
        <v>0</v>
      </c>
      <c r="BN338" s="18" t="n">
        <v>0</v>
      </c>
      <c r="BO338" t="n">
        <v>3697.166666666667</v>
      </c>
      <c r="BP338" t="n">
        <v>824</v>
      </c>
      <c r="BQ338" s="25" t="n">
        <v>44.1</v>
      </c>
      <c r="BR338" t="n">
        <v>0</v>
      </c>
      <c r="BS338" t="n">
        <v>0</v>
      </c>
      <c r="BT338" t="n">
        <v>0</v>
      </c>
      <c r="BU338" t="n">
        <v>0</v>
      </c>
      <c r="BV338" t="n">
        <v>1</v>
      </c>
      <c r="BW338" t="n">
        <v>0</v>
      </c>
      <c r="BX338" t="n">
        <v>0</v>
      </c>
      <c r="BY338" s="18" t="n">
        <v>0</v>
      </c>
      <c r="BZ338" t="n">
        <v>0</v>
      </c>
      <c r="CA338" t="n">
        <v>0</v>
      </c>
      <c r="CB338" t="n">
        <v>0</v>
      </c>
      <c r="CC338" s="18" t="n">
        <v>1</v>
      </c>
      <c r="CD338" t="n">
        <v>0</v>
      </c>
      <c r="CE338" t="n">
        <v>0</v>
      </c>
      <c r="CF338" t="n">
        <v>0</v>
      </c>
      <c r="CG338" t="n">
        <v>0</v>
      </c>
      <c r="CH338" s="18" t="n">
        <v>0</v>
      </c>
      <c r="CI338" t="n">
        <v>1</v>
      </c>
      <c r="CJ338" t="n">
        <v>0</v>
      </c>
      <c r="CK338" t="n">
        <v>0</v>
      </c>
      <c r="CL338" t="n">
        <v>0</v>
      </c>
      <c r="CM338" t="n">
        <v>0</v>
      </c>
      <c r="CN338" t="n">
        <v>0</v>
      </c>
      <c r="CO338" t="n">
        <v>0</v>
      </c>
      <c r="CP338" t="n">
        <v>0</v>
      </c>
      <c r="CQ338" t="n">
        <v>0</v>
      </c>
      <c r="CR338" t="n">
        <v>0</v>
      </c>
      <c r="CS338" s="18" t="n">
        <v>1</v>
      </c>
      <c r="DD338" s="34" t="inlineStr">
        <is>
          <t>X</t>
        </is>
      </c>
    </row>
    <row r="339">
      <c r="A339" t="n">
        <v>338</v>
      </c>
      <c r="B339" t="n">
        <v>21</v>
      </c>
      <c r="C339" s="25" t="inlineStr">
        <is>
          <t>Acemoglu &amp; Angrist (1999)</t>
        </is>
      </c>
      <c r="D339" s="12" t="n">
        <v>7.4</v>
      </c>
      <c r="E339" s="14" t="n">
        <v>1.2</v>
      </c>
      <c r="F339" s="7">
        <f>D339/E339</f>
        <v/>
      </c>
      <c r="G339" s="7">
        <f>D339-E339</f>
        <v/>
      </c>
      <c r="H339" s="16">
        <f>D339+E339</f>
        <v/>
      </c>
      <c r="I339" s="11">
        <f>IFERROR(F339/SQRT(F339^2+W339), "X")</f>
        <v/>
      </c>
      <c r="J339" s="33">
        <f>IFERROR(SQRT((1-I339^2)/W339), "X")</f>
        <v/>
      </c>
      <c r="K339" s="33">
        <f>IFERROR(1/J339, "X")</f>
        <v/>
      </c>
      <c r="L339" s="33">
        <f>IFERROR(I339-J339, "X")</f>
        <v/>
      </c>
      <c r="M339" s="33">
        <f>IFERROR(I339+J339, "X")</f>
        <v/>
      </c>
      <c r="N339" s="8" t="n">
        <v>0</v>
      </c>
      <c r="O339" s="9" t="n">
        <v>1</v>
      </c>
      <c r="P339" s="8" t="n">
        <v>0</v>
      </c>
      <c r="Q339" s="9" t="n">
        <v>0</v>
      </c>
      <c r="R339" s="9" t="n">
        <v>0</v>
      </c>
      <c r="S339" s="9" t="n">
        <v>1</v>
      </c>
      <c r="T339" s="9" t="n">
        <v>0</v>
      </c>
      <c r="U339" s="8" t="n">
        <v>609852</v>
      </c>
      <c r="V339" s="9" t="n">
        <v>10</v>
      </c>
      <c r="W339" s="9">
        <f>U339-V339-1</f>
        <v/>
      </c>
      <c r="X339" s="9">
        <f>COUNTIF(B:B,B339)</f>
        <v/>
      </c>
      <c r="Y339" s="7" t="n">
        <v>11.59</v>
      </c>
      <c r="Z339" s="7">
        <f>BQ339-Y339-6</f>
        <v/>
      </c>
      <c r="AA339" s="9" t="n">
        <v>1</v>
      </c>
      <c r="AB339" s="9" t="n">
        <v>0</v>
      </c>
      <c r="AC339" s="9" t="n">
        <v>0</v>
      </c>
      <c r="AD339" s="9" t="n">
        <v>0</v>
      </c>
      <c r="AE339" s="9" t="n">
        <v>1</v>
      </c>
      <c r="AF339" s="9" t="n">
        <v>0</v>
      </c>
      <c r="AG339" s="8" t="n">
        <v>1</v>
      </c>
      <c r="AH339" s="9" t="n">
        <v>0</v>
      </c>
      <c r="AI339" s="30" t="n">
        <v>0</v>
      </c>
      <c r="AJ339" s="9" t="n">
        <v>0</v>
      </c>
      <c r="AK339" s="30" t="n">
        <v>1</v>
      </c>
      <c r="AL339" s="21" t="n">
        <v>1970</v>
      </c>
      <c r="AM339" s="23">
        <f>LN(AL339)</f>
        <v/>
      </c>
      <c r="AN339" s="33" t="inlineStr">
        <is>
          <t>.</t>
        </is>
      </c>
      <c r="AO339" s="33" t="inlineStr">
        <is>
          <t>.</t>
        </is>
      </c>
      <c r="AP339" s="33" t="inlineStr">
        <is>
          <t>.</t>
        </is>
      </c>
      <c r="AQ339" s="43" t="inlineStr">
        <is>
          <t>.</t>
        </is>
      </c>
      <c r="AR339" s="33" t="inlineStr">
        <is>
          <t>.</t>
        </is>
      </c>
      <c r="AS339" s="43" t="inlineStr">
        <is>
          <t>.</t>
        </is>
      </c>
      <c r="AT339" s="42" t="inlineStr">
        <is>
          <t>.</t>
        </is>
      </c>
      <c r="AU339" s="18" t="inlineStr">
        <is>
          <t>.</t>
        </is>
      </c>
      <c r="AV339" t="n">
        <v>1</v>
      </c>
      <c r="AW339" s="40" t="n">
        <v>0</v>
      </c>
      <c r="AX339" t="inlineStr">
        <is>
          <t>.</t>
        </is>
      </c>
      <c r="AY339" s="40" t="inlineStr">
        <is>
          <t>.</t>
        </is>
      </c>
      <c r="BA339" s="18" t="n"/>
      <c r="BB339" t="inlineStr">
        <is>
          <t>.</t>
        </is>
      </c>
      <c r="BC339" s="18" t="inlineStr">
        <is>
          <t>.</t>
        </is>
      </c>
      <c r="BD339" s="18" t="inlineStr">
        <is>
          <t>United States</t>
        </is>
      </c>
      <c r="BE339" t="n">
        <v>1</v>
      </c>
      <c r="BF339" t="n">
        <v>0</v>
      </c>
      <c r="BG339" t="n">
        <v>0</v>
      </c>
      <c r="BH339" t="n">
        <v>0</v>
      </c>
      <c r="BI339" t="n">
        <v>0</v>
      </c>
      <c r="BJ339" t="n">
        <v>0</v>
      </c>
      <c r="BK339" s="18" t="n">
        <v>0</v>
      </c>
      <c r="BL339" t="n">
        <v>1</v>
      </c>
      <c r="BM339" t="n">
        <v>0</v>
      </c>
      <c r="BN339" s="18" t="n">
        <v>0</v>
      </c>
      <c r="BO339" t="n">
        <v>3697.166666666667</v>
      </c>
      <c r="BP339" t="n">
        <v>824</v>
      </c>
      <c r="BQ339" s="25" t="n">
        <v>44.74</v>
      </c>
      <c r="BR339" t="n">
        <v>0</v>
      </c>
      <c r="BS339" t="n">
        <v>0</v>
      </c>
      <c r="BT339" t="n">
        <v>0</v>
      </c>
      <c r="BU339" t="n">
        <v>0</v>
      </c>
      <c r="BV339" t="n">
        <v>1</v>
      </c>
      <c r="BW339" t="n">
        <v>0</v>
      </c>
      <c r="BX339" t="n">
        <v>0</v>
      </c>
      <c r="BY339" s="18" t="n">
        <v>0</v>
      </c>
      <c r="BZ339" t="n">
        <v>0</v>
      </c>
      <c r="CA339" t="n">
        <v>0</v>
      </c>
      <c r="CB339" t="n">
        <v>0</v>
      </c>
      <c r="CC339" s="18" t="n">
        <v>1</v>
      </c>
      <c r="CD339" t="n">
        <v>0</v>
      </c>
      <c r="CE339" t="n">
        <v>0</v>
      </c>
      <c r="CF339" t="n">
        <v>0</v>
      </c>
      <c r="CG339" t="n">
        <v>0</v>
      </c>
      <c r="CH339" s="18" t="n">
        <v>0</v>
      </c>
      <c r="CI339" t="n">
        <v>1</v>
      </c>
      <c r="CJ339" t="n">
        <v>0</v>
      </c>
      <c r="CK339" t="n">
        <v>0</v>
      </c>
      <c r="CL339" t="n">
        <v>0</v>
      </c>
      <c r="CM339" t="n">
        <v>0</v>
      </c>
      <c r="CN339" t="n">
        <v>0</v>
      </c>
      <c r="CO339" t="n">
        <v>0</v>
      </c>
      <c r="CP339" t="n">
        <v>0</v>
      </c>
      <c r="CQ339" t="n">
        <v>0</v>
      </c>
      <c r="CR339" t="n">
        <v>0</v>
      </c>
      <c r="CS339" s="18" t="n">
        <v>1</v>
      </c>
      <c r="DD339" s="34" t="inlineStr">
        <is>
          <t>X</t>
        </is>
      </c>
    </row>
    <row r="340">
      <c r="A340" t="n">
        <v>339</v>
      </c>
      <c r="B340" t="n">
        <v>21</v>
      </c>
      <c r="C340" s="25" t="inlineStr">
        <is>
          <t>Acemoglu &amp; Angrist (1999)</t>
        </is>
      </c>
      <c r="D340" s="12" t="n">
        <v>7.4</v>
      </c>
      <c r="E340" s="14" t="n">
        <v>1.2</v>
      </c>
      <c r="F340" s="7">
        <f>D340/E340</f>
        <v/>
      </c>
      <c r="G340" s="7">
        <f>D340-E340</f>
        <v/>
      </c>
      <c r="H340" s="16">
        <f>D340+E340</f>
        <v/>
      </c>
      <c r="I340" s="11">
        <f>IFERROR(F340/SQRT(F340^2+W340), "X")</f>
        <v/>
      </c>
      <c r="J340" s="33">
        <f>IFERROR(SQRT((1-I340^2)/W340), "X")</f>
        <v/>
      </c>
      <c r="K340" s="33">
        <f>IFERROR(1/J340, "X")</f>
        <v/>
      </c>
      <c r="L340" s="33">
        <f>IFERROR(I340-J340, "X")</f>
        <v/>
      </c>
      <c r="M340" s="33">
        <f>IFERROR(I340+J340, "X")</f>
        <v/>
      </c>
      <c r="N340" s="8" t="n">
        <v>0</v>
      </c>
      <c r="O340" s="9" t="n">
        <v>1</v>
      </c>
      <c r="P340" s="8" t="n">
        <v>0</v>
      </c>
      <c r="Q340" s="9" t="n">
        <v>0</v>
      </c>
      <c r="R340" s="9" t="n">
        <v>0</v>
      </c>
      <c r="S340" s="9" t="n">
        <v>1</v>
      </c>
      <c r="T340" s="9" t="n">
        <v>0</v>
      </c>
      <c r="U340" s="8" t="n">
        <v>609852</v>
      </c>
      <c r="V340" s="9" t="n">
        <v>10</v>
      </c>
      <c r="W340" s="9">
        <f>U340-V340-1</f>
        <v/>
      </c>
      <c r="X340" s="9">
        <f>COUNTIF(B:B,B340)</f>
        <v/>
      </c>
      <c r="Y340" s="7" t="n">
        <v>11.59</v>
      </c>
      <c r="Z340" s="7">
        <f>BQ340-Y340-6</f>
        <v/>
      </c>
      <c r="AA340" s="9" t="n">
        <v>1</v>
      </c>
      <c r="AB340" s="9" t="n">
        <v>0</v>
      </c>
      <c r="AC340" s="9" t="n">
        <v>0</v>
      </c>
      <c r="AD340" s="9" t="n">
        <v>0</v>
      </c>
      <c r="AE340" s="9" t="n">
        <v>1</v>
      </c>
      <c r="AF340" s="9" t="n">
        <v>0</v>
      </c>
      <c r="AG340" s="8" t="n">
        <v>1</v>
      </c>
      <c r="AH340" s="9" t="n">
        <v>0</v>
      </c>
      <c r="AI340" s="30" t="n">
        <v>0</v>
      </c>
      <c r="AJ340" s="9" t="n">
        <v>0</v>
      </c>
      <c r="AK340" s="30" t="n">
        <v>1</v>
      </c>
      <c r="AL340" s="21" t="n">
        <v>1970</v>
      </c>
      <c r="AM340" s="23">
        <f>LN(AL340)</f>
        <v/>
      </c>
      <c r="AN340" s="33" t="inlineStr">
        <is>
          <t>.</t>
        </is>
      </c>
      <c r="AO340" s="33" t="inlineStr">
        <is>
          <t>.</t>
        </is>
      </c>
      <c r="AP340" s="33" t="inlineStr">
        <is>
          <t>.</t>
        </is>
      </c>
      <c r="AQ340" s="43" t="inlineStr">
        <is>
          <t>.</t>
        </is>
      </c>
      <c r="AR340" s="33" t="inlineStr">
        <is>
          <t>.</t>
        </is>
      </c>
      <c r="AS340" s="43" t="inlineStr">
        <is>
          <t>.</t>
        </is>
      </c>
      <c r="AT340" s="42" t="inlineStr">
        <is>
          <t>.</t>
        </is>
      </c>
      <c r="AU340" s="18" t="inlineStr">
        <is>
          <t>.</t>
        </is>
      </c>
      <c r="AV340" t="n">
        <v>1</v>
      </c>
      <c r="AW340" s="40" t="n">
        <v>0</v>
      </c>
      <c r="AX340" t="inlineStr">
        <is>
          <t>.</t>
        </is>
      </c>
      <c r="AY340" s="40" t="inlineStr">
        <is>
          <t>.</t>
        </is>
      </c>
      <c r="BA340" s="18" t="n"/>
      <c r="BB340" t="inlineStr">
        <is>
          <t>.</t>
        </is>
      </c>
      <c r="BC340" s="18" t="inlineStr">
        <is>
          <t>.</t>
        </is>
      </c>
      <c r="BD340" s="18" t="inlineStr">
        <is>
          <t>United States</t>
        </is>
      </c>
      <c r="BE340" t="n">
        <v>1</v>
      </c>
      <c r="BF340" t="n">
        <v>0</v>
      </c>
      <c r="BG340" t="n">
        <v>0</v>
      </c>
      <c r="BH340" t="n">
        <v>0</v>
      </c>
      <c r="BI340" t="n">
        <v>0</v>
      </c>
      <c r="BJ340" t="n">
        <v>0</v>
      </c>
      <c r="BK340" s="18" t="n">
        <v>0</v>
      </c>
      <c r="BL340" t="n">
        <v>1</v>
      </c>
      <c r="BM340" t="n">
        <v>0</v>
      </c>
      <c r="BN340" s="18" t="n">
        <v>0</v>
      </c>
      <c r="BO340" t="n">
        <v>3697.166666666667</v>
      </c>
      <c r="BP340" t="n">
        <v>824</v>
      </c>
      <c r="BQ340" s="25" t="n">
        <v>44.74</v>
      </c>
      <c r="BR340" t="n">
        <v>0</v>
      </c>
      <c r="BS340" t="n">
        <v>0</v>
      </c>
      <c r="BT340" t="n">
        <v>0</v>
      </c>
      <c r="BU340" t="n">
        <v>0</v>
      </c>
      <c r="BV340" t="n">
        <v>1</v>
      </c>
      <c r="BW340" t="n">
        <v>0</v>
      </c>
      <c r="BX340" t="n">
        <v>0</v>
      </c>
      <c r="BY340" s="18" t="n">
        <v>0</v>
      </c>
      <c r="BZ340" t="n">
        <v>0</v>
      </c>
      <c r="CA340" t="n">
        <v>0</v>
      </c>
      <c r="CB340" t="n">
        <v>0</v>
      </c>
      <c r="CC340" s="18" t="n">
        <v>1</v>
      </c>
      <c r="CD340" t="n">
        <v>0</v>
      </c>
      <c r="CE340" t="n">
        <v>0</v>
      </c>
      <c r="CF340" t="n">
        <v>0</v>
      </c>
      <c r="CG340" t="n">
        <v>0</v>
      </c>
      <c r="CH340" s="18" t="n">
        <v>0</v>
      </c>
      <c r="CI340" t="n">
        <v>1</v>
      </c>
      <c r="CJ340" t="n">
        <v>0</v>
      </c>
      <c r="CK340" t="n">
        <v>0</v>
      </c>
      <c r="CL340" t="n">
        <v>0</v>
      </c>
      <c r="CM340" t="n">
        <v>0</v>
      </c>
      <c r="CN340" t="n">
        <v>0</v>
      </c>
      <c r="CO340" t="n">
        <v>0</v>
      </c>
      <c r="CP340" t="n">
        <v>0</v>
      </c>
      <c r="CQ340" t="n">
        <v>0</v>
      </c>
      <c r="CR340" t="n">
        <v>0</v>
      </c>
      <c r="CS340" s="18" t="n">
        <v>1</v>
      </c>
      <c r="DD340" s="34" t="inlineStr">
        <is>
          <t>X</t>
        </is>
      </c>
    </row>
    <row r="341">
      <c r="A341" t="n">
        <v>340</v>
      </c>
      <c r="B341" t="n">
        <v>21</v>
      </c>
      <c r="C341" s="25" t="inlineStr">
        <is>
          <t>Acemoglu &amp; Angrist (1999)</t>
        </is>
      </c>
      <c r="D341" s="12" t="n">
        <v>7.5</v>
      </c>
      <c r="E341" s="14" t="n">
        <v>1.2</v>
      </c>
      <c r="F341" s="7">
        <f>D341/E341</f>
        <v/>
      </c>
      <c r="G341" s="7">
        <f>D341-E341</f>
        <v/>
      </c>
      <c r="H341" s="16">
        <f>D341+E341</f>
        <v/>
      </c>
      <c r="I341" s="11">
        <f>IFERROR(F341/SQRT(F341^2+W341), "X")</f>
        <v/>
      </c>
      <c r="J341" s="33">
        <f>IFERROR(SQRT((1-I341^2)/W341), "X")</f>
        <v/>
      </c>
      <c r="K341" s="33">
        <f>IFERROR(1/J341, "X")</f>
        <v/>
      </c>
      <c r="L341" s="33">
        <f>IFERROR(I341-J341, "X")</f>
        <v/>
      </c>
      <c r="M341" s="33">
        <f>IFERROR(I341+J341, "X")</f>
        <v/>
      </c>
      <c r="N341" s="8" t="n">
        <v>0</v>
      </c>
      <c r="O341" s="9" t="n">
        <v>1</v>
      </c>
      <c r="P341" s="8" t="n">
        <v>0</v>
      </c>
      <c r="Q341" s="9" t="n">
        <v>0</v>
      </c>
      <c r="R341" s="9" t="n">
        <v>0</v>
      </c>
      <c r="S341" s="9" t="n">
        <v>1</v>
      </c>
      <c r="T341" s="9" t="n">
        <v>0</v>
      </c>
      <c r="U341" s="8" t="n">
        <v>609852</v>
      </c>
      <c r="V341" s="9" t="n">
        <v>11</v>
      </c>
      <c r="W341" s="9">
        <f>U341-V341-1</f>
        <v/>
      </c>
      <c r="X341" s="9">
        <f>COUNTIF(B:B,B341)</f>
        <v/>
      </c>
      <c r="Y341" s="7" t="n">
        <v>11.59</v>
      </c>
      <c r="Z341" s="7">
        <f>BQ341-Y341-6</f>
        <v/>
      </c>
      <c r="AA341" s="9" t="n">
        <v>1</v>
      </c>
      <c r="AB341" s="9" t="n">
        <v>0</v>
      </c>
      <c r="AC341" s="9" t="n">
        <v>0</v>
      </c>
      <c r="AD341" s="9" t="n">
        <v>0</v>
      </c>
      <c r="AE341" s="9" t="n">
        <v>1</v>
      </c>
      <c r="AF341" s="9" t="n">
        <v>0</v>
      </c>
      <c r="AG341" s="8" t="n">
        <v>1</v>
      </c>
      <c r="AH341" s="9" t="n">
        <v>0</v>
      </c>
      <c r="AI341" s="30" t="n">
        <v>0</v>
      </c>
      <c r="AJ341" s="9" t="n">
        <v>0</v>
      </c>
      <c r="AK341" s="30" t="n">
        <v>1</v>
      </c>
      <c r="AL341" s="21" t="n">
        <v>1970</v>
      </c>
      <c r="AM341" s="23">
        <f>LN(AL341)</f>
        <v/>
      </c>
      <c r="AN341" s="33" t="inlineStr">
        <is>
          <t>.</t>
        </is>
      </c>
      <c r="AO341" s="33" t="inlineStr">
        <is>
          <t>.</t>
        </is>
      </c>
      <c r="AP341" s="33" t="inlineStr">
        <is>
          <t>.</t>
        </is>
      </c>
      <c r="AQ341" s="43" t="inlineStr">
        <is>
          <t>.</t>
        </is>
      </c>
      <c r="AR341" s="33" t="inlineStr">
        <is>
          <t>.</t>
        </is>
      </c>
      <c r="AS341" s="43" t="inlineStr">
        <is>
          <t>.</t>
        </is>
      </c>
      <c r="AT341" s="42" t="inlineStr">
        <is>
          <t>.</t>
        </is>
      </c>
      <c r="AU341" s="18" t="inlineStr">
        <is>
          <t>.</t>
        </is>
      </c>
      <c r="AV341" t="n">
        <v>1</v>
      </c>
      <c r="AW341" s="40" t="n">
        <v>0</v>
      </c>
      <c r="AX341" t="inlineStr">
        <is>
          <t>.</t>
        </is>
      </c>
      <c r="AY341" s="40" t="inlineStr">
        <is>
          <t>.</t>
        </is>
      </c>
      <c r="BA341" s="18" t="n"/>
      <c r="BB341" t="inlineStr">
        <is>
          <t>.</t>
        </is>
      </c>
      <c r="BC341" s="18" t="inlineStr">
        <is>
          <t>.</t>
        </is>
      </c>
      <c r="BD341" s="18" t="inlineStr">
        <is>
          <t>United States</t>
        </is>
      </c>
      <c r="BE341" t="n">
        <v>1</v>
      </c>
      <c r="BF341" t="n">
        <v>0</v>
      </c>
      <c r="BG341" t="n">
        <v>0</v>
      </c>
      <c r="BH341" t="n">
        <v>0</v>
      </c>
      <c r="BI341" t="n">
        <v>0</v>
      </c>
      <c r="BJ341" t="n">
        <v>0</v>
      </c>
      <c r="BK341" s="18" t="n">
        <v>0</v>
      </c>
      <c r="BL341" t="n">
        <v>1</v>
      </c>
      <c r="BM341" t="n">
        <v>0</v>
      </c>
      <c r="BN341" s="18" t="n">
        <v>0</v>
      </c>
      <c r="BO341" t="n">
        <v>3697.166666666667</v>
      </c>
      <c r="BP341" t="n">
        <v>824</v>
      </c>
      <c r="BQ341" s="25" t="n">
        <v>44.74</v>
      </c>
      <c r="BR341" t="n">
        <v>0</v>
      </c>
      <c r="BS341" t="n">
        <v>0</v>
      </c>
      <c r="BT341" t="n">
        <v>0</v>
      </c>
      <c r="BU341" t="n">
        <v>0</v>
      </c>
      <c r="BV341" t="n">
        <v>1</v>
      </c>
      <c r="BW341" t="n">
        <v>0</v>
      </c>
      <c r="BX341" t="n">
        <v>0</v>
      </c>
      <c r="BY341" s="18" t="n">
        <v>0</v>
      </c>
      <c r="BZ341" t="n">
        <v>0</v>
      </c>
      <c r="CA341" t="n">
        <v>0</v>
      </c>
      <c r="CB341" t="n">
        <v>0</v>
      </c>
      <c r="CC341" s="18" t="n">
        <v>1</v>
      </c>
      <c r="CD341" t="n">
        <v>0</v>
      </c>
      <c r="CE341" t="n">
        <v>0</v>
      </c>
      <c r="CF341" t="n">
        <v>0</v>
      </c>
      <c r="CG341" t="n">
        <v>0</v>
      </c>
      <c r="CH341" s="18" t="n">
        <v>0</v>
      </c>
      <c r="CI341" t="n">
        <v>1</v>
      </c>
      <c r="CJ341" t="n">
        <v>0</v>
      </c>
      <c r="CK341" t="n">
        <v>0</v>
      </c>
      <c r="CL341" t="n">
        <v>0</v>
      </c>
      <c r="CM341" t="n">
        <v>0</v>
      </c>
      <c r="CN341" t="n">
        <v>0</v>
      </c>
      <c r="CO341" t="n">
        <v>0</v>
      </c>
      <c r="CP341" t="n">
        <v>0</v>
      </c>
      <c r="CQ341" t="n">
        <v>0</v>
      </c>
      <c r="CR341" t="n">
        <v>0</v>
      </c>
      <c r="CS341" s="18" t="n">
        <v>1</v>
      </c>
      <c r="DD341" s="34" t="inlineStr">
        <is>
          <t>X</t>
        </is>
      </c>
    </row>
    <row r="342">
      <c r="A342" t="n">
        <v>341</v>
      </c>
      <c r="B342" t="n">
        <v>21</v>
      </c>
      <c r="C342" s="25" t="inlineStr">
        <is>
          <t>Acemoglu &amp; Angrist (1999)</t>
        </is>
      </c>
      <c r="D342" s="12" t="n">
        <v>6</v>
      </c>
      <c r="E342" s="14" t="n">
        <v>1.3</v>
      </c>
      <c r="F342" s="7">
        <f>D342/E342</f>
        <v/>
      </c>
      <c r="G342" s="7">
        <f>D342-E342</f>
        <v/>
      </c>
      <c r="H342" s="16">
        <f>D342+E342</f>
        <v/>
      </c>
      <c r="I342" s="11">
        <f>IFERROR(F342/SQRT(F342^2+W342), "X")</f>
        <v/>
      </c>
      <c r="J342" s="33">
        <f>IFERROR(SQRT((1-I342^2)/W342), "X")</f>
        <v/>
      </c>
      <c r="K342" s="33">
        <f>IFERROR(1/J342, "X")</f>
        <v/>
      </c>
      <c r="L342" s="33">
        <f>IFERROR(I342-J342, "X")</f>
        <v/>
      </c>
      <c r="M342" s="33">
        <f>IFERROR(I342+J342, "X")</f>
        <v/>
      </c>
      <c r="N342" s="8" t="n">
        <v>0</v>
      </c>
      <c r="O342" s="9" t="n">
        <v>1</v>
      </c>
      <c r="P342" s="8" t="n">
        <v>0</v>
      </c>
      <c r="Q342" s="9" t="n">
        <v>0</v>
      </c>
      <c r="R342" s="9" t="n">
        <v>0</v>
      </c>
      <c r="S342" s="9" t="n">
        <v>1</v>
      </c>
      <c r="T342" s="9" t="n">
        <v>0</v>
      </c>
      <c r="U342" s="8" t="n">
        <v>609852</v>
      </c>
      <c r="V342" s="9" t="n">
        <v>12</v>
      </c>
      <c r="W342" s="9">
        <f>U342-V342-1</f>
        <v/>
      </c>
      <c r="X342" s="9">
        <f>COUNTIF(B:B,B342)</f>
        <v/>
      </c>
      <c r="Y342" s="7" t="n">
        <v>11.59</v>
      </c>
      <c r="Z342" s="7">
        <f>BQ342-Y342-6</f>
        <v/>
      </c>
      <c r="AA342" s="9" t="n">
        <v>1</v>
      </c>
      <c r="AB342" s="9" t="n">
        <v>0</v>
      </c>
      <c r="AC342" s="9" t="n">
        <v>0</v>
      </c>
      <c r="AD342" s="9" t="n">
        <v>0</v>
      </c>
      <c r="AE342" s="9" t="n">
        <v>1</v>
      </c>
      <c r="AF342" s="9" t="n">
        <v>0</v>
      </c>
      <c r="AG342" s="8" t="n">
        <v>1</v>
      </c>
      <c r="AH342" s="9" t="n">
        <v>0</v>
      </c>
      <c r="AI342" s="30" t="n">
        <v>0</v>
      </c>
      <c r="AJ342" s="9" t="n">
        <v>0</v>
      </c>
      <c r="AK342" s="30" t="n">
        <v>1</v>
      </c>
      <c r="AL342" s="21" t="n">
        <v>1970</v>
      </c>
      <c r="AM342" s="23">
        <f>LN(AL342)</f>
        <v/>
      </c>
      <c r="AN342" s="33" t="inlineStr">
        <is>
          <t>.</t>
        </is>
      </c>
      <c r="AO342" s="33" t="inlineStr">
        <is>
          <t>.</t>
        </is>
      </c>
      <c r="AP342" s="33" t="inlineStr">
        <is>
          <t>.</t>
        </is>
      </c>
      <c r="AQ342" s="43" t="inlineStr">
        <is>
          <t>.</t>
        </is>
      </c>
      <c r="AR342" s="33" t="inlineStr">
        <is>
          <t>.</t>
        </is>
      </c>
      <c r="AS342" s="43" t="inlineStr">
        <is>
          <t>.</t>
        </is>
      </c>
      <c r="AT342" s="42" t="inlineStr">
        <is>
          <t>.</t>
        </is>
      </c>
      <c r="AU342" s="18" t="inlineStr">
        <is>
          <t>.</t>
        </is>
      </c>
      <c r="AV342" t="n">
        <v>1</v>
      </c>
      <c r="AW342" s="40" t="n">
        <v>0</v>
      </c>
      <c r="AX342" t="inlineStr">
        <is>
          <t>.</t>
        </is>
      </c>
      <c r="AY342" s="40" t="inlineStr">
        <is>
          <t>.</t>
        </is>
      </c>
      <c r="BA342" s="18" t="n"/>
      <c r="BB342" t="inlineStr">
        <is>
          <t>.</t>
        </is>
      </c>
      <c r="BC342" s="18" t="inlineStr">
        <is>
          <t>.</t>
        </is>
      </c>
      <c r="BD342" s="18" t="inlineStr">
        <is>
          <t>United States</t>
        </is>
      </c>
      <c r="BE342" t="n">
        <v>1</v>
      </c>
      <c r="BF342" t="n">
        <v>0</v>
      </c>
      <c r="BG342" t="n">
        <v>0</v>
      </c>
      <c r="BH342" t="n">
        <v>0</v>
      </c>
      <c r="BI342" t="n">
        <v>0</v>
      </c>
      <c r="BJ342" t="n">
        <v>0</v>
      </c>
      <c r="BK342" s="18" t="n">
        <v>0</v>
      </c>
      <c r="BL342" t="n">
        <v>1</v>
      </c>
      <c r="BM342" t="n">
        <v>0</v>
      </c>
      <c r="BN342" s="18" t="n">
        <v>0</v>
      </c>
      <c r="BO342" t="n">
        <v>3697.166666666667</v>
      </c>
      <c r="BP342" t="n">
        <v>824</v>
      </c>
      <c r="BQ342" s="25" t="n">
        <v>44.74</v>
      </c>
      <c r="BR342" t="n">
        <v>0</v>
      </c>
      <c r="BS342" t="n">
        <v>0</v>
      </c>
      <c r="BT342" t="n">
        <v>0</v>
      </c>
      <c r="BU342" t="n">
        <v>0</v>
      </c>
      <c r="BV342" t="n">
        <v>1</v>
      </c>
      <c r="BW342" t="n">
        <v>0</v>
      </c>
      <c r="BX342" t="n">
        <v>0</v>
      </c>
      <c r="BY342" s="18" t="n">
        <v>0</v>
      </c>
      <c r="BZ342" t="n">
        <v>0</v>
      </c>
      <c r="CA342" t="n">
        <v>0</v>
      </c>
      <c r="CB342" t="n">
        <v>0</v>
      </c>
      <c r="CC342" s="18" t="n">
        <v>1</v>
      </c>
      <c r="CD342" t="n">
        <v>0</v>
      </c>
      <c r="CE342" t="n">
        <v>0</v>
      </c>
      <c r="CF342" t="n">
        <v>0</v>
      </c>
      <c r="CG342" t="n">
        <v>0</v>
      </c>
      <c r="CH342" s="18" t="n">
        <v>0</v>
      </c>
      <c r="CI342" t="n">
        <v>1</v>
      </c>
      <c r="CJ342" t="n">
        <v>0</v>
      </c>
      <c r="CK342" t="n">
        <v>0</v>
      </c>
      <c r="CL342" t="n">
        <v>0</v>
      </c>
      <c r="CM342" t="n">
        <v>0</v>
      </c>
      <c r="CN342" t="n">
        <v>0</v>
      </c>
      <c r="CO342" t="n">
        <v>0</v>
      </c>
      <c r="CP342" t="n">
        <v>0</v>
      </c>
      <c r="CQ342" t="n">
        <v>0</v>
      </c>
      <c r="CR342" t="n">
        <v>0</v>
      </c>
      <c r="CS342" s="18" t="n">
        <v>1</v>
      </c>
      <c r="DD342" s="34" t="inlineStr">
        <is>
          <t>X</t>
        </is>
      </c>
    </row>
    <row r="343">
      <c r="A343" t="n">
        <v>342</v>
      </c>
      <c r="B343" t="n">
        <v>21</v>
      </c>
      <c r="C343" s="25" t="inlineStr">
        <is>
          <t>Acemoglu &amp; Angrist (1999)</t>
        </is>
      </c>
      <c r="D343" s="12" t="n">
        <v>7.3</v>
      </c>
      <c r="E343" s="14" t="n">
        <v>0.03</v>
      </c>
      <c r="F343" s="7">
        <f>D343/E343</f>
        <v/>
      </c>
      <c r="G343" s="7">
        <f>D343-E343</f>
        <v/>
      </c>
      <c r="H343" s="16">
        <f>D343+E343</f>
        <v/>
      </c>
      <c r="I343" s="11">
        <f>IFERROR(F343/SQRT(F343^2+W343), "X")</f>
        <v/>
      </c>
      <c r="J343" s="33">
        <f>IFERROR(SQRT((1-I343^2)/W343), "X")</f>
        <v/>
      </c>
      <c r="K343" s="33">
        <f>IFERROR(1/J343, "X")</f>
        <v/>
      </c>
      <c r="L343" s="33">
        <f>IFERROR(I343-J343, "X")</f>
        <v/>
      </c>
      <c r="M343" s="33">
        <f>IFERROR(I343+J343, "X")</f>
        <v/>
      </c>
      <c r="N343" s="8" t="n">
        <v>0</v>
      </c>
      <c r="O343" s="9" t="n">
        <v>1</v>
      </c>
      <c r="P343" s="8" t="n">
        <v>0</v>
      </c>
      <c r="Q343" s="9" t="n">
        <v>0</v>
      </c>
      <c r="R343" s="9" t="n">
        <v>0</v>
      </c>
      <c r="S343" s="9" t="n">
        <v>1</v>
      </c>
      <c r="T343" s="9" t="n">
        <v>0</v>
      </c>
      <c r="U343" s="8" t="n">
        <v>609852</v>
      </c>
      <c r="V343" s="9" t="n">
        <v>9</v>
      </c>
      <c r="W343" s="9">
        <f>U343-V343-1</f>
        <v/>
      </c>
      <c r="X343" s="9">
        <f>COUNTIF(B:B,B343)</f>
        <v/>
      </c>
      <c r="Y343" s="7" t="n">
        <v>11.59</v>
      </c>
      <c r="Z343" s="7">
        <f>BQ343-Y343-6</f>
        <v/>
      </c>
      <c r="AA343" s="9" t="n">
        <v>1</v>
      </c>
      <c r="AB343" s="9" t="n">
        <v>0</v>
      </c>
      <c r="AC343" s="9" t="n">
        <v>0</v>
      </c>
      <c r="AD343" s="9" t="n">
        <v>0</v>
      </c>
      <c r="AE343" s="9" t="n">
        <v>1</v>
      </c>
      <c r="AF343" s="9" t="n">
        <v>0</v>
      </c>
      <c r="AG343" s="8" t="n">
        <v>1</v>
      </c>
      <c r="AH343" s="9" t="n">
        <v>0</v>
      </c>
      <c r="AI343" s="30" t="n">
        <v>0</v>
      </c>
      <c r="AJ343" s="9" t="n">
        <v>0</v>
      </c>
      <c r="AK343" s="30" t="n">
        <v>1</v>
      </c>
      <c r="AL343" s="21" t="n">
        <v>1970</v>
      </c>
      <c r="AM343" s="23">
        <f>LN(AL343)</f>
        <v/>
      </c>
      <c r="AN343" s="33" t="inlineStr">
        <is>
          <t>.</t>
        </is>
      </c>
      <c r="AO343" s="33" t="inlineStr">
        <is>
          <t>.</t>
        </is>
      </c>
      <c r="AP343" s="33" t="inlineStr">
        <is>
          <t>.</t>
        </is>
      </c>
      <c r="AQ343" s="43" t="inlineStr">
        <is>
          <t>.</t>
        </is>
      </c>
      <c r="AR343" s="33" t="inlineStr">
        <is>
          <t>.</t>
        </is>
      </c>
      <c r="AS343" s="43" t="inlineStr">
        <is>
          <t>.</t>
        </is>
      </c>
      <c r="AT343" s="42" t="inlineStr">
        <is>
          <t>.</t>
        </is>
      </c>
      <c r="AU343" s="18" t="inlineStr">
        <is>
          <t>.</t>
        </is>
      </c>
      <c r="AV343" t="n">
        <v>1</v>
      </c>
      <c r="AW343" s="40" t="n">
        <v>0</v>
      </c>
      <c r="AX343" t="inlineStr">
        <is>
          <t>.</t>
        </is>
      </c>
      <c r="AY343" s="40" t="inlineStr">
        <is>
          <t>.</t>
        </is>
      </c>
      <c r="BA343" s="18" t="n"/>
      <c r="BB343" t="inlineStr">
        <is>
          <t>.</t>
        </is>
      </c>
      <c r="BC343" s="18" t="inlineStr">
        <is>
          <t>.</t>
        </is>
      </c>
      <c r="BD343" s="18" t="inlineStr">
        <is>
          <t>United States</t>
        </is>
      </c>
      <c r="BE343" t="n">
        <v>1</v>
      </c>
      <c r="BF343" t="n">
        <v>0</v>
      </c>
      <c r="BG343" t="n">
        <v>0</v>
      </c>
      <c r="BH343" t="n">
        <v>0</v>
      </c>
      <c r="BI343" t="n">
        <v>0</v>
      </c>
      <c r="BJ343" t="n">
        <v>0</v>
      </c>
      <c r="BK343" s="18" t="n">
        <v>0</v>
      </c>
      <c r="BL343" t="n">
        <v>1</v>
      </c>
      <c r="BM343" t="n">
        <v>0</v>
      </c>
      <c r="BN343" s="18" t="n">
        <v>0</v>
      </c>
      <c r="BO343" t="n">
        <v>3697.166666666667</v>
      </c>
      <c r="BP343" t="n">
        <v>824</v>
      </c>
      <c r="BQ343" s="25" t="n">
        <v>44.74</v>
      </c>
      <c r="BR343" t="n">
        <v>0</v>
      </c>
      <c r="BS343" t="n">
        <v>0</v>
      </c>
      <c r="BT343" t="n">
        <v>0</v>
      </c>
      <c r="BU343" t="n">
        <v>0</v>
      </c>
      <c r="BV343" t="n">
        <v>1</v>
      </c>
      <c r="BW343" t="n">
        <v>0</v>
      </c>
      <c r="BX343" t="n">
        <v>0</v>
      </c>
      <c r="BY343" s="18" t="n">
        <v>0</v>
      </c>
      <c r="BZ343" t="n">
        <v>0</v>
      </c>
      <c r="CA343" t="n">
        <v>0</v>
      </c>
      <c r="CB343" t="n">
        <v>0</v>
      </c>
      <c r="CC343" s="18" t="n">
        <v>1</v>
      </c>
      <c r="CD343" t="n">
        <v>0</v>
      </c>
      <c r="CE343" t="n">
        <v>0</v>
      </c>
      <c r="CF343" t="n">
        <v>0</v>
      </c>
      <c r="CG343" t="n">
        <v>0</v>
      </c>
      <c r="CH343" s="18" t="n">
        <v>0</v>
      </c>
      <c r="CI343" t="n">
        <v>1</v>
      </c>
      <c r="CJ343" t="n">
        <v>0</v>
      </c>
      <c r="CK343" t="n">
        <v>0</v>
      </c>
      <c r="CL343" t="n">
        <v>0</v>
      </c>
      <c r="CM343" t="n">
        <v>0</v>
      </c>
      <c r="CN343" t="n">
        <v>0</v>
      </c>
      <c r="CO343" t="n">
        <v>0</v>
      </c>
      <c r="CP343" t="n">
        <v>0</v>
      </c>
      <c r="CQ343" t="n">
        <v>0</v>
      </c>
      <c r="CR343" t="n">
        <v>0</v>
      </c>
      <c r="CS343" s="18" t="n">
        <v>1</v>
      </c>
      <c r="DD343" s="34" t="inlineStr">
        <is>
          <t>X</t>
        </is>
      </c>
    </row>
    <row r="344">
      <c r="A344" t="n">
        <v>343</v>
      </c>
      <c r="B344" t="n">
        <v>21</v>
      </c>
      <c r="C344" s="25" t="inlineStr">
        <is>
          <t>Acemoglu &amp; Angrist (1999)</t>
        </is>
      </c>
      <c r="D344" s="12" t="n">
        <v>7.3</v>
      </c>
      <c r="E344" s="14" t="n">
        <v>0.03</v>
      </c>
      <c r="F344" s="7">
        <f>D344/E344</f>
        <v/>
      </c>
      <c r="G344" s="7">
        <f>D344-E344</f>
        <v/>
      </c>
      <c r="H344" s="16">
        <f>D344+E344</f>
        <v/>
      </c>
      <c r="I344" s="11">
        <f>IFERROR(F344/SQRT(F344^2+W344), "X")</f>
        <v/>
      </c>
      <c r="J344" s="33">
        <f>IFERROR(SQRT((1-I344^2)/W344), "X")</f>
        <v/>
      </c>
      <c r="K344" s="33">
        <f>IFERROR(1/J344, "X")</f>
        <v/>
      </c>
      <c r="L344" s="33">
        <f>IFERROR(I344-J344, "X")</f>
        <v/>
      </c>
      <c r="M344" s="33">
        <f>IFERROR(I344+J344, "X")</f>
        <v/>
      </c>
      <c r="N344" s="8" t="n">
        <v>0</v>
      </c>
      <c r="O344" s="9" t="n">
        <v>1</v>
      </c>
      <c r="P344" s="8" t="n">
        <v>0</v>
      </c>
      <c r="Q344" s="9" t="n">
        <v>0</v>
      </c>
      <c r="R344" s="9" t="n">
        <v>0</v>
      </c>
      <c r="S344" s="9" t="n">
        <v>1</v>
      </c>
      <c r="T344" s="9" t="n">
        <v>0</v>
      </c>
      <c r="U344" s="8" t="n">
        <v>609852</v>
      </c>
      <c r="V344" s="9" t="n">
        <v>9</v>
      </c>
      <c r="W344" s="9">
        <f>U344-V344-1</f>
        <v/>
      </c>
      <c r="X344" s="9">
        <f>COUNTIF(B:B,B344)</f>
        <v/>
      </c>
      <c r="Y344" s="7" t="n">
        <v>11.59</v>
      </c>
      <c r="Z344" s="7">
        <f>BQ344-Y344-6</f>
        <v/>
      </c>
      <c r="AA344" s="9" t="n">
        <v>1</v>
      </c>
      <c r="AB344" s="9" t="n">
        <v>0</v>
      </c>
      <c r="AC344" s="9" t="n">
        <v>0</v>
      </c>
      <c r="AD344" s="9" t="n">
        <v>0</v>
      </c>
      <c r="AE344" s="9" t="n">
        <v>1</v>
      </c>
      <c r="AF344" s="9" t="n">
        <v>0</v>
      </c>
      <c r="AG344" s="8" t="n">
        <v>1</v>
      </c>
      <c r="AH344" s="9" t="n">
        <v>0</v>
      </c>
      <c r="AI344" s="30" t="n">
        <v>0</v>
      </c>
      <c r="AJ344" s="9" t="n">
        <v>0</v>
      </c>
      <c r="AK344" s="30" t="n">
        <v>1</v>
      </c>
      <c r="AL344" s="21" t="n">
        <v>1970</v>
      </c>
      <c r="AM344" s="23">
        <f>LN(AL344)</f>
        <v/>
      </c>
      <c r="AN344" s="33" t="inlineStr">
        <is>
          <t>.</t>
        </is>
      </c>
      <c r="AO344" s="33" t="inlineStr">
        <is>
          <t>.</t>
        </is>
      </c>
      <c r="AP344" s="33" t="inlineStr">
        <is>
          <t>.</t>
        </is>
      </c>
      <c r="AQ344" s="43" t="inlineStr">
        <is>
          <t>.</t>
        </is>
      </c>
      <c r="AR344" s="33" t="inlineStr">
        <is>
          <t>.</t>
        </is>
      </c>
      <c r="AS344" s="43" t="inlineStr">
        <is>
          <t>.</t>
        </is>
      </c>
      <c r="AT344" s="42" t="inlineStr">
        <is>
          <t>.</t>
        </is>
      </c>
      <c r="AU344" s="18" t="inlineStr">
        <is>
          <t>.</t>
        </is>
      </c>
      <c r="AV344" t="n">
        <v>1</v>
      </c>
      <c r="AW344" s="40" t="n">
        <v>0</v>
      </c>
      <c r="AX344" t="inlineStr">
        <is>
          <t>.</t>
        </is>
      </c>
      <c r="AY344" s="40" t="inlineStr">
        <is>
          <t>.</t>
        </is>
      </c>
      <c r="BA344" s="18" t="n"/>
      <c r="BB344" t="inlineStr">
        <is>
          <t>.</t>
        </is>
      </c>
      <c r="BC344" s="18" t="inlineStr">
        <is>
          <t>.</t>
        </is>
      </c>
      <c r="BD344" s="18" t="inlineStr">
        <is>
          <t>United States</t>
        </is>
      </c>
      <c r="BE344" t="n">
        <v>1</v>
      </c>
      <c r="BF344" t="n">
        <v>0</v>
      </c>
      <c r="BG344" t="n">
        <v>0</v>
      </c>
      <c r="BH344" t="n">
        <v>0</v>
      </c>
      <c r="BI344" t="n">
        <v>0</v>
      </c>
      <c r="BJ344" t="n">
        <v>0</v>
      </c>
      <c r="BK344" s="18" t="n">
        <v>0</v>
      </c>
      <c r="BL344" t="n">
        <v>1</v>
      </c>
      <c r="BM344" t="n">
        <v>0</v>
      </c>
      <c r="BN344" s="18" t="n">
        <v>0</v>
      </c>
      <c r="BO344" t="n">
        <v>3697.166666666667</v>
      </c>
      <c r="BP344" t="n">
        <v>824</v>
      </c>
      <c r="BQ344" s="25" t="n">
        <v>44.74</v>
      </c>
      <c r="BR344" t="n">
        <v>0</v>
      </c>
      <c r="BS344" t="n">
        <v>0</v>
      </c>
      <c r="BT344" t="n">
        <v>0</v>
      </c>
      <c r="BU344" t="n">
        <v>0</v>
      </c>
      <c r="BV344" t="n">
        <v>1</v>
      </c>
      <c r="BW344" t="n">
        <v>0</v>
      </c>
      <c r="BX344" t="n">
        <v>0</v>
      </c>
      <c r="BY344" s="18" t="n">
        <v>0</v>
      </c>
      <c r="BZ344" t="n">
        <v>0</v>
      </c>
      <c r="CA344" t="n">
        <v>0</v>
      </c>
      <c r="CB344" t="n">
        <v>0</v>
      </c>
      <c r="CC344" s="18" t="n">
        <v>1</v>
      </c>
      <c r="CD344" t="n">
        <v>0</v>
      </c>
      <c r="CE344" t="n">
        <v>0</v>
      </c>
      <c r="CF344" t="n">
        <v>0</v>
      </c>
      <c r="CG344" t="n">
        <v>0</v>
      </c>
      <c r="CH344" s="18" t="n">
        <v>0</v>
      </c>
      <c r="CI344" t="n">
        <v>1</v>
      </c>
      <c r="CJ344" t="n">
        <v>0</v>
      </c>
      <c r="CK344" t="n">
        <v>0</v>
      </c>
      <c r="CL344" t="n">
        <v>0</v>
      </c>
      <c r="CM344" t="n">
        <v>0</v>
      </c>
      <c r="CN344" t="n">
        <v>0</v>
      </c>
      <c r="CO344" t="n">
        <v>0</v>
      </c>
      <c r="CP344" t="n">
        <v>0</v>
      </c>
      <c r="CQ344" t="n">
        <v>0</v>
      </c>
      <c r="CR344" t="n">
        <v>0</v>
      </c>
      <c r="CS344" s="18" t="n">
        <v>1</v>
      </c>
      <c r="DD344" s="34" t="inlineStr">
        <is>
          <t>X</t>
        </is>
      </c>
    </row>
    <row r="345">
      <c r="A345" t="n">
        <v>344</v>
      </c>
      <c r="B345" t="n">
        <v>21</v>
      </c>
      <c r="C345" s="25" t="inlineStr">
        <is>
          <t>Acemoglu &amp; Angrist (1999)</t>
        </is>
      </c>
      <c r="D345" s="12" t="n">
        <v>7.3</v>
      </c>
      <c r="E345" s="14" t="n">
        <v>0.03</v>
      </c>
      <c r="F345" s="7">
        <f>D345/E345</f>
        <v/>
      </c>
      <c r="G345" s="7">
        <f>D345-E345</f>
        <v/>
      </c>
      <c r="H345" s="16">
        <f>D345+E345</f>
        <v/>
      </c>
      <c r="I345" s="11">
        <f>IFERROR(F345/SQRT(F345^2+W345), "X")</f>
        <v/>
      </c>
      <c r="J345" s="33">
        <f>IFERROR(SQRT((1-I345^2)/W345), "X")</f>
        <v/>
      </c>
      <c r="K345" s="33">
        <f>IFERROR(1/J345, "X")</f>
        <v/>
      </c>
      <c r="L345" s="33">
        <f>IFERROR(I345-J345, "X")</f>
        <v/>
      </c>
      <c r="M345" s="33">
        <f>IFERROR(I345+J345, "X")</f>
        <v/>
      </c>
      <c r="N345" s="8" t="n">
        <v>0</v>
      </c>
      <c r="O345" s="9" t="n">
        <v>1</v>
      </c>
      <c r="P345" s="8" t="n">
        <v>0</v>
      </c>
      <c r="Q345" s="9" t="n">
        <v>0</v>
      </c>
      <c r="R345" s="9" t="n">
        <v>0</v>
      </c>
      <c r="S345" s="9" t="n">
        <v>1</v>
      </c>
      <c r="T345" s="9" t="n">
        <v>0</v>
      </c>
      <c r="U345" s="8" t="n">
        <v>609852</v>
      </c>
      <c r="V345" s="9" t="n">
        <v>10</v>
      </c>
      <c r="W345" s="9">
        <f>U345-V345-1</f>
        <v/>
      </c>
      <c r="X345" s="9">
        <f>COUNTIF(B:B,B345)</f>
        <v/>
      </c>
      <c r="Y345" s="7" t="n">
        <v>11.59</v>
      </c>
      <c r="Z345" s="7">
        <f>BQ345-Y345-6</f>
        <v/>
      </c>
      <c r="AA345" s="9" t="n">
        <v>1</v>
      </c>
      <c r="AB345" s="9" t="n">
        <v>0</v>
      </c>
      <c r="AC345" s="9" t="n">
        <v>0</v>
      </c>
      <c r="AD345" s="9" t="n">
        <v>0</v>
      </c>
      <c r="AE345" s="9" t="n">
        <v>1</v>
      </c>
      <c r="AF345" s="9" t="n">
        <v>0</v>
      </c>
      <c r="AG345" s="8" t="n">
        <v>1</v>
      </c>
      <c r="AH345" s="9" t="n">
        <v>0</v>
      </c>
      <c r="AI345" s="30" t="n">
        <v>0</v>
      </c>
      <c r="AJ345" s="9" t="n">
        <v>0</v>
      </c>
      <c r="AK345" s="30" t="n">
        <v>1</v>
      </c>
      <c r="AL345" s="21" t="n">
        <v>1970</v>
      </c>
      <c r="AM345" s="23">
        <f>LN(AL345)</f>
        <v/>
      </c>
      <c r="AN345" s="33" t="inlineStr">
        <is>
          <t>.</t>
        </is>
      </c>
      <c r="AO345" s="33" t="inlineStr">
        <is>
          <t>.</t>
        </is>
      </c>
      <c r="AP345" s="33" t="inlineStr">
        <is>
          <t>.</t>
        </is>
      </c>
      <c r="AQ345" s="43" t="inlineStr">
        <is>
          <t>.</t>
        </is>
      </c>
      <c r="AR345" s="33" t="inlineStr">
        <is>
          <t>.</t>
        </is>
      </c>
      <c r="AS345" s="43" t="inlineStr">
        <is>
          <t>.</t>
        </is>
      </c>
      <c r="AT345" s="42" t="inlineStr">
        <is>
          <t>.</t>
        </is>
      </c>
      <c r="AU345" s="18" t="inlineStr">
        <is>
          <t>.</t>
        </is>
      </c>
      <c r="AV345" t="n">
        <v>1</v>
      </c>
      <c r="AW345" s="40" t="n">
        <v>0</v>
      </c>
      <c r="AX345" t="inlineStr">
        <is>
          <t>.</t>
        </is>
      </c>
      <c r="AY345" s="40" t="inlineStr">
        <is>
          <t>.</t>
        </is>
      </c>
      <c r="BA345" s="18" t="n"/>
      <c r="BB345" t="inlineStr">
        <is>
          <t>.</t>
        </is>
      </c>
      <c r="BC345" s="18" t="inlineStr">
        <is>
          <t>.</t>
        </is>
      </c>
      <c r="BD345" s="18" t="inlineStr">
        <is>
          <t>United States</t>
        </is>
      </c>
      <c r="BE345" t="n">
        <v>1</v>
      </c>
      <c r="BF345" t="n">
        <v>0</v>
      </c>
      <c r="BG345" t="n">
        <v>0</v>
      </c>
      <c r="BH345" t="n">
        <v>0</v>
      </c>
      <c r="BI345" t="n">
        <v>0</v>
      </c>
      <c r="BJ345" t="n">
        <v>0</v>
      </c>
      <c r="BK345" s="18" t="n">
        <v>0</v>
      </c>
      <c r="BL345" t="n">
        <v>1</v>
      </c>
      <c r="BM345" t="n">
        <v>0</v>
      </c>
      <c r="BN345" s="18" t="n">
        <v>0</v>
      </c>
      <c r="BO345" t="n">
        <v>3697.166666666667</v>
      </c>
      <c r="BP345" t="n">
        <v>824</v>
      </c>
      <c r="BQ345" s="25" t="n">
        <v>44.74</v>
      </c>
      <c r="BR345" t="n">
        <v>0</v>
      </c>
      <c r="BS345" t="n">
        <v>0</v>
      </c>
      <c r="BT345" t="n">
        <v>0</v>
      </c>
      <c r="BU345" t="n">
        <v>0</v>
      </c>
      <c r="BV345" t="n">
        <v>1</v>
      </c>
      <c r="BW345" t="n">
        <v>0</v>
      </c>
      <c r="BX345" t="n">
        <v>0</v>
      </c>
      <c r="BY345" s="18" t="n">
        <v>0</v>
      </c>
      <c r="BZ345" t="n">
        <v>0</v>
      </c>
      <c r="CA345" t="n">
        <v>0</v>
      </c>
      <c r="CB345" t="n">
        <v>0</v>
      </c>
      <c r="CC345" s="18" t="n">
        <v>1</v>
      </c>
      <c r="CD345" t="n">
        <v>0</v>
      </c>
      <c r="CE345" t="n">
        <v>0</v>
      </c>
      <c r="CF345" t="n">
        <v>0</v>
      </c>
      <c r="CG345" t="n">
        <v>0</v>
      </c>
      <c r="CH345" s="18" t="n">
        <v>0</v>
      </c>
      <c r="CI345" t="n">
        <v>1</v>
      </c>
      <c r="CJ345" t="n">
        <v>0</v>
      </c>
      <c r="CK345" t="n">
        <v>0</v>
      </c>
      <c r="CL345" t="n">
        <v>0</v>
      </c>
      <c r="CM345" t="n">
        <v>0</v>
      </c>
      <c r="CN345" t="n">
        <v>0</v>
      </c>
      <c r="CO345" t="n">
        <v>0</v>
      </c>
      <c r="CP345" t="n">
        <v>0</v>
      </c>
      <c r="CQ345" t="n">
        <v>0</v>
      </c>
      <c r="CR345" t="n">
        <v>0</v>
      </c>
      <c r="CS345" s="18" t="n">
        <v>1</v>
      </c>
      <c r="DD345" s="34" t="inlineStr">
        <is>
          <t>X</t>
        </is>
      </c>
    </row>
    <row r="346" customFormat="1" s="51">
      <c r="A346" s="51" t="n">
        <v>345</v>
      </c>
      <c r="B346" s="51" t="n">
        <v>21</v>
      </c>
      <c r="C346" s="52" t="inlineStr">
        <is>
          <t>Acemoglu &amp; Angrist (1999)</t>
        </is>
      </c>
      <c r="D346" s="53" t="n">
        <v>7.3</v>
      </c>
      <c r="E346" s="54" t="n">
        <v>0.03</v>
      </c>
      <c r="F346" s="55">
        <f>D346/E346</f>
        <v/>
      </c>
      <c r="G346" s="55">
        <f>D346-E346</f>
        <v/>
      </c>
      <c r="H346" s="56">
        <f>D346+E346</f>
        <v/>
      </c>
      <c r="I346" s="57">
        <f>IFERROR(F346/SQRT(F346^2+W346), "X")</f>
        <v/>
      </c>
      <c r="J346" s="58">
        <f>IFERROR(SQRT((1-I346^2)/W346), "X")</f>
        <v/>
      </c>
      <c r="K346" s="58">
        <f>IFERROR(1/J346, "X")</f>
        <v/>
      </c>
      <c r="L346" s="58">
        <f>IFERROR(I346-J346, "X")</f>
        <v/>
      </c>
      <c r="M346" s="58">
        <f>IFERROR(I346+J346, "X")</f>
        <v/>
      </c>
      <c r="N346" s="59" t="n">
        <v>0</v>
      </c>
      <c r="O346" s="60" t="n">
        <v>1</v>
      </c>
      <c r="P346" s="59" t="n">
        <v>0</v>
      </c>
      <c r="Q346" s="60" t="n">
        <v>0</v>
      </c>
      <c r="R346" s="60" t="n">
        <v>0</v>
      </c>
      <c r="S346" s="60" t="n">
        <v>1</v>
      </c>
      <c r="T346" s="60" t="n">
        <v>0</v>
      </c>
      <c r="U346" s="59" t="n">
        <v>609852</v>
      </c>
      <c r="V346" s="60" t="n">
        <v>12</v>
      </c>
      <c r="W346" s="60">
        <f>U346-V346-1</f>
        <v/>
      </c>
      <c r="X346" s="60">
        <f>COUNTIF(B:B,B346)</f>
        <v/>
      </c>
      <c r="Y346" s="55" t="n">
        <v>11.59</v>
      </c>
      <c r="Z346" s="55">
        <f>BQ346-Y346-6</f>
        <v/>
      </c>
      <c r="AA346" s="60" t="n">
        <v>1</v>
      </c>
      <c r="AB346" s="60" t="n">
        <v>0</v>
      </c>
      <c r="AC346" s="60" t="n">
        <v>0</v>
      </c>
      <c r="AD346" s="60" t="n">
        <v>0</v>
      </c>
      <c r="AE346" s="60" t="n">
        <v>1</v>
      </c>
      <c r="AF346" s="60" t="n">
        <v>0</v>
      </c>
      <c r="AG346" s="59" t="n">
        <v>1</v>
      </c>
      <c r="AH346" s="60" t="n">
        <v>0</v>
      </c>
      <c r="AI346" s="61" t="n">
        <v>0</v>
      </c>
      <c r="AJ346" s="60" t="n">
        <v>0</v>
      </c>
      <c r="AK346" s="61" t="n">
        <v>1</v>
      </c>
      <c r="AL346" s="62" t="n">
        <v>1970</v>
      </c>
      <c r="AM346" s="63">
        <f>LN(AL346)</f>
        <v/>
      </c>
      <c r="AN346" s="58" t="inlineStr">
        <is>
          <t>.</t>
        </is>
      </c>
      <c r="AO346" s="58" t="inlineStr">
        <is>
          <t>.</t>
        </is>
      </c>
      <c r="AP346" s="58" t="inlineStr">
        <is>
          <t>.</t>
        </is>
      </c>
      <c r="AQ346" s="64" t="inlineStr">
        <is>
          <t>.</t>
        </is>
      </c>
      <c r="AR346" s="58" t="inlineStr">
        <is>
          <t>.</t>
        </is>
      </c>
      <c r="AS346" s="64" t="inlineStr">
        <is>
          <t>.</t>
        </is>
      </c>
      <c r="AT346" s="65" t="inlineStr">
        <is>
          <t>.</t>
        </is>
      </c>
      <c r="AU346" s="66" t="inlineStr">
        <is>
          <t>.</t>
        </is>
      </c>
      <c r="AV346" s="51" t="n">
        <v>1</v>
      </c>
      <c r="AW346" s="67" t="n">
        <v>0</v>
      </c>
      <c r="AX346" s="51" t="inlineStr">
        <is>
          <t>.</t>
        </is>
      </c>
      <c r="AY346" s="67" t="inlineStr">
        <is>
          <t>.</t>
        </is>
      </c>
      <c r="BA346" s="66" t="n"/>
      <c r="BB346" s="51" t="inlineStr">
        <is>
          <t>.</t>
        </is>
      </c>
      <c r="BC346" s="66" t="inlineStr">
        <is>
          <t>.</t>
        </is>
      </c>
      <c r="BD346" s="66" t="inlineStr">
        <is>
          <t>United States</t>
        </is>
      </c>
      <c r="BE346" t="n">
        <v>1</v>
      </c>
      <c r="BF346" t="n">
        <v>0</v>
      </c>
      <c r="BG346" t="n">
        <v>0</v>
      </c>
      <c r="BH346" t="n">
        <v>0</v>
      </c>
      <c r="BI346" t="n">
        <v>0</v>
      </c>
      <c r="BJ346" t="n">
        <v>0</v>
      </c>
      <c r="BK346" s="66" t="n">
        <v>0</v>
      </c>
      <c r="BL346" t="n">
        <v>1</v>
      </c>
      <c r="BM346" t="n">
        <v>0</v>
      </c>
      <c r="BN346" s="66" t="n">
        <v>0</v>
      </c>
      <c r="BO346" t="n">
        <v>3697.166666666667</v>
      </c>
      <c r="BP346" t="n">
        <v>824</v>
      </c>
      <c r="BQ346" s="52" t="n">
        <v>44.74</v>
      </c>
      <c r="BR346" s="51" t="n">
        <v>0</v>
      </c>
      <c r="BS346" s="51" t="n">
        <v>0</v>
      </c>
      <c r="BT346" s="51" t="n">
        <v>0</v>
      </c>
      <c r="BU346" s="51" t="n">
        <v>0</v>
      </c>
      <c r="BV346" s="51" t="n">
        <v>1</v>
      </c>
      <c r="BW346" s="51" t="n">
        <v>0</v>
      </c>
      <c r="BX346" s="51" t="n">
        <v>0</v>
      </c>
      <c r="BY346" s="66" t="n">
        <v>0</v>
      </c>
      <c r="BZ346" s="51" t="n">
        <v>0</v>
      </c>
      <c r="CA346" s="51" t="n">
        <v>0</v>
      </c>
      <c r="CB346" s="51" t="n">
        <v>0</v>
      </c>
      <c r="CC346" s="66" t="n">
        <v>1</v>
      </c>
      <c r="CD346" s="51" t="n">
        <v>0</v>
      </c>
      <c r="CE346" s="51" t="n">
        <v>0</v>
      </c>
      <c r="CF346" s="51" t="n">
        <v>0</v>
      </c>
      <c r="CG346" s="51" t="n">
        <v>0</v>
      </c>
      <c r="CH346" s="66" t="n">
        <v>0</v>
      </c>
      <c r="CI346" s="51" t="n">
        <v>1</v>
      </c>
      <c r="CJ346" s="51" t="n">
        <v>0</v>
      </c>
      <c r="CK346" s="51" t="n">
        <v>0</v>
      </c>
      <c r="CL346" s="51" t="n">
        <v>0</v>
      </c>
      <c r="CM346" s="51" t="n">
        <v>0</v>
      </c>
      <c r="CN346" s="51" t="n">
        <v>0</v>
      </c>
      <c r="CO346" s="51" t="n">
        <v>0</v>
      </c>
      <c r="CP346" s="51" t="n">
        <v>0</v>
      </c>
      <c r="CQ346" s="51" t="n">
        <v>0</v>
      </c>
      <c r="CR346" s="51" t="n">
        <v>0</v>
      </c>
      <c r="CS346" s="66" t="n">
        <v>1</v>
      </c>
      <c r="CY346" s="68" t="n"/>
      <c r="DD346" s="68" t="inlineStr">
        <is>
          <t>X</t>
        </is>
      </c>
    </row>
    <row r="347">
      <c r="A347" t="n">
        <v>346</v>
      </c>
      <c r="B347" t="n">
        <v>22</v>
      </c>
      <c r="C347" s="25" t="inlineStr">
        <is>
          <t>Vivatsurakit &amp; Vechbanyongratana (2020)</t>
        </is>
      </c>
      <c r="D347" s="12" t="n">
        <v>5</v>
      </c>
      <c r="E347" s="14" t="n">
        <v>0.1</v>
      </c>
      <c r="F347" s="7">
        <f>D347/E347</f>
        <v/>
      </c>
      <c r="G347" s="7">
        <f>D347-E347</f>
        <v/>
      </c>
      <c r="H347" s="16">
        <f>D347+E347</f>
        <v/>
      </c>
      <c r="I347" s="11">
        <f>IFERROR(F347/SQRT(F347^2+W347), "X")</f>
        <v/>
      </c>
      <c r="J347" s="33">
        <f>IFERROR(SQRT((1-I347^2)/W347), "X")</f>
        <v/>
      </c>
      <c r="K347" s="33">
        <f>IFERROR(1/J347, "X")</f>
        <v/>
      </c>
      <c r="L347" s="33">
        <f>IFERROR(I347-J347, "X")</f>
        <v/>
      </c>
      <c r="M347" s="33">
        <f>IFERROR(I347+J347, "X")</f>
        <v/>
      </c>
      <c r="N347" s="8" t="n">
        <v>0</v>
      </c>
      <c r="O347" s="9" t="n">
        <v>1</v>
      </c>
      <c r="P347" s="8" t="n">
        <v>0</v>
      </c>
      <c r="Q347" s="9" t="n">
        <v>0</v>
      </c>
      <c r="R347" s="9" t="n">
        <v>1</v>
      </c>
      <c r="S347" s="9" t="n">
        <v>0</v>
      </c>
      <c r="T347" s="9" t="n">
        <v>0</v>
      </c>
      <c r="U347" s="8" t="n">
        <v>53044</v>
      </c>
      <c r="V347" s="9" t="n">
        <v>14</v>
      </c>
      <c r="W347" s="9">
        <f>U347-V347-1</f>
        <v/>
      </c>
      <c r="X347" s="9">
        <f>COUNTIF(B:B,B347)</f>
        <v/>
      </c>
      <c r="Y347" s="7" t="n">
        <v>7.804</v>
      </c>
      <c r="Z347" s="7">
        <f>BQ347-Y347-6</f>
        <v/>
      </c>
      <c r="AA347" s="9" t="n">
        <v>1</v>
      </c>
      <c r="AB347" s="9" t="n">
        <v>0</v>
      </c>
      <c r="AC347" s="9" t="n">
        <v>0</v>
      </c>
      <c r="AD347" s="9" t="n">
        <v>0</v>
      </c>
      <c r="AE347" s="9" t="n">
        <v>0</v>
      </c>
      <c r="AF347" s="9" t="n">
        <v>1</v>
      </c>
      <c r="AG347" s="8" t="n">
        <v>0</v>
      </c>
      <c r="AH347" s="9" t="n">
        <v>0</v>
      </c>
      <c r="AI347" s="30" t="n">
        <v>1</v>
      </c>
      <c r="AJ347" s="9" t="n">
        <v>0</v>
      </c>
      <c r="AK347" s="30" t="n">
        <v>1</v>
      </c>
      <c r="AL347" s="21" t="n">
        <v>2013</v>
      </c>
      <c r="AM347" s="23">
        <f>LN(AL347)</f>
        <v/>
      </c>
      <c r="AN347" s="33" t="n">
        <v>0.14</v>
      </c>
      <c r="AO347" s="33" t="n">
        <v>0.42</v>
      </c>
      <c r="AP347" s="33" t="n">
        <v>0.33</v>
      </c>
      <c r="AQ347" s="43" t="n">
        <v>0.11</v>
      </c>
      <c r="AR347" s="33" t="inlineStr">
        <is>
          <t>.</t>
        </is>
      </c>
      <c r="AS347" s="43" t="inlineStr">
        <is>
          <t>.</t>
        </is>
      </c>
      <c r="AT347" s="42" t="n">
        <v>1</v>
      </c>
      <c r="AU347" s="18" t="n">
        <v>0</v>
      </c>
      <c r="AV347" s="39">
        <f>1-AW347</f>
        <v/>
      </c>
      <c r="AW347" s="40" t="n">
        <v>0.495</v>
      </c>
      <c r="AX347" t="n">
        <v>1</v>
      </c>
      <c r="AY347" s="40" t="n">
        <v>0</v>
      </c>
      <c r="BA347" s="18" t="n"/>
      <c r="BB347">
        <f>1-BC347</f>
        <v/>
      </c>
      <c r="BC347" s="18" t="n">
        <v>0.625</v>
      </c>
      <c r="BD347" s="18" t="inlineStr">
        <is>
          <t>Thailand</t>
        </is>
      </c>
      <c r="BE347" t="n">
        <v>0</v>
      </c>
      <c r="BF347" t="n">
        <v>1</v>
      </c>
      <c r="BG347" t="n">
        <v>0</v>
      </c>
      <c r="BH347" t="n">
        <v>0</v>
      </c>
      <c r="BI347" t="n">
        <v>0</v>
      </c>
      <c r="BJ347" t="n">
        <v>0</v>
      </c>
      <c r="BK347" s="18" t="n">
        <v>0</v>
      </c>
      <c r="BL347" t="n">
        <v>0</v>
      </c>
      <c r="BM347" t="n">
        <v>1</v>
      </c>
      <c r="BN347" s="18" t="n">
        <v>0</v>
      </c>
      <c r="BO347" t="n">
        <v>111.9166666666667</v>
      </c>
      <c r="BP347" t="n">
        <v>45</v>
      </c>
      <c r="BQ347" s="25" t="n">
        <v>44.594</v>
      </c>
      <c r="BR347" t="n">
        <v>1</v>
      </c>
      <c r="BS347" t="n">
        <v>0</v>
      </c>
      <c r="BT347" t="n">
        <v>0</v>
      </c>
      <c r="BU347" t="n">
        <v>0</v>
      </c>
      <c r="BV347" t="n">
        <v>0</v>
      </c>
      <c r="BW347" t="n">
        <v>0</v>
      </c>
      <c r="BX347" t="n">
        <v>0</v>
      </c>
      <c r="BY347" s="18" t="n">
        <v>0</v>
      </c>
      <c r="BZ347" t="n">
        <v>0</v>
      </c>
      <c r="CA347" t="n">
        <v>0</v>
      </c>
      <c r="CB347" t="n">
        <v>1</v>
      </c>
      <c r="CC347" s="18" t="n">
        <v>0</v>
      </c>
      <c r="CD347" t="n">
        <v>0</v>
      </c>
      <c r="CE347" t="n">
        <v>0</v>
      </c>
      <c r="CF347" t="n">
        <v>0</v>
      </c>
      <c r="CG347" t="n">
        <v>0</v>
      </c>
      <c r="CH347" s="18" t="n">
        <v>0</v>
      </c>
      <c r="CI347" t="n">
        <v>1</v>
      </c>
      <c r="CJ347" t="n">
        <v>1</v>
      </c>
      <c r="CK347" t="n">
        <v>0</v>
      </c>
      <c r="CL347" t="n">
        <v>0</v>
      </c>
      <c r="CM347" t="n">
        <v>0</v>
      </c>
      <c r="CN347" t="n">
        <v>0</v>
      </c>
      <c r="CO347" t="n">
        <v>1</v>
      </c>
      <c r="CP347" t="n">
        <v>0</v>
      </c>
      <c r="CQ347" t="n">
        <v>0</v>
      </c>
      <c r="CR347" t="n">
        <v>1</v>
      </c>
      <c r="CS347" s="18" t="n">
        <v>1</v>
      </c>
      <c r="DD347" s="34" t="inlineStr">
        <is>
          <t>X</t>
        </is>
      </c>
    </row>
    <row r="348">
      <c r="A348" t="n">
        <v>347</v>
      </c>
      <c r="B348" t="n">
        <v>22</v>
      </c>
      <c r="C348" s="25" t="inlineStr">
        <is>
          <t>Vivatsurakit &amp; Vechbanyongratana (2020)</t>
        </is>
      </c>
      <c r="D348" s="12" t="n">
        <v>7.1</v>
      </c>
      <c r="E348" s="14" t="n">
        <v>0.1</v>
      </c>
      <c r="F348" s="7">
        <f>D348/E348</f>
        <v/>
      </c>
      <c r="G348" s="7">
        <f>D348-E348</f>
        <v/>
      </c>
      <c r="H348" s="16">
        <f>D348+E348</f>
        <v/>
      </c>
      <c r="I348" s="11">
        <f>IFERROR(F348/SQRT(F348^2+W348), "X")</f>
        <v/>
      </c>
      <c r="J348" s="33">
        <f>IFERROR(SQRT((1-I348^2)/W348), "X")</f>
        <v/>
      </c>
      <c r="K348" s="33">
        <f>IFERROR(1/J348, "X")</f>
        <v/>
      </c>
      <c r="L348" s="33">
        <f>IFERROR(I348-J348, "X")</f>
        <v/>
      </c>
      <c r="M348" s="33">
        <f>IFERROR(I348+J348, "X")</f>
        <v/>
      </c>
      <c r="N348" s="8" t="n">
        <v>0</v>
      </c>
      <c r="O348" s="9" t="n">
        <v>1</v>
      </c>
      <c r="P348" s="8" t="n">
        <v>0</v>
      </c>
      <c r="Q348" s="9" t="n">
        <v>0</v>
      </c>
      <c r="R348" s="9" t="n">
        <v>1</v>
      </c>
      <c r="S348" s="9" t="n">
        <v>0</v>
      </c>
      <c r="T348" s="9" t="n">
        <v>0</v>
      </c>
      <c r="U348" s="8" t="n">
        <v>13870</v>
      </c>
      <c r="V348" s="9" t="n">
        <v>12</v>
      </c>
      <c r="W348" s="9">
        <f>U348-V348-1</f>
        <v/>
      </c>
      <c r="X348" s="9">
        <f>COUNTIF(B:B,B348)</f>
        <v/>
      </c>
      <c r="Y348" s="7" t="n">
        <v>10.032</v>
      </c>
      <c r="Z348" s="7">
        <f>BQ348-Y348-6</f>
        <v/>
      </c>
      <c r="AA348" s="9" t="n">
        <v>1</v>
      </c>
      <c r="AB348" s="9" t="n">
        <v>0</v>
      </c>
      <c r="AC348" s="9" t="n">
        <v>0</v>
      </c>
      <c r="AD348" s="9" t="n">
        <v>0</v>
      </c>
      <c r="AE348" s="9" t="n">
        <v>0</v>
      </c>
      <c r="AF348" s="9" t="n">
        <v>1</v>
      </c>
      <c r="AG348" s="8" t="n">
        <v>0</v>
      </c>
      <c r="AH348" s="9" t="n">
        <v>0</v>
      </c>
      <c r="AI348" s="30" t="n">
        <v>1</v>
      </c>
      <c r="AJ348" s="9" t="n">
        <v>0</v>
      </c>
      <c r="AK348" s="30" t="n">
        <v>1</v>
      </c>
      <c r="AL348" s="21" t="n">
        <v>2013</v>
      </c>
      <c r="AM348" s="23">
        <f>LN(AL348)</f>
        <v/>
      </c>
      <c r="AN348" s="33" t="n">
        <v>0.14</v>
      </c>
      <c r="AO348" s="33" t="n">
        <v>0.42</v>
      </c>
      <c r="AP348" s="33" t="n">
        <v>0.33</v>
      </c>
      <c r="AQ348" s="43" t="n">
        <v>0.11</v>
      </c>
      <c r="AR348" s="33" t="inlineStr">
        <is>
          <t>.</t>
        </is>
      </c>
      <c r="AS348" s="43" t="inlineStr">
        <is>
          <t>.</t>
        </is>
      </c>
      <c r="AT348" s="42" t="n">
        <v>1</v>
      </c>
      <c r="AU348" s="18" t="n">
        <v>0</v>
      </c>
      <c r="AV348" s="39">
        <f>1-AW348</f>
        <v/>
      </c>
      <c r="AW348" s="40" t="n">
        <v>0.48</v>
      </c>
      <c r="AX348" t="n">
        <v>1</v>
      </c>
      <c r="AY348" s="40" t="n">
        <v>0</v>
      </c>
      <c r="BA348" s="18" t="n"/>
      <c r="BB348">
        <f>1-BC348</f>
        <v/>
      </c>
      <c r="BC348" s="18" t="n">
        <v>0.622</v>
      </c>
      <c r="BD348" s="18" t="inlineStr">
        <is>
          <t>Thailand</t>
        </is>
      </c>
      <c r="BE348" t="n">
        <v>0</v>
      </c>
      <c r="BF348" t="n">
        <v>1</v>
      </c>
      <c r="BG348" t="n">
        <v>0</v>
      </c>
      <c r="BH348" t="n">
        <v>0</v>
      </c>
      <c r="BI348" t="n">
        <v>0</v>
      </c>
      <c r="BJ348" t="n">
        <v>0</v>
      </c>
      <c r="BK348" s="18" t="n">
        <v>0</v>
      </c>
      <c r="BL348" t="n">
        <v>0</v>
      </c>
      <c r="BM348" t="n">
        <v>1</v>
      </c>
      <c r="BN348" s="18" t="n">
        <v>0</v>
      </c>
      <c r="BO348" t="n">
        <v>111.9166666666667</v>
      </c>
      <c r="BP348" t="n">
        <v>45</v>
      </c>
      <c r="BQ348" s="25" t="n">
        <v>41.518</v>
      </c>
      <c r="BR348" t="n">
        <v>1</v>
      </c>
      <c r="BS348" t="n">
        <v>0</v>
      </c>
      <c r="BT348" t="n">
        <v>0</v>
      </c>
      <c r="BU348" t="n">
        <v>0</v>
      </c>
      <c r="BV348" t="n">
        <v>0</v>
      </c>
      <c r="BW348" t="n">
        <v>0</v>
      </c>
      <c r="BX348" t="n">
        <v>0</v>
      </c>
      <c r="BY348" s="18" t="n">
        <v>0</v>
      </c>
      <c r="BZ348" t="n">
        <v>0</v>
      </c>
      <c r="CA348" t="n">
        <v>0</v>
      </c>
      <c r="CB348" t="n">
        <v>1</v>
      </c>
      <c r="CC348" s="18" t="n">
        <v>0</v>
      </c>
      <c r="CD348" t="n">
        <v>0</v>
      </c>
      <c r="CE348" t="n">
        <v>0</v>
      </c>
      <c r="CF348" t="n">
        <v>0</v>
      </c>
      <c r="CG348" t="n">
        <v>0</v>
      </c>
      <c r="CH348" s="18" t="n">
        <v>0</v>
      </c>
      <c r="CI348" t="n">
        <v>1</v>
      </c>
      <c r="CJ348" t="n">
        <v>1</v>
      </c>
      <c r="CK348" t="n">
        <v>0</v>
      </c>
      <c r="CL348" t="n">
        <v>0</v>
      </c>
      <c r="CM348" t="n">
        <v>0</v>
      </c>
      <c r="CN348" t="n">
        <v>0</v>
      </c>
      <c r="CO348" t="n">
        <v>1</v>
      </c>
      <c r="CP348" t="n">
        <v>0</v>
      </c>
      <c r="CQ348" t="n">
        <v>0</v>
      </c>
      <c r="CR348" t="n">
        <v>1</v>
      </c>
      <c r="CS348" s="18" t="n">
        <v>1</v>
      </c>
      <c r="DD348" s="34" t="inlineStr">
        <is>
          <t>X</t>
        </is>
      </c>
    </row>
    <row r="349">
      <c r="A349" t="n">
        <v>348</v>
      </c>
      <c r="B349" t="n">
        <v>22</v>
      </c>
      <c r="C349" s="25" t="inlineStr">
        <is>
          <t>Vivatsurakit &amp; Vechbanyongratana (2020)</t>
        </is>
      </c>
      <c r="D349" s="12" t="n">
        <v>4.9</v>
      </c>
      <c r="E349" s="14" t="n">
        <v>0.1</v>
      </c>
      <c r="F349" s="7">
        <f>D349/E349</f>
        <v/>
      </c>
      <c r="G349" s="7">
        <f>D349-E349</f>
        <v/>
      </c>
      <c r="H349" s="16">
        <f>D349+E349</f>
        <v/>
      </c>
      <c r="I349" s="11">
        <f>IFERROR(F349/SQRT(F349^2+W349), "X")</f>
        <v/>
      </c>
      <c r="J349" s="33">
        <f>IFERROR(SQRT((1-I349^2)/W349), "X")</f>
        <v/>
      </c>
      <c r="K349" s="33">
        <f>IFERROR(1/J349, "X")</f>
        <v/>
      </c>
      <c r="L349" s="33">
        <f>IFERROR(I349-J349, "X")</f>
        <v/>
      </c>
      <c r="M349" s="33">
        <f>IFERROR(I349+J349, "X")</f>
        <v/>
      </c>
      <c r="N349" s="8" t="n">
        <v>0</v>
      </c>
      <c r="O349" s="9" t="n">
        <v>1</v>
      </c>
      <c r="P349" s="8" t="n">
        <v>0</v>
      </c>
      <c r="Q349" s="9" t="n">
        <v>0</v>
      </c>
      <c r="R349" s="9" t="n">
        <v>1</v>
      </c>
      <c r="S349" s="9" t="n">
        <v>0</v>
      </c>
      <c r="T349" s="9" t="n">
        <v>0</v>
      </c>
      <c r="U349" s="8" t="n">
        <v>18754</v>
      </c>
      <c r="V349" s="9" t="n">
        <v>12</v>
      </c>
      <c r="W349" s="9">
        <f>U349-V349-1</f>
        <v/>
      </c>
      <c r="X349" s="9">
        <f>COUNTIF(B:B,B349)</f>
        <v/>
      </c>
      <c r="Y349" s="7" t="n">
        <v>6.308</v>
      </c>
      <c r="Z349" s="7">
        <f>BQ349-Y349-6</f>
        <v/>
      </c>
      <c r="AA349" s="9" t="n">
        <v>1</v>
      </c>
      <c r="AB349" s="9" t="n">
        <v>0</v>
      </c>
      <c r="AC349" s="9" t="n">
        <v>0</v>
      </c>
      <c r="AD349" s="9" t="n">
        <v>0</v>
      </c>
      <c r="AE349" s="9" t="n">
        <v>0</v>
      </c>
      <c r="AF349" s="9" t="n">
        <v>1</v>
      </c>
      <c r="AG349" s="8" t="n">
        <v>0</v>
      </c>
      <c r="AH349" s="9" t="n">
        <v>0</v>
      </c>
      <c r="AI349" s="30" t="n">
        <v>1</v>
      </c>
      <c r="AJ349" s="9" t="n">
        <v>0</v>
      </c>
      <c r="AK349" s="30" t="n">
        <v>1</v>
      </c>
      <c r="AL349" s="21" t="n">
        <v>2013</v>
      </c>
      <c r="AM349" s="23">
        <f>LN(AL349)</f>
        <v/>
      </c>
      <c r="AN349" s="33" t="n">
        <v>0.14</v>
      </c>
      <c r="AO349" s="33" t="n">
        <v>0.42</v>
      </c>
      <c r="AP349" s="33" t="n">
        <v>0.33</v>
      </c>
      <c r="AQ349" s="43" t="n">
        <v>0.11</v>
      </c>
      <c r="AR349" s="33" t="inlineStr">
        <is>
          <t>.</t>
        </is>
      </c>
      <c r="AS349" s="43" t="inlineStr">
        <is>
          <t>.</t>
        </is>
      </c>
      <c r="AT349" s="42" t="n">
        <v>1</v>
      </c>
      <c r="AU349" s="18" t="n">
        <v>0</v>
      </c>
      <c r="AV349" s="39">
        <f>1-AW349</f>
        <v/>
      </c>
      <c r="AW349" s="40" t="n">
        <v>0.428</v>
      </c>
      <c r="AX349" t="n">
        <v>1</v>
      </c>
      <c r="AY349" s="40" t="n">
        <v>0</v>
      </c>
      <c r="BA349" s="18" t="n"/>
      <c r="BB349">
        <f>1-BC349</f>
        <v/>
      </c>
      <c r="BC349" s="18" t="n">
        <v>0.542</v>
      </c>
      <c r="BD349" s="18" t="inlineStr">
        <is>
          <t>Thailand</t>
        </is>
      </c>
      <c r="BE349" t="n">
        <v>0</v>
      </c>
      <c r="BF349" t="n">
        <v>1</v>
      </c>
      <c r="BG349" t="n">
        <v>0</v>
      </c>
      <c r="BH349" t="n">
        <v>0</v>
      </c>
      <c r="BI349" t="n">
        <v>0</v>
      </c>
      <c r="BJ349" t="n">
        <v>0</v>
      </c>
      <c r="BK349" s="18" t="n">
        <v>0</v>
      </c>
      <c r="BL349" t="n">
        <v>0</v>
      </c>
      <c r="BM349" t="n">
        <v>1</v>
      </c>
      <c r="BN349" s="18" t="n">
        <v>0</v>
      </c>
      <c r="BO349" t="n">
        <v>111.9166666666667</v>
      </c>
      <c r="BP349" t="n">
        <v>45</v>
      </c>
      <c r="BQ349" s="25" t="n">
        <v>44.774</v>
      </c>
      <c r="BR349" t="n">
        <v>1</v>
      </c>
      <c r="BS349" t="n">
        <v>0</v>
      </c>
      <c r="BT349" t="n">
        <v>0</v>
      </c>
      <c r="BU349" t="n">
        <v>0</v>
      </c>
      <c r="BV349" t="n">
        <v>0</v>
      </c>
      <c r="BW349" t="n">
        <v>0</v>
      </c>
      <c r="BX349" t="n">
        <v>0</v>
      </c>
      <c r="BY349" s="18" t="n">
        <v>0</v>
      </c>
      <c r="BZ349" t="n">
        <v>0</v>
      </c>
      <c r="CA349" t="n">
        <v>0</v>
      </c>
      <c r="CB349" t="n">
        <v>1</v>
      </c>
      <c r="CC349" s="18" t="n">
        <v>0</v>
      </c>
      <c r="CD349" t="n">
        <v>0</v>
      </c>
      <c r="CE349" t="n">
        <v>0</v>
      </c>
      <c r="CF349" t="n">
        <v>0</v>
      </c>
      <c r="CG349" t="n">
        <v>0</v>
      </c>
      <c r="CH349" s="18" t="n">
        <v>0</v>
      </c>
      <c r="CI349" t="n">
        <v>1</v>
      </c>
      <c r="CJ349" t="n">
        <v>1</v>
      </c>
      <c r="CK349" t="n">
        <v>0</v>
      </c>
      <c r="CL349" t="n">
        <v>0</v>
      </c>
      <c r="CM349" t="n">
        <v>0</v>
      </c>
      <c r="CN349" t="n">
        <v>0</v>
      </c>
      <c r="CO349" t="n">
        <v>1</v>
      </c>
      <c r="CP349" t="n">
        <v>0</v>
      </c>
      <c r="CQ349" t="n">
        <v>0</v>
      </c>
      <c r="CR349" t="n">
        <v>1</v>
      </c>
      <c r="CS349" s="18" t="n">
        <v>1</v>
      </c>
      <c r="DD349" s="34" t="inlineStr">
        <is>
          <t>X</t>
        </is>
      </c>
    </row>
    <row r="350">
      <c r="A350" t="n">
        <v>349</v>
      </c>
      <c r="B350" t="n">
        <v>22</v>
      </c>
      <c r="C350" s="25" t="inlineStr">
        <is>
          <t>Vivatsurakit &amp; Vechbanyongratana (2020)</t>
        </is>
      </c>
      <c r="D350" s="12" t="n">
        <v>3.5</v>
      </c>
      <c r="E350" s="14" t="n">
        <v>0.2</v>
      </c>
      <c r="F350" s="7">
        <f>D350/E350</f>
        <v/>
      </c>
      <c r="G350" s="7">
        <f>D350-E350</f>
        <v/>
      </c>
      <c r="H350" s="16">
        <f>D350+E350</f>
        <v/>
      </c>
      <c r="I350" s="11">
        <f>IFERROR(F350/SQRT(F350^2+W350), "X")</f>
        <v/>
      </c>
      <c r="J350" s="33">
        <f>IFERROR(SQRT((1-I350^2)/W350), "X")</f>
        <v/>
      </c>
      <c r="K350" s="33">
        <f>IFERROR(1/J350, "X")</f>
        <v/>
      </c>
      <c r="L350" s="33">
        <f>IFERROR(I350-J350, "X")</f>
        <v/>
      </c>
      <c r="M350" s="33">
        <f>IFERROR(I350+J350, "X")</f>
        <v/>
      </c>
      <c r="N350" s="8" t="n">
        <v>0</v>
      </c>
      <c r="O350" s="9" t="n">
        <v>1</v>
      </c>
      <c r="P350" s="8" t="n">
        <v>0</v>
      </c>
      <c r="Q350" s="9" t="n">
        <v>0</v>
      </c>
      <c r="R350" s="9" t="n">
        <v>1</v>
      </c>
      <c r="S350" s="9" t="n">
        <v>0</v>
      </c>
      <c r="T350" s="9" t="n">
        <v>0</v>
      </c>
      <c r="U350" s="8" t="n">
        <v>20420</v>
      </c>
      <c r="V350" s="9" t="n">
        <v>12</v>
      </c>
      <c r="W350" s="9">
        <f>U350-V350-1</f>
        <v/>
      </c>
      <c r="X350" s="9">
        <f>COUNTIF(B:B,B350)</f>
        <v/>
      </c>
      <c r="Y350" s="7" t="n">
        <v>7.666</v>
      </c>
      <c r="Z350" s="7">
        <f>BQ350-Y350-6</f>
        <v/>
      </c>
      <c r="AA350" s="9" t="n">
        <v>1</v>
      </c>
      <c r="AB350" s="9" t="n">
        <v>0</v>
      </c>
      <c r="AC350" s="9" t="n">
        <v>0</v>
      </c>
      <c r="AD350" s="9" t="n">
        <v>0</v>
      </c>
      <c r="AE350" s="9" t="n">
        <v>0</v>
      </c>
      <c r="AF350" s="9" t="n">
        <v>1</v>
      </c>
      <c r="AG350" s="8" t="n">
        <v>0</v>
      </c>
      <c r="AH350" s="9" t="n">
        <v>0</v>
      </c>
      <c r="AI350" s="30" t="n">
        <v>1</v>
      </c>
      <c r="AJ350" s="9" t="n">
        <v>0</v>
      </c>
      <c r="AK350" s="30" t="n">
        <v>1</v>
      </c>
      <c r="AL350" s="21" t="n">
        <v>2013</v>
      </c>
      <c r="AM350" s="23">
        <f>LN(AL350)</f>
        <v/>
      </c>
      <c r="AN350" s="33" t="n">
        <v>0.14</v>
      </c>
      <c r="AO350" s="33" t="n">
        <v>0.42</v>
      </c>
      <c r="AP350" s="33" t="n">
        <v>0.33</v>
      </c>
      <c r="AQ350" s="43" t="n">
        <v>0.11</v>
      </c>
      <c r="AR350" s="33" t="inlineStr">
        <is>
          <t>.</t>
        </is>
      </c>
      <c r="AS350" s="43" t="inlineStr">
        <is>
          <t>.</t>
        </is>
      </c>
      <c r="AT350" s="42" t="n">
        <v>1</v>
      </c>
      <c r="AU350" s="18" t="n">
        <v>0</v>
      </c>
      <c r="AV350" s="39">
        <f>1-AW350</f>
        <v/>
      </c>
      <c r="AW350" s="40" t="n">
        <v>0.5669999999999999</v>
      </c>
      <c r="AX350" t="n">
        <v>1</v>
      </c>
      <c r="AY350" s="40" t="n">
        <v>0</v>
      </c>
      <c r="BA350" s="18" t="n"/>
      <c r="BB350">
        <f>1-BC350</f>
        <v/>
      </c>
      <c r="BC350" s="18" t="n">
        <v>0.704</v>
      </c>
      <c r="BD350" s="18" t="inlineStr">
        <is>
          <t>Thailand</t>
        </is>
      </c>
      <c r="BE350" t="n">
        <v>0</v>
      </c>
      <c r="BF350" t="n">
        <v>1</v>
      </c>
      <c r="BG350" t="n">
        <v>0</v>
      </c>
      <c r="BH350" t="n">
        <v>0</v>
      </c>
      <c r="BI350" t="n">
        <v>0</v>
      </c>
      <c r="BJ350" t="n">
        <v>0</v>
      </c>
      <c r="BK350" s="18" t="n">
        <v>0</v>
      </c>
      <c r="BL350" t="n">
        <v>0</v>
      </c>
      <c r="BM350" t="n">
        <v>1</v>
      </c>
      <c r="BN350" s="18" t="n">
        <v>0</v>
      </c>
      <c r="BO350" t="n">
        <v>111.9166666666667</v>
      </c>
      <c r="BP350" t="n">
        <v>45</v>
      </c>
      <c r="BQ350" s="25" t="n">
        <v>46.519</v>
      </c>
      <c r="BR350" t="n">
        <v>1</v>
      </c>
      <c r="BS350" t="n">
        <v>0</v>
      </c>
      <c r="BT350" t="n">
        <v>0</v>
      </c>
      <c r="BU350" t="n">
        <v>0</v>
      </c>
      <c r="BV350" t="n">
        <v>0</v>
      </c>
      <c r="BW350" t="n">
        <v>0</v>
      </c>
      <c r="BX350" t="n">
        <v>0</v>
      </c>
      <c r="BY350" s="18" t="n">
        <v>0</v>
      </c>
      <c r="BZ350" t="n">
        <v>0</v>
      </c>
      <c r="CA350" t="n">
        <v>0</v>
      </c>
      <c r="CB350" t="n">
        <v>1</v>
      </c>
      <c r="CC350" s="18" t="n">
        <v>0</v>
      </c>
      <c r="CD350" t="n">
        <v>0</v>
      </c>
      <c r="CE350" t="n">
        <v>0</v>
      </c>
      <c r="CF350" t="n">
        <v>0</v>
      </c>
      <c r="CG350" t="n">
        <v>0</v>
      </c>
      <c r="CH350" s="18" t="n">
        <v>0</v>
      </c>
      <c r="CI350" t="n">
        <v>1</v>
      </c>
      <c r="CJ350" t="n">
        <v>1</v>
      </c>
      <c r="CK350" t="n">
        <v>0</v>
      </c>
      <c r="CL350" t="n">
        <v>0</v>
      </c>
      <c r="CM350" t="n">
        <v>0</v>
      </c>
      <c r="CN350" t="n">
        <v>0</v>
      </c>
      <c r="CO350" t="n">
        <v>1</v>
      </c>
      <c r="CP350" t="n">
        <v>0</v>
      </c>
      <c r="CQ350" t="n">
        <v>0</v>
      </c>
      <c r="CR350" t="n">
        <v>1</v>
      </c>
      <c r="CS350" s="18" t="n">
        <v>1</v>
      </c>
      <c r="DD350" s="34" t="inlineStr">
        <is>
          <t>X</t>
        </is>
      </c>
    </row>
    <row r="351">
      <c r="A351" t="n">
        <v>350</v>
      </c>
      <c r="B351" t="n">
        <v>22</v>
      </c>
      <c r="C351" s="25" t="inlineStr">
        <is>
          <t>Vivatsurakit &amp; Vechbanyongratana (2020)</t>
        </is>
      </c>
      <c r="D351" s="12" t="n">
        <v>13.6</v>
      </c>
      <c r="E351" s="14" t="n">
        <v>1.5</v>
      </c>
      <c r="F351" s="7">
        <f>D351/E351</f>
        <v/>
      </c>
      <c r="G351" s="7">
        <f>D351-E351</f>
        <v/>
      </c>
      <c r="H351" s="16">
        <f>D351+E351</f>
        <v/>
      </c>
      <c r="I351" s="11">
        <f>IFERROR(F351/SQRT(F351^2+W351), "X")</f>
        <v/>
      </c>
      <c r="J351" s="33">
        <f>IFERROR(SQRT((1-I351^2)/W351), "X")</f>
        <v/>
      </c>
      <c r="K351" s="33">
        <f>IFERROR(1/J351, "X")</f>
        <v/>
      </c>
      <c r="L351" s="33">
        <f>IFERROR(I351-J351, "X")</f>
        <v/>
      </c>
      <c r="M351" s="33">
        <f>IFERROR(I351+J351, "X")</f>
        <v/>
      </c>
      <c r="N351" s="8" t="n">
        <v>0</v>
      </c>
      <c r="O351" s="9" t="n">
        <v>1</v>
      </c>
      <c r="P351" s="8" t="n">
        <v>0</v>
      </c>
      <c r="Q351" s="9" t="n">
        <v>0</v>
      </c>
      <c r="R351" s="9" t="n">
        <v>1</v>
      </c>
      <c r="S351" s="9" t="n">
        <v>0</v>
      </c>
      <c r="T351" s="9" t="n">
        <v>0</v>
      </c>
      <c r="U351" s="8" t="n">
        <v>53044</v>
      </c>
      <c r="V351" s="9" t="n">
        <v>14</v>
      </c>
      <c r="W351" s="9">
        <f>U351-V351-1</f>
        <v/>
      </c>
      <c r="X351" s="9">
        <f>COUNTIF(B:B,B351)</f>
        <v/>
      </c>
      <c r="Y351" s="7" t="n">
        <v>7.804</v>
      </c>
      <c r="Z351" s="7">
        <f>BQ351-Y351-6</f>
        <v/>
      </c>
      <c r="AA351" s="9" t="n">
        <v>1</v>
      </c>
      <c r="AB351" s="9" t="n">
        <v>0</v>
      </c>
      <c r="AC351" s="9" t="n">
        <v>0</v>
      </c>
      <c r="AD351" s="9" t="n">
        <v>0</v>
      </c>
      <c r="AE351" s="9" t="n">
        <v>0</v>
      </c>
      <c r="AF351" s="9" t="n">
        <v>1</v>
      </c>
      <c r="AG351" s="8" t="n">
        <v>0</v>
      </c>
      <c r="AH351" s="9" t="n">
        <v>0</v>
      </c>
      <c r="AI351" s="30" t="n">
        <v>1</v>
      </c>
      <c r="AJ351" s="9" t="n">
        <v>0</v>
      </c>
      <c r="AK351" s="30" t="n">
        <v>1</v>
      </c>
      <c r="AL351" s="21" t="n">
        <v>2013</v>
      </c>
      <c r="AM351" s="23">
        <f>LN(AL351)</f>
        <v/>
      </c>
      <c r="AN351" s="33" t="n">
        <v>0.14</v>
      </c>
      <c r="AO351" s="33" t="n">
        <v>0.42</v>
      </c>
      <c r="AP351" s="33" t="n">
        <v>0.33</v>
      </c>
      <c r="AQ351" s="43" t="n">
        <v>0.11</v>
      </c>
      <c r="AR351" s="33" t="inlineStr">
        <is>
          <t>.</t>
        </is>
      </c>
      <c r="AS351" s="43" t="inlineStr">
        <is>
          <t>.</t>
        </is>
      </c>
      <c r="AT351" s="42" t="n">
        <v>1</v>
      </c>
      <c r="AU351" s="18" t="n">
        <v>0</v>
      </c>
      <c r="AV351" s="39">
        <f>1-AW351</f>
        <v/>
      </c>
      <c r="AW351" s="40" t="n">
        <v>0.495</v>
      </c>
      <c r="AX351" t="n">
        <v>1</v>
      </c>
      <c r="AY351" s="40" t="n">
        <v>0</v>
      </c>
      <c r="BA351" s="18" t="n"/>
      <c r="BB351">
        <f>1-BC351</f>
        <v/>
      </c>
      <c r="BC351" s="18" t="n">
        <v>0.625</v>
      </c>
      <c r="BD351" s="18" t="inlineStr">
        <is>
          <t>Thailand</t>
        </is>
      </c>
      <c r="BE351" t="n">
        <v>0</v>
      </c>
      <c r="BF351" t="n">
        <v>1</v>
      </c>
      <c r="BG351" t="n">
        <v>0</v>
      </c>
      <c r="BH351" t="n">
        <v>0</v>
      </c>
      <c r="BI351" t="n">
        <v>0</v>
      </c>
      <c r="BJ351" t="n">
        <v>0</v>
      </c>
      <c r="BK351" s="18" t="n">
        <v>0</v>
      </c>
      <c r="BL351" t="n">
        <v>0</v>
      </c>
      <c r="BM351" t="n">
        <v>1</v>
      </c>
      <c r="BN351" s="18" t="n">
        <v>0</v>
      </c>
      <c r="BO351" t="n">
        <v>111.9166666666667</v>
      </c>
      <c r="BP351" t="n">
        <v>45</v>
      </c>
      <c r="BQ351" s="25" t="n">
        <v>44.594</v>
      </c>
      <c r="BR351" t="n">
        <v>0</v>
      </c>
      <c r="BS351" t="n">
        <v>0</v>
      </c>
      <c r="BT351" t="n">
        <v>0</v>
      </c>
      <c r="BU351" t="n">
        <v>0</v>
      </c>
      <c r="BV351" t="n">
        <v>0</v>
      </c>
      <c r="BW351" t="n">
        <v>0</v>
      </c>
      <c r="BX351" t="n">
        <v>0</v>
      </c>
      <c r="BY351" s="18" t="n">
        <v>1</v>
      </c>
      <c r="BZ351" t="n">
        <v>0</v>
      </c>
      <c r="CA351" t="n">
        <v>1</v>
      </c>
      <c r="CB351" t="n">
        <v>0</v>
      </c>
      <c r="CC351" s="18" t="n">
        <v>0</v>
      </c>
      <c r="CD351" t="n">
        <v>0</v>
      </c>
      <c r="CE351" t="n">
        <v>1</v>
      </c>
      <c r="CF351" t="n">
        <v>0</v>
      </c>
      <c r="CG351" t="n">
        <v>0</v>
      </c>
      <c r="CH351" s="18" t="n">
        <v>0</v>
      </c>
      <c r="CI351" t="n">
        <v>1</v>
      </c>
      <c r="CJ351" t="n">
        <v>1</v>
      </c>
      <c r="CK351" t="n">
        <v>0</v>
      </c>
      <c r="CL351" t="n">
        <v>0</v>
      </c>
      <c r="CM351" t="n">
        <v>0</v>
      </c>
      <c r="CN351" t="n">
        <v>0</v>
      </c>
      <c r="CO351" t="n">
        <v>1</v>
      </c>
      <c r="CP351" t="n">
        <v>0</v>
      </c>
      <c r="CQ351" t="n">
        <v>0</v>
      </c>
      <c r="CR351" t="n">
        <v>1</v>
      </c>
      <c r="CS351" s="18" t="n">
        <v>1</v>
      </c>
      <c r="DD351" s="34" t="inlineStr">
        <is>
          <t>X</t>
        </is>
      </c>
    </row>
    <row r="352">
      <c r="A352" t="n">
        <v>351</v>
      </c>
      <c r="B352" t="n">
        <v>22</v>
      </c>
      <c r="C352" s="25" t="inlineStr">
        <is>
          <t>Vivatsurakit &amp; Vechbanyongratana (2020)</t>
        </is>
      </c>
      <c r="D352" s="12" t="n">
        <v>14.6</v>
      </c>
      <c r="E352" s="14" t="n">
        <v>1.5</v>
      </c>
      <c r="F352" s="7">
        <f>D352/E352</f>
        <v/>
      </c>
      <c r="G352" s="7">
        <f>D352-E352</f>
        <v/>
      </c>
      <c r="H352" s="16">
        <f>D352+E352</f>
        <v/>
      </c>
      <c r="I352" s="11">
        <f>IFERROR(F352/SQRT(F352^2+W352), "X")</f>
        <v/>
      </c>
      <c r="J352" s="33">
        <f>IFERROR(SQRT((1-I352^2)/W352), "X")</f>
        <v/>
      </c>
      <c r="K352" s="33">
        <f>IFERROR(1/J352, "X")</f>
        <v/>
      </c>
      <c r="L352" s="33">
        <f>IFERROR(I352-J352, "X")</f>
        <v/>
      </c>
      <c r="M352" s="33">
        <f>IFERROR(I352+J352, "X")</f>
        <v/>
      </c>
      <c r="N352" s="8" t="n">
        <v>0</v>
      </c>
      <c r="O352" s="9" t="n">
        <v>1</v>
      </c>
      <c r="P352" s="8" t="n">
        <v>0</v>
      </c>
      <c r="Q352" s="9" t="n">
        <v>0</v>
      </c>
      <c r="R352" s="9" t="n">
        <v>1</v>
      </c>
      <c r="S352" s="9" t="n">
        <v>0</v>
      </c>
      <c r="T352" s="9" t="n">
        <v>0</v>
      </c>
      <c r="U352" s="8" t="n">
        <v>13870</v>
      </c>
      <c r="V352" s="9" t="n">
        <v>12</v>
      </c>
      <c r="W352" s="9">
        <f>U352-V352-1</f>
        <v/>
      </c>
      <c r="X352" s="9">
        <f>COUNTIF(B:B,B352)</f>
        <v/>
      </c>
      <c r="Y352" s="7" t="n">
        <v>10.032</v>
      </c>
      <c r="Z352" s="7">
        <f>BQ352-Y352-6</f>
        <v/>
      </c>
      <c r="AA352" s="9" t="n">
        <v>1</v>
      </c>
      <c r="AB352" s="9" t="n">
        <v>0</v>
      </c>
      <c r="AC352" s="9" t="n">
        <v>0</v>
      </c>
      <c r="AD352" s="9" t="n">
        <v>0</v>
      </c>
      <c r="AE352" s="9" t="n">
        <v>0</v>
      </c>
      <c r="AF352" s="9" t="n">
        <v>1</v>
      </c>
      <c r="AG352" s="8" t="n">
        <v>0</v>
      </c>
      <c r="AH352" s="9" t="n">
        <v>0</v>
      </c>
      <c r="AI352" s="30" t="n">
        <v>1</v>
      </c>
      <c r="AJ352" s="9" t="n">
        <v>0</v>
      </c>
      <c r="AK352" s="30" t="n">
        <v>1</v>
      </c>
      <c r="AL352" s="21" t="n">
        <v>2013</v>
      </c>
      <c r="AM352" s="23">
        <f>LN(AL352)</f>
        <v/>
      </c>
      <c r="AN352" s="33" t="n">
        <v>0.14</v>
      </c>
      <c r="AO352" s="33" t="n">
        <v>0.42</v>
      </c>
      <c r="AP352" s="33" t="n">
        <v>0.33</v>
      </c>
      <c r="AQ352" s="43" t="n">
        <v>0.11</v>
      </c>
      <c r="AR352" s="33" t="inlineStr">
        <is>
          <t>.</t>
        </is>
      </c>
      <c r="AS352" s="43" t="inlineStr">
        <is>
          <t>.</t>
        </is>
      </c>
      <c r="AT352" s="42" t="n">
        <v>1</v>
      </c>
      <c r="AU352" s="18" t="n">
        <v>0</v>
      </c>
      <c r="AV352" s="39">
        <f>1-AW352</f>
        <v/>
      </c>
      <c r="AW352" s="40" t="n">
        <v>0.48</v>
      </c>
      <c r="AX352" t="n">
        <v>1</v>
      </c>
      <c r="AY352" s="40" t="n">
        <v>0</v>
      </c>
      <c r="BA352" s="18" t="n"/>
      <c r="BB352">
        <f>1-BC352</f>
        <v/>
      </c>
      <c r="BC352" s="18" t="n">
        <v>0.622</v>
      </c>
      <c r="BD352" s="18" t="inlineStr">
        <is>
          <t>Thailand</t>
        </is>
      </c>
      <c r="BE352" t="n">
        <v>0</v>
      </c>
      <c r="BF352" t="n">
        <v>1</v>
      </c>
      <c r="BG352" t="n">
        <v>0</v>
      </c>
      <c r="BH352" t="n">
        <v>0</v>
      </c>
      <c r="BI352" t="n">
        <v>0</v>
      </c>
      <c r="BJ352" t="n">
        <v>0</v>
      </c>
      <c r="BK352" s="18" t="n">
        <v>0</v>
      </c>
      <c r="BL352" t="n">
        <v>0</v>
      </c>
      <c r="BM352" t="n">
        <v>1</v>
      </c>
      <c r="BN352" s="18" t="n">
        <v>0</v>
      </c>
      <c r="BO352" t="n">
        <v>111.9166666666667</v>
      </c>
      <c r="BP352" t="n">
        <v>45</v>
      </c>
      <c r="BQ352" s="25" t="n">
        <v>41.518</v>
      </c>
      <c r="BR352" t="n">
        <v>0</v>
      </c>
      <c r="BS352" t="n">
        <v>0</v>
      </c>
      <c r="BT352" t="n">
        <v>0</v>
      </c>
      <c r="BU352" t="n">
        <v>0</v>
      </c>
      <c r="BV352" t="n">
        <v>0</v>
      </c>
      <c r="BW352" t="n">
        <v>0</v>
      </c>
      <c r="BX352" t="n">
        <v>0</v>
      </c>
      <c r="BY352" s="18" t="n">
        <v>1</v>
      </c>
      <c r="BZ352" t="n">
        <v>0</v>
      </c>
      <c r="CA352" t="n">
        <v>1</v>
      </c>
      <c r="CB352" t="n">
        <v>0</v>
      </c>
      <c r="CC352" s="18" t="n">
        <v>0</v>
      </c>
      <c r="CD352" t="n">
        <v>0</v>
      </c>
      <c r="CE352" t="n">
        <v>1</v>
      </c>
      <c r="CF352" t="n">
        <v>0</v>
      </c>
      <c r="CG352" t="n">
        <v>0</v>
      </c>
      <c r="CH352" s="18" t="n">
        <v>0</v>
      </c>
      <c r="CI352" t="n">
        <v>1</v>
      </c>
      <c r="CJ352" t="n">
        <v>1</v>
      </c>
      <c r="CK352" t="n">
        <v>0</v>
      </c>
      <c r="CL352" t="n">
        <v>0</v>
      </c>
      <c r="CM352" t="n">
        <v>0</v>
      </c>
      <c r="CN352" t="n">
        <v>0</v>
      </c>
      <c r="CO352" t="n">
        <v>1</v>
      </c>
      <c r="CP352" t="n">
        <v>0</v>
      </c>
      <c r="CQ352" t="n">
        <v>0</v>
      </c>
      <c r="CR352" t="n">
        <v>1</v>
      </c>
      <c r="CS352" s="18" t="n">
        <v>1</v>
      </c>
      <c r="DD352" s="34" t="inlineStr">
        <is>
          <t>X</t>
        </is>
      </c>
    </row>
    <row r="353">
      <c r="A353" t="n">
        <v>352</v>
      </c>
      <c r="B353" t="n">
        <v>22</v>
      </c>
      <c r="C353" s="25" t="inlineStr">
        <is>
          <t>Vivatsurakit &amp; Vechbanyongratana (2020)</t>
        </is>
      </c>
      <c r="D353" s="12" t="n">
        <v>11.2</v>
      </c>
      <c r="E353" s="14" t="n">
        <v>3</v>
      </c>
      <c r="F353" s="7">
        <f>D353/E353</f>
        <v/>
      </c>
      <c r="G353" s="7">
        <f>D353-E353</f>
        <v/>
      </c>
      <c r="H353" s="16">
        <f>D353+E353</f>
        <v/>
      </c>
      <c r="I353" s="11">
        <f>IFERROR(F353/SQRT(F353^2+W353), "X")</f>
        <v/>
      </c>
      <c r="J353" s="33">
        <f>IFERROR(SQRT((1-I353^2)/W353), "X")</f>
        <v/>
      </c>
      <c r="K353" s="33">
        <f>IFERROR(1/J353, "X")</f>
        <v/>
      </c>
      <c r="L353" s="33">
        <f>IFERROR(I353-J353, "X")</f>
        <v/>
      </c>
      <c r="M353" s="33">
        <f>IFERROR(I353+J353, "X")</f>
        <v/>
      </c>
      <c r="N353" s="8" t="n">
        <v>0</v>
      </c>
      <c r="O353" s="9" t="n">
        <v>1</v>
      </c>
      <c r="P353" s="8" t="n">
        <v>0</v>
      </c>
      <c r="Q353" s="9" t="n">
        <v>0</v>
      </c>
      <c r="R353" s="9" t="n">
        <v>1</v>
      </c>
      <c r="S353" s="9" t="n">
        <v>0</v>
      </c>
      <c r="T353" s="9" t="n">
        <v>0</v>
      </c>
      <c r="U353" s="8" t="n">
        <v>18754</v>
      </c>
      <c r="V353" s="9" t="n">
        <v>12</v>
      </c>
      <c r="W353" s="9">
        <f>U353-V353-1</f>
        <v/>
      </c>
      <c r="X353" s="9">
        <f>COUNTIF(B:B,B353)</f>
        <v/>
      </c>
      <c r="Y353" s="7" t="n">
        <v>6.308</v>
      </c>
      <c r="Z353" s="7">
        <f>BQ353-Y353-6</f>
        <v/>
      </c>
      <c r="AA353" s="9" t="n">
        <v>1</v>
      </c>
      <c r="AB353" s="9" t="n">
        <v>0</v>
      </c>
      <c r="AC353" s="9" t="n">
        <v>0</v>
      </c>
      <c r="AD353" s="9" t="n">
        <v>0</v>
      </c>
      <c r="AE353" s="9" t="n">
        <v>0</v>
      </c>
      <c r="AF353" s="9" t="n">
        <v>1</v>
      </c>
      <c r="AG353" s="8" t="n">
        <v>0</v>
      </c>
      <c r="AH353" s="9" t="n">
        <v>0</v>
      </c>
      <c r="AI353" s="30" t="n">
        <v>1</v>
      </c>
      <c r="AJ353" s="9" t="n">
        <v>0</v>
      </c>
      <c r="AK353" s="30" t="n">
        <v>1</v>
      </c>
      <c r="AL353" s="21" t="n">
        <v>2013</v>
      </c>
      <c r="AM353" s="23">
        <f>LN(AL353)</f>
        <v/>
      </c>
      <c r="AN353" s="33" t="n">
        <v>0.14</v>
      </c>
      <c r="AO353" s="33" t="n">
        <v>0.42</v>
      </c>
      <c r="AP353" s="33" t="n">
        <v>0.33</v>
      </c>
      <c r="AQ353" s="43" t="n">
        <v>0.11</v>
      </c>
      <c r="AR353" s="33" t="inlineStr">
        <is>
          <t>.</t>
        </is>
      </c>
      <c r="AS353" s="43" t="inlineStr">
        <is>
          <t>.</t>
        </is>
      </c>
      <c r="AT353" s="42" t="n">
        <v>1</v>
      </c>
      <c r="AU353" s="18" t="n">
        <v>0</v>
      </c>
      <c r="AV353" s="39">
        <f>1-AW353</f>
        <v/>
      </c>
      <c r="AW353" s="40" t="n">
        <v>0.428</v>
      </c>
      <c r="AX353" t="n">
        <v>1</v>
      </c>
      <c r="AY353" s="40" t="n">
        <v>0</v>
      </c>
      <c r="BA353" s="18" t="n"/>
      <c r="BB353">
        <f>1-BC353</f>
        <v/>
      </c>
      <c r="BC353" s="18" t="n">
        <v>0.542</v>
      </c>
      <c r="BD353" s="18" t="inlineStr">
        <is>
          <t>Thailand</t>
        </is>
      </c>
      <c r="BE353" t="n">
        <v>0</v>
      </c>
      <c r="BF353" t="n">
        <v>1</v>
      </c>
      <c r="BG353" t="n">
        <v>0</v>
      </c>
      <c r="BH353" t="n">
        <v>0</v>
      </c>
      <c r="BI353" t="n">
        <v>0</v>
      </c>
      <c r="BJ353" t="n">
        <v>0</v>
      </c>
      <c r="BK353" s="18" t="n">
        <v>0</v>
      </c>
      <c r="BL353" t="n">
        <v>0</v>
      </c>
      <c r="BM353" t="n">
        <v>1</v>
      </c>
      <c r="BN353" s="18" t="n">
        <v>0</v>
      </c>
      <c r="BO353" t="n">
        <v>111.9166666666667</v>
      </c>
      <c r="BP353" t="n">
        <v>45</v>
      </c>
      <c r="BQ353" s="25" t="n">
        <v>44.774</v>
      </c>
      <c r="BR353" t="n">
        <v>0</v>
      </c>
      <c r="BS353" t="n">
        <v>0</v>
      </c>
      <c r="BT353" t="n">
        <v>0</v>
      </c>
      <c r="BU353" t="n">
        <v>0</v>
      </c>
      <c r="BV353" t="n">
        <v>0</v>
      </c>
      <c r="BW353" t="n">
        <v>0</v>
      </c>
      <c r="BX353" t="n">
        <v>0</v>
      </c>
      <c r="BY353" s="18" t="n">
        <v>1</v>
      </c>
      <c r="BZ353" t="n">
        <v>0</v>
      </c>
      <c r="CA353" t="n">
        <v>1</v>
      </c>
      <c r="CB353" t="n">
        <v>0</v>
      </c>
      <c r="CC353" s="18" t="n">
        <v>0</v>
      </c>
      <c r="CD353" t="n">
        <v>0</v>
      </c>
      <c r="CE353" t="n">
        <v>1</v>
      </c>
      <c r="CF353" t="n">
        <v>0</v>
      </c>
      <c r="CG353" t="n">
        <v>0</v>
      </c>
      <c r="CH353" s="18" t="n">
        <v>0</v>
      </c>
      <c r="CI353" t="n">
        <v>1</v>
      </c>
      <c r="CJ353" t="n">
        <v>1</v>
      </c>
      <c r="CK353" t="n">
        <v>0</v>
      </c>
      <c r="CL353" t="n">
        <v>0</v>
      </c>
      <c r="CM353" t="n">
        <v>0</v>
      </c>
      <c r="CN353" t="n">
        <v>0</v>
      </c>
      <c r="CO353" t="n">
        <v>1</v>
      </c>
      <c r="CP353" t="n">
        <v>0</v>
      </c>
      <c r="CQ353" t="n">
        <v>0</v>
      </c>
      <c r="CR353" t="n">
        <v>1</v>
      </c>
      <c r="CS353" s="18" t="n">
        <v>1</v>
      </c>
      <c r="DD353" s="34" t="inlineStr">
        <is>
          <t>X</t>
        </is>
      </c>
    </row>
    <row r="354">
      <c r="A354" t="n">
        <v>353</v>
      </c>
      <c r="B354" t="n">
        <v>22</v>
      </c>
      <c r="C354" s="25" t="inlineStr">
        <is>
          <t>Vivatsurakit &amp; Vechbanyongratana (2020)</t>
        </is>
      </c>
      <c r="D354" s="12" t="n">
        <v>11.9</v>
      </c>
      <c r="E354" s="14" t="n">
        <v>3.6</v>
      </c>
      <c r="F354" s="7">
        <f>D354/E354</f>
        <v/>
      </c>
      <c r="G354" s="7">
        <f>D354-E354</f>
        <v/>
      </c>
      <c r="H354" s="16">
        <f>D354+E354</f>
        <v/>
      </c>
      <c r="I354" s="11">
        <f>IFERROR(F354/SQRT(F354^2+W354), "X")</f>
        <v/>
      </c>
      <c r="J354" s="33">
        <f>IFERROR(SQRT((1-I354^2)/W354), "X")</f>
        <v/>
      </c>
      <c r="K354" s="33">
        <f>IFERROR(1/J354, "X")</f>
        <v/>
      </c>
      <c r="L354" s="33">
        <f>IFERROR(I354-J354, "X")</f>
        <v/>
      </c>
      <c r="M354" s="33">
        <f>IFERROR(I354+J354, "X")</f>
        <v/>
      </c>
      <c r="N354" s="8" t="n">
        <v>0</v>
      </c>
      <c r="O354" s="9" t="n">
        <v>1</v>
      </c>
      <c r="P354" s="8" t="n">
        <v>0</v>
      </c>
      <c r="Q354" s="9" t="n">
        <v>0</v>
      </c>
      <c r="R354" s="9" t="n">
        <v>1</v>
      </c>
      <c r="S354" s="9" t="n">
        <v>0</v>
      </c>
      <c r="T354" s="9" t="n">
        <v>0</v>
      </c>
      <c r="U354" s="8" t="n">
        <v>20420</v>
      </c>
      <c r="V354" s="9" t="n">
        <v>12</v>
      </c>
      <c r="W354" s="9">
        <f>U354-V354-1</f>
        <v/>
      </c>
      <c r="X354" s="9">
        <f>COUNTIF(B:B,B354)</f>
        <v/>
      </c>
      <c r="Y354" s="7" t="n">
        <v>7.666</v>
      </c>
      <c r="Z354" s="7">
        <f>BQ354-Y354-6</f>
        <v/>
      </c>
      <c r="AA354" s="9" t="n">
        <v>1</v>
      </c>
      <c r="AB354" s="9" t="n">
        <v>0</v>
      </c>
      <c r="AC354" s="9" t="n">
        <v>0</v>
      </c>
      <c r="AD354" s="9" t="n">
        <v>0</v>
      </c>
      <c r="AE354" s="9" t="n">
        <v>0</v>
      </c>
      <c r="AF354" s="9" t="n">
        <v>1</v>
      </c>
      <c r="AG354" s="8" t="n">
        <v>0</v>
      </c>
      <c r="AH354" s="9" t="n">
        <v>0</v>
      </c>
      <c r="AI354" s="30" t="n">
        <v>1</v>
      </c>
      <c r="AJ354" s="9" t="n">
        <v>0</v>
      </c>
      <c r="AK354" s="30" t="n">
        <v>1</v>
      </c>
      <c r="AL354" s="21" t="n">
        <v>2013</v>
      </c>
      <c r="AM354" s="23">
        <f>LN(AL354)</f>
        <v/>
      </c>
      <c r="AN354" s="33" t="n">
        <v>0.14</v>
      </c>
      <c r="AO354" s="33" t="n">
        <v>0.42</v>
      </c>
      <c r="AP354" s="33" t="n">
        <v>0.33</v>
      </c>
      <c r="AQ354" s="43" t="n">
        <v>0.11</v>
      </c>
      <c r="AR354" s="33" t="inlineStr">
        <is>
          <t>.</t>
        </is>
      </c>
      <c r="AS354" s="43" t="inlineStr">
        <is>
          <t>.</t>
        </is>
      </c>
      <c r="AT354" s="42" t="n">
        <v>1</v>
      </c>
      <c r="AU354" s="18" t="n">
        <v>0</v>
      </c>
      <c r="AV354" s="39">
        <f>1-AW354</f>
        <v/>
      </c>
      <c r="AW354" s="40" t="n">
        <v>0.5669999999999999</v>
      </c>
      <c r="AX354" t="n">
        <v>1</v>
      </c>
      <c r="AY354" s="40" t="n">
        <v>0</v>
      </c>
      <c r="BA354" s="18" t="n"/>
      <c r="BB354">
        <f>1-BC354</f>
        <v/>
      </c>
      <c r="BC354" s="18" t="n">
        <v>0.704</v>
      </c>
      <c r="BD354" s="18" t="inlineStr">
        <is>
          <t>Thailand</t>
        </is>
      </c>
      <c r="BE354" t="n">
        <v>0</v>
      </c>
      <c r="BF354" t="n">
        <v>1</v>
      </c>
      <c r="BG354" t="n">
        <v>0</v>
      </c>
      <c r="BH354" t="n">
        <v>0</v>
      </c>
      <c r="BI354" t="n">
        <v>0</v>
      </c>
      <c r="BJ354" t="n">
        <v>0</v>
      </c>
      <c r="BK354" s="18" t="n">
        <v>0</v>
      </c>
      <c r="BL354" t="n">
        <v>0</v>
      </c>
      <c r="BM354" t="n">
        <v>1</v>
      </c>
      <c r="BN354" s="18" t="n">
        <v>0</v>
      </c>
      <c r="BO354" t="n">
        <v>111.9166666666667</v>
      </c>
      <c r="BP354" t="n">
        <v>45</v>
      </c>
      <c r="BQ354" s="25" t="n">
        <v>46.519</v>
      </c>
      <c r="BR354" t="n">
        <v>0</v>
      </c>
      <c r="BS354" t="n">
        <v>0</v>
      </c>
      <c r="BT354" t="n">
        <v>0</v>
      </c>
      <c r="BU354" t="n">
        <v>0</v>
      </c>
      <c r="BV354" t="n">
        <v>0</v>
      </c>
      <c r="BW354" t="n">
        <v>0</v>
      </c>
      <c r="BX354" t="n">
        <v>0</v>
      </c>
      <c r="BY354" s="18" t="n">
        <v>1</v>
      </c>
      <c r="BZ354" t="n">
        <v>0</v>
      </c>
      <c r="CA354" t="n">
        <v>1</v>
      </c>
      <c r="CB354" t="n">
        <v>0</v>
      </c>
      <c r="CC354" s="18" t="n">
        <v>0</v>
      </c>
      <c r="CD354" t="n">
        <v>0</v>
      </c>
      <c r="CE354" t="n">
        <v>1</v>
      </c>
      <c r="CF354" t="n">
        <v>0</v>
      </c>
      <c r="CG354" t="n">
        <v>0</v>
      </c>
      <c r="CH354" s="18" t="n">
        <v>0</v>
      </c>
      <c r="CI354" t="n">
        <v>1</v>
      </c>
      <c r="CJ354" t="n">
        <v>1</v>
      </c>
      <c r="CK354" t="n">
        <v>0</v>
      </c>
      <c r="CL354" t="n">
        <v>0</v>
      </c>
      <c r="CM354" t="n">
        <v>0</v>
      </c>
      <c r="CN354" t="n">
        <v>0</v>
      </c>
      <c r="CO354" t="n">
        <v>1</v>
      </c>
      <c r="CP354" t="n">
        <v>0</v>
      </c>
      <c r="CQ354" t="n">
        <v>0</v>
      </c>
      <c r="CR354" t="n">
        <v>1</v>
      </c>
      <c r="CS354" s="18" t="n">
        <v>1</v>
      </c>
      <c r="DD354" s="34" t="inlineStr">
        <is>
          <t>X</t>
        </is>
      </c>
    </row>
    <row r="355">
      <c r="A355" t="n">
        <v>354</v>
      </c>
      <c r="B355" t="n">
        <v>22</v>
      </c>
      <c r="C355" s="25" t="inlineStr">
        <is>
          <t>Vivatsurakit &amp; Vechbanyongratana (2020)</t>
        </is>
      </c>
      <c r="D355" s="12" t="n">
        <v>5.1</v>
      </c>
      <c r="E355" s="14" t="n">
        <v>0.1</v>
      </c>
      <c r="F355" s="7">
        <f>D355/E355</f>
        <v/>
      </c>
      <c r="G355" s="7">
        <f>D355-E355</f>
        <v/>
      </c>
      <c r="H355" s="16">
        <f>D355+E355</f>
        <v/>
      </c>
      <c r="I355" s="11">
        <f>IFERROR(F355/SQRT(F355^2+W355), "X")</f>
        <v/>
      </c>
      <c r="J355" s="33">
        <f>IFERROR(SQRT((1-I355^2)/W355), "X")</f>
        <v/>
      </c>
      <c r="K355" s="33">
        <f>IFERROR(1/J355, "X")</f>
        <v/>
      </c>
      <c r="L355" s="33">
        <f>IFERROR(I355-J355, "X")</f>
        <v/>
      </c>
      <c r="M355" s="33">
        <f>IFERROR(I355+J355, "X")</f>
        <v/>
      </c>
      <c r="N355" s="8" t="n">
        <v>0</v>
      </c>
      <c r="O355" s="9" t="n">
        <v>1</v>
      </c>
      <c r="P355" s="8" t="n">
        <v>0</v>
      </c>
      <c r="Q355" s="9" t="n">
        <v>0</v>
      </c>
      <c r="R355" s="9" t="n">
        <v>1</v>
      </c>
      <c r="S355" s="9" t="n">
        <v>0</v>
      </c>
      <c r="T355" s="9" t="n">
        <v>0</v>
      </c>
      <c r="U355" s="8" t="n">
        <v>26789</v>
      </c>
      <c r="V355" s="9" t="n">
        <v>12</v>
      </c>
      <c r="W355" s="9">
        <f>U355-V355-1</f>
        <v/>
      </c>
      <c r="X355" s="9">
        <f>COUNTIF(B:B,B355)</f>
        <v/>
      </c>
      <c r="Y355" s="7" t="n">
        <v>7.804</v>
      </c>
      <c r="Z355" s="7">
        <f>BQ355-Y355-6</f>
        <v/>
      </c>
      <c r="AA355" s="9" t="n">
        <v>1</v>
      </c>
      <c r="AB355" s="9" t="n">
        <v>0</v>
      </c>
      <c r="AC355" s="9" t="n">
        <v>0</v>
      </c>
      <c r="AD355" s="9" t="n">
        <v>0</v>
      </c>
      <c r="AE355" s="9" t="n">
        <v>0</v>
      </c>
      <c r="AF355" s="9" t="n">
        <v>1</v>
      </c>
      <c r="AG355" s="8" t="n">
        <v>0</v>
      </c>
      <c r="AH355" s="9" t="n">
        <v>0</v>
      </c>
      <c r="AI355" s="30" t="n">
        <v>1</v>
      </c>
      <c r="AJ355" s="9" t="n">
        <v>0</v>
      </c>
      <c r="AK355" s="30" t="n">
        <v>1</v>
      </c>
      <c r="AL355" s="21" t="n">
        <v>2013</v>
      </c>
      <c r="AM355" s="23">
        <f>LN(AL355)</f>
        <v/>
      </c>
      <c r="AN355" s="33" t="n">
        <v>0.14</v>
      </c>
      <c r="AO355" s="33" t="n">
        <v>0.42</v>
      </c>
      <c r="AP355" s="33" t="n">
        <v>0.33</v>
      </c>
      <c r="AQ355" s="43" t="n">
        <v>0.11</v>
      </c>
      <c r="AR355" s="33" t="inlineStr">
        <is>
          <t>.</t>
        </is>
      </c>
      <c r="AS355" s="43" t="inlineStr">
        <is>
          <t>.</t>
        </is>
      </c>
      <c r="AT355" s="42" t="n">
        <v>1</v>
      </c>
      <c r="AU355" s="18" t="n">
        <v>0</v>
      </c>
      <c r="AV355" t="n">
        <v>1</v>
      </c>
      <c r="AW355" s="40" t="n">
        <v>0</v>
      </c>
      <c r="AX355" t="n">
        <v>1</v>
      </c>
      <c r="AY355" s="40" t="n">
        <v>0</v>
      </c>
      <c r="BA355" s="18" t="n"/>
      <c r="BB355">
        <f>1-BC355</f>
        <v/>
      </c>
      <c r="BC355" s="18" t="n">
        <v>0.625</v>
      </c>
      <c r="BD355" s="18" t="inlineStr">
        <is>
          <t>Thailand</t>
        </is>
      </c>
      <c r="BE355" t="n">
        <v>0</v>
      </c>
      <c r="BF355" t="n">
        <v>1</v>
      </c>
      <c r="BG355" t="n">
        <v>0</v>
      </c>
      <c r="BH355" t="n">
        <v>0</v>
      </c>
      <c r="BI355" t="n">
        <v>0</v>
      </c>
      <c r="BJ355" t="n">
        <v>0</v>
      </c>
      <c r="BK355" s="18" t="n">
        <v>0</v>
      </c>
      <c r="BL355" t="n">
        <v>0</v>
      </c>
      <c r="BM355" t="n">
        <v>1</v>
      </c>
      <c r="BN355" s="18" t="n">
        <v>0</v>
      </c>
      <c r="BO355" t="n">
        <v>111.9166666666667</v>
      </c>
      <c r="BP355" t="n">
        <v>45</v>
      </c>
      <c r="BQ355" s="25" t="n">
        <v>44.594</v>
      </c>
      <c r="BR355" t="n">
        <v>1</v>
      </c>
      <c r="BS355" t="n">
        <v>0</v>
      </c>
      <c r="BT355" t="n">
        <v>0</v>
      </c>
      <c r="BU355" t="n">
        <v>0</v>
      </c>
      <c r="BV355" t="n">
        <v>0</v>
      </c>
      <c r="BW355" t="n">
        <v>0</v>
      </c>
      <c r="BX355" t="n">
        <v>0</v>
      </c>
      <c r="BY355" s="18" t="n">
        <v>0</v>
      </c>
      <c r="BZ355" t="n">
        <v>0</v>
      </c>
      <c r="CA355" t="n">
        <v>0</v>
      </c>
      <c r="CB355" t="n">
        <v>1</v>
      </c>
      <c r="CC355" s="18" t="n">
        <v>0</v>
      </c>
      <c r="CD355" t="n">
        <v>0</v>
      </c>
      <c r="CE355" t="n">
        <v>0</v>
      </c>
      <c r="CF355" t="n">
        <v>0</v>
      </c>
      <c r="CG355" t="n">
        <v>0</v>
      </c>
      <c r="CH355" s="18" t="n">
        <v>0</v>
      </c>
      <c r="CI355" t="n">
        <v>1</v>
      </c>
      <c r="CJ355" t="n">
        <v>1</v>
      </c>
      <c r="CK355" t="n">
        <v>0</v>
      </c>
      <c r="CL355" t="n">
        <v>0</v>
      </c>
      <c r="CM355" t="n">
        <v>0</v>
      </c>
      <c r="CN355" t="n">
        <v>0</v>
      </c>
      <c r="CO355" t="n">
        <v>1</v>
      </c>
      <c r="CP355" t="n">
        <v>0</v>
      </c>
      <c r="CQ355" t="n">
        <v>0</v>
      </c>
      <c r="CR355" t="n">
        <v>1</v>
      </c>
      <c r="CS355" s="18" t="n">
        <v>1</v>
      </c>
      <c r="DD355" s="34" t="inlineStr">
        <is>
          <t>X</t>
        </is>
      </c>
    </row>
    <row r="356">
      <c r="A356" t="n">
        <v>355</v>
      </c>
      <c r="B356" t="n">
        <v>22</v>
      </c>
      <c r="C356" s="25" t="inlineStr">
        <is>
          <t>Vivatsurakit &amp; Vechbanyongratana (2020)</t>
        </is>
      </c>
      <c r="D356" s="12" t="n">
        <v>4.9</v>
      </c>
      <c r="E356" s="14" t="n">
        <v>0.1</v>
      </c>
      <c r="F356" s="7">
        <f>D356/E356</f>
        <v/>
      </c>
      <c r="G356" s="7">
        <f>D356-E356</f>
        <v/>
      </c>
      <c r="H356" s="16">
        <f>D356+E356</f>
        <v/>
      </c>
      <c r="I356" s="11">
        <f>IFERROR(F356/SQRT(F356^2+W356), "X")</f>
        <v/>
      </c>
      <c r="J356" s="33">
        <f>IFERROR(SQRT((1-I356^2)/W356), "X")</f>
        <v/>
      </c>
      <c r="K356" s="33">
        <f>IFERROR(1/J356, "X")</f>
        <v/>
      </c>
      <c r="L356" s="33">
        <f>IFERROR(I356-J356, "X")</f>
        <v/>
      </c>
      <c r="M356" s="33">
        <f>IFERROR(I356+J356, "X")</f>
        <v/>
      </c>
      <c r="N356" s="8" t="n">
        <v>0</v>
      </c>
      <c r="O356" s="9" t="n">
        <v>1</v>
      </c>
      <c r="P356" s="8" t="n">
        <v>0</v>
      </c>
      <c r="Q356" s="9" t="n">
        <v>0</v>
      </c>
      <c r="R356" s="9" t="n">
        <v>1</v>
      </c>
      <c r="S356" s="9" t="n">
        <v>0</v>
      </c>
      <c r="T356" s="9" t="n">
        <v>0</v>
      </c>
      <c r="U356" s="8" t="n">
        <v>26255</v>
      </c>
      <c r="V356" s="9" t="n">
        <v>12</v>
      </c>
      <c r="W356" s="9">
        <f>U356-V356-1</f>
        <v/>
      </c>
      <c r="X356" s="9">
        <f>COUNTIF(B:B,B356)</f>
        <v/>
      </c>
      <c r="Y356" s="7" t="n">
        <v>7.804</v>
      </c>
      <c r="Z356" s="7">
        <f>BQ356-Y356-6</f>
        <v/>
      </c>
      <c r="AA356" s="9" t="n">
        <v>1</v>
      </c>
      <c r="AB356" s="9" t="n">
        <v>0</v>
      </c>
      <c r="AC356" s="9" t="n">
        <v>0</v>
      </c>
      <c r="AD356" s="9" t="n">
        <v>0</v>
      </c>
      <c r="AE356" s="9" t="n">
        <v>0</v>
      </c>
      <c r="AF356" s="9" t="n">
        <v>1</v>
      </c>
      <c r="AG356" s="8" t="n">
        <v>0</v>
      </c>
      <c r="AH356" s="9" t="n">
        <v>0</v>
      </c>
      <c r="AI356" s="30" t="n">
        <v>1</v>
      </c>
      <c r="AJ356" s="9" t="n">
        <v>0</v>
      </c>
      <c r="AK356" s="30" t="n">
        <v>1</v>
      </c>
      <c r="AL356" s="21" t="n">
        <v>2013</v>
      </c>
      <c r="AM356" s="23">
        <f>LN(AL356)</f>
        <v/>
      </c>
      <c r="AN356" s="33" t="n">
        <v>0.14</v>
      </c>
      <c r="AO356" s="33" t="n">
        <v>0.42</v>
      </c>
      <c r="AP356" s="33" t="n">
        <v>0.33</v>
      </c>
      <c r="AQ356" s="43" t="n">
        <v>0.11</v>
      </c>
      <c r="AR356" s="33" t="inlineStr">
        <is>
          <t>.</t>
        </is>
      </c>
      <c r="AS356" s="43" t="inlineStr">
        <is>
          <t>.</t>
        </is>
      </c>
      <c r="AT356" s="42" t="n">
        <v>1</v>
      </c>
      <c r="AU356" s="18" t="n">
        <v>0</v>
      </c>
      <c r="AV356" t="n">
        <v>0</v>
      </c>
      <c r="AW356" s="40" t="n">
        <v>1</v>
      </c>
      <c r="AX356" t="n">
        <v>1</v>
      </c>
      <c r="AY356" s="40" t="n">
        <v>0</v>
      </c>
      <c r="BA356" s="18" t="n"/>
      <c r="BB356">
        <f>1-BC356</f>
        <v/>
      </c>
      <c r="BC356" s="18" t="n">
        <v>0.625</v>
      </c>
      <c r="BD356" s="18" t="inlineStr">
        <is>
          <t>Thailand</t>
        </is>
      </c>
      <c r="BE356" t="n">
        <v>0</v>
      </c>
      <c r="BF356" t="n">
        <v>1</v>
      </c>
      <c r="BG356" t="n">
        <v>0</v>
      </c>
      <c r="BH356" t="n">
        <v>0</v>
      </c>
      <c r="BI356" t="n">
        <v>0</v>
      </c>
      <c r="BJ356" t="n">
        <v>0</v>
      </c>
      <c r="BK356" s="18" t="n">
        <v>0</v>
      </c>
      <c r="BL356" t="n">
        <v>0</v>
      </c>
      <c r="BM356" t="n">
        <v>1</v>
      </c>
      <c r="BN356" s="18" t="n">
        <v>0</v>
      </c>
      <c r="BO356" t="n">
        <v>111.9166666666667</v>
      </c>
      <c r="BP356" t="n">
        <v>45</v>
      </c>
      <c r="BQ356" s="25" t="n">
        <v>44.594</v>
      </c>
      <c r="BR356" t="n">
        <v>1</v>
      </c>
      <c r="BS356" t="n">
        <v>0</v>
      </c>
      <c r="BT356" t="n">
        <v>0</v>
      </c>
      <c r="BU356" t="n">
        <v>0</v>
      </c>
      <c r="BV356" t="n">
        <v>0</v>
      </c>
      <c r="BW356" t="n">
        <v>0</v>
      </c>
      <c r="BX356" t="n">
        <v>0</v>
      </c>
      <c r="BY356" s="18" t="n">
        <v>0</v>
      </c>
      <c r="BZ356" t="n">
        <v>0</v>
      </c>
      <c r="CA356" t="n">
        <v>0</v>
      </c>
      <c r="CB356" t="n">
        <v>1</v>
      </c>
      <c r="CC356" s="18" t="n">
        <v>0</v>
      </c>
      <c r="CD356" t="n">
        <v>0</v>
      </c>
      <c r="CE356" t="n">
        <v>0</v>
      </c>
      <c r="CF356" t="n">
        <v>0</v>
      </c>
      <c r="CG356" t="n">
        <v>0</v>
      </c>
      <c r="CH356" s="18" t="n">
        <v>0</v>
      </c>
      <c r="CI356" t="n">
        <v>1</v>
      </c>
      <c r="CJ356" t="n">
        <v>1</v>
      </c>
      <c r="CK356" t="n">
        <v>0</v>
      </c>
      <c r="CL356" t="n">
        <v>0</v>
      </c>
      <c r="CM356" t="n">
        <v>0</v>
      </c>
      <c r="CN356" t="n">
        <v>0</v>
      </c>
      <c r="CO356" t="n">
        <v>1</v>
      </c>
      <c r="CP356" t="n">
        <v>0</v>
      </c>
      <c r="CQ356" t="n">
        <v>0</v>
      </c>
      <c r="CR356" t="n">
        <v>1</v>
      </c>
      <c r="CS356" s="18" t="n">
        <v>1</v>
      </c>
      <c r="DD356" s="34" t="inlineStr">
        <is>
          <t>X</t>
        </is>
      </c>
    </row>
    <row r="357">
      <c r="A357" t="n">
        <v>356</v>
      </c>
      <c r="B357" t="n">
        <v>22</v>
      </c>
      <c r="C357" s="25" t="inlineStr">
        <is>
          <t>Vivatsurakit &amp; Vechbanyongratana (2020)</t>
        </is>
      </c>
      <c r="D357" s="12" t="n">
        <v>12.2</v>
      </c>
      <c r="E357" s="14" t="n">
        <v>1.7</v>
      </c>
      <c r="F357" s="7">
        <f>D357/E357</f>
        <v/>
      </c>
      <c r="G357" s="7">
        <f>D357-E357</f>
        <v/>
      </c>
      <c r="H357" s="16">
        <f>D357+E357</f>
        <v/>
      </c>
      <c r="I357" s="11">
        <f>IFERROR(F357/SQRT(F357^2+W357), "X")</f>
        <v/>
      </c>
      <c r="J357" s="33">
        <f>IFERROR(SQRT((1-I357^2)/W357), "X")</f>
        <v/>
      </c>
      <c r="K357" s="33">
        <f>IFERROR(1/J357, "X")</f>
        <v/>
      </c>
      <c r="L357" s="33">
        <f>IFERROR(I357-J357, "X")</f>
        <v/>
      </c>
      <c r="M357" s="33">
        <f>IFERROR(I357+J357, "X")</f>
        <v/>
      </c>
      <c r="N357" s="8" t="n">
        <v>0</v>
      </c>
      <c r="O357" s="9" t="n">
        <v>1</v>
      </c>
      <c r="P357" s="8" t="n">
        <v>0</v>
      </c>
      <c r="Q357" s="9" t="n">
        <v>0</v>
      </c>
      <c r="R357" s="9" t="n">
        <v>1</v>
      </c>
      <c r="S357" s="9" t="n">
        <v>0</v>
      </c>
      <c r="T357" s="9" t="n">
        <v>0</v>
      </c>
      <c r="U357" s="8" t="n">
        <v>26789</v>
      </c>
      <c r="V357" s="9" t="n">
        <v>12</v>
      </c>
      <c r="W357" s="9">
        <f>U357-V357-1</f>
        <v/>
      </c>
      <c r="X357" s="9">
        <f>COUNTIF(B:B,B357)</f>
        <v/>
      </c>
      <c r="Y357" s="7" t="n">
        <v>7.804</v>
      </c>
      <c r="Z357" s="7">
        <f>BQ357-Y357-6</f>
        <v/>
      </c>
      <c r="AA357" s="9" t="n">
        <v>1</v>
      </c>
      <c r="AB357" s="9" t="n">
        <v>0</v>
      </c>
      <c r="AC357" s="9" t="n">
        <v>0</v>
      </c>
      <c r="AD357" s="9" t="n">
        <v>0</v>
      </c>
      <c r="AE357" s="9" t="n">
        <v>0</v>
      </c>
      <c r="AF357" s="9" t="n">
        <v>1</v>
      </c>
      <c r="AG357" s="8" t="n">
        <v>0</v>
      </c>
      <c r="AH357" s="9" t="n">
        <v>0</v>
      </c>
      <c r="AI357" s="30" t="n">
        <v>1</v>
      </c>
      <c r="AJ357" s="9" t="n">
        <v>0</v>
      </c>
      <c r="AK357" s="30" t="n">
        <v>1</v>
      </c>
      <c r="AL357" s="21" t="n">
        <v>2013</v>
      </c>
      <c r="AM357" s="23">
        <f>LN(AL357)</f>
        <v/>
      </c>
      <c r="AN357" s="33" t="n">
        <v>0.14</v>
      </c>
      <c r="AO357" s="33" t="n">
        <v>0.42</v>
      </c>
      <c r="AP357" s="33" t="n">
        <v>0.33</v>
      </c>
      <c r="AQ357" s="43" t="n">
        <v>0.11</v>
      </c>
      <c r="AR357" s="33" t="inlineStr">
        <is>
          <t>.</t>
        </is>
      </c>
      <c r="AS357" s="43" t="inlineStr">
        <is>
          <t>.</t>
        </is>
      </c>
      <c r="AT357" s="42" t="n">
        <v>1</v>
      </c>
      <c r="AU357" s="18" t="n">
        <v>0</v>
      </c>
      <c r="AV357" t="n">
        <v>1</v>
      </c>
      <c r="AW357" s="40" t="n">
        <v>0</v>
      </c>
      <c r="AX357" t="n">
        <v>1</v>
      </c>
      <c r="AY357" s="40" t="n">
        <v>0</v>
      </c>
      <c r="BA357" s="18" t="n"/>
      <c r="BB357">
        <f>1-BC357</f>
        <v/>
      </c>
      <c r="BC357" s="18" t="n">
        <v>0.625</v>
      </c>
      <c r="BD357" s="18" t="inlineStr">
        <is>
          <t>Thailand</t>
        </is>
      </c>
      <c r="BE357" t="n">
        <v>0</v>
      </c>
      <c r="BF357" t="n">
        <v>1</v>
      </c>
      <c r="BG357" t="n">
        <v>0</v>
      </c>
      <c r="BH357" t="n">
        <v>0</v>
      </c>
      <c r="BI357" t="n">
        <v>0</v>
      </c>
      <c r="BJ357" t="n">
        <v>0</v>
      </c>
      <c r="BK357" s="18" t="n">
        <v>0</v>
      </c>
      <c r="BL357" t="n">
        <v>0</v>
      </c>
      <c r="BM357" t="n">
        <v>1</v>
      </c>
      <c r="BN357" s="18" t="n">
        <v>0</v>
      </c>
      <c r="BO357" t="n">
        <v>111.9166666666667</v>
      </c>
      <c r="BP357" t="n">
        <v>45</v>
      </c>
      <c r="BQ357" s="25" t="n">
        <v>44.594</v>
      </c>
      <c r="BR357" t="n">
        <v>0</v>
      </c>
      <c r="BS357" t="n">
        <v>0</v>
      </c>
      <c r="BT357" t="n">
        <v>0</v>
      </c>
      <c r="BU357" t="n">
        <v>0</v>
      </c>
      <c r="BV357" t="n">
        <v>0</v>
      </c>
      <c r="BW357" t="n">
        <v>0</v>
      </c>
      <c r="BX357" t="n">
        <v>0</v>
      </c>
      <c r="BY357" s="18" t="n">
        <v>1</v>
      </c>
      <c r="BZ357" t="n">
        <v>0</v>
      </c>
      <c r="CA357" t="n">
        <v>1</v>
      </c>
      <c r="CB357" t="n">
        <v>0</v>
      </c>
      <c r="CC357" s="18" t="n">
        <v>0</v>
      </c>
      <c r="CD357" t="n">
        <v>0</v>
      </c>
      <c r="CE357" t="n">
        <v>1</v>
      </c>
      <c r="CF357" t="n">
        <v>0</v>
      </c>
      <c r="CG357" t="n">
        <v>0</v>
      </c>
      <c r="CH357" s="18" t="n">
        <v>0</v>
      </c>
      <c r="CI357" t="n">
        <v>1</v>
      </c>
      <c r="CJ357" t="n">
        <v>1</v>
      </c>
      <c r="CK357" t="n">
        <v>0</v>
      </c>
      <c r="CL357" t="n">
        <v>0</v>
      </c>
      <c r="CM357" t="n">
        <v>0</v>
      </c>
      <c r="CN357" t="n">
        <v>0</v>
      </c>
      <c r="CO357" t="n">
        <v>1</v>
      </c>
      <c r="CP357" t="n">
        <v>0</v>
      </c>
      <c r="CQ357" t="n">
        <v>0</v>
      </c>
      <c r="CR357" t="n">
        <v>1</v>
      </c>
      <c r="CS357" s="18" t="n">
        <v>1</v>
      </c>
      <c r="DD357" s="34" t="inlineStr">
        <is>
          <t>X</t>
        </is>
      </c>
    </row>
    <row r="358" customFormat="1" s="51">
      <c r="A358" s="51" t="n">
        <v>357</v>
      </c>
      <c r="B358" s="51" t="n">
        <v>22</v>
      </c>
      <c r="C358" s="52" t="inlineStr">
        <is>
          <t>Vivatsurakit &amp; Vechbanyongratana (2020)</t>
        </is>
      </c>
      <c r="D358" s="53" t="n">
        <v>15.8</v>
      </c>
      <c r="E358" s="54" t="n">
        <v>2.2</v>
      </c>
      <c r="F358" s="55">
        <f>D358/E358</f>
        <v/>
      </c>
      <c r="G358" s="55">
        <f>D358-E358</f>
        <v/>
      </c>
      <c r="H358" s="56">
        <f>D358+E358</f>
        <v/>
      </c>
      <c r="I358" s="57">
        <f>IFERROR(F358/SQRT(F358^2+W358), "X")</f>
        <v/>
      </c>
      <c r="J358" s="58">
        <f>IFERROR(SQRT((1-I358^2)/W358), "X")</f>
        <v/>
      </c>
      <c r="K358" s="58">
        <f>IFERROR(1/J358, "X")</f>
        <v/>
      </c>
      <c r="L358" s="58">
        <f>IFERROR(I358-J358, "X")</f>
        <v/>
      </c>
      <c r="M358" s="58">
        <f>IFERROR(I358+J358, "X")</f>
        <v/>
      </c>
      <c r="N358" s="59" t="n">
        <v>0</v>
      </c>
      <c r="O358" s="60" t="n">
        <v>1</v>
      </c>
      <c r="P358" s="59" t="n">
        <v>0</v>
      </c>
      <c r="Q358" s="60" t="n">
        <v>0</v>
      </c>
      <c r="R358" s="60" t="n">
        <v>1</v>
      </c>
      <c r="S358" s="60" t="n">
        <v>0</v>
      </c>
      <c r="T358" s="60" t="n">
        <v>0</v>
      </c>
      <c r="U358" s="59" t="n">
        <v>26255</v>
      </c>
      <c r="V358" s="60" t="n">
        <v>12</v>
      </c>
      <c r="W358" s="60">
        <f>U358-V358-1</f>
        <v/>
      </c>
      <c r="X358" s="60">
        <f>COUNTIF(B:B,B358)</f>
        <v/>
      </c>
      <c r="Y358" s="55" t="n">
        <v>7.804</v>
      </c>
      <c r="Z358" s="55">
        <f>BQ358-Y358-6</f>
        <v/>
      </c>
      <c r="AA358" s="60" t="n">
        <v>1</v>
      </c>
      <c r="AB358" s="60" t="n">
        <v>0</v>
      </c>
      <c r="AC358" s="60" t="n">
        <v>0</v>
      </c>
      <c r="AD358" s="60" t="n">
        <v>0</v>
      </c>
      <c r="AE358" s="60" t="n">
        <v>0</v>
      </c>
      <c r="AF358" s="60" t="n">
        <v>1</v>
      </c>
      <c r="AG358" s="59" t="n">
        <v>0</v>
      </c>
      <c r="AH358" s="60" t="n">
        <v>0</v>
      </c>
      <c r="AI358" s="61" t="n">
        <v>1</v>
      </c>
      <c r="AJ358" s="60" t="n">
        <v>0</v>
      </c>
      <c r="AK358" s="61" t="n">
        <v>1</v>
      </c>
      <c r="AL358" s="62" t="n">
        <v>2013</v>
      </c>
      <c r="AM358" s="63">
        <f>LN(AL358)</f>
        <v/>
      </c>
      <c r="AN358" s="58" t="n">
        <v>0.14</v>
      </c>
      <c r="AO358" s="58" t="n">
        <v>0.42</v>
      </c>
      <c r="AP358" s="58" t="n">
        <v>0.33</v>
      </c>
      <c r="AQ358" s="64" t="n">
        <v>0.11</v>
      </c>
      <c r="AR358" s="58" t="inlineStr">
        <is>
          <t>.</t>
        </is>
      </c>
      <c r="AS358" s="64" t="inlineStr">
        <is>
          <t>.</t>
        </is>
      </c>
      <c r="AT358" s="65" t="n">
        <v>1</v>
      </c>
      <c r="AU358" s="66" t="n">
        <v>0</v>
      </c>
      <c r="AV358" s="51" t="n">
        <v>0</v>
      </c>
      <c r="AW358" s="67" t="n">
        <v>1</v>
      </c>
      <c r="AX358" s="51" t="n">
        <v>1</v>
      </c>
      <c r="AY358" s="67" t="n">
        <v>0</v>
      </c>
      <c r="BA358" s="66" t="n"/>
      <c r="BB358" s="51">
        <f>1-BC358</f>
        <v/>
      </c>
      <c r="BC358" s="66" t="n">
        <v>0.625</v>
      </c>
      <c r="BD358" s="66" t="inlineStr">
        <is>
          <t>Thailand</t>
        </is>
      </c>
      <c r="BE358" t="n">
        <v>0</v>
      </c>
      <c r="BF358" t="n">
        <v>1</v>
      </c>
      <c r="BG358" t="n">
        <v>0</v>
      </c>
      <c r="BH358" t="n">
        <v>0</v>
      </c>
      <c r="BI358" t="n">
        <v>0</v>
      </c>
      <c r="BJ358" t="n">
        <v>0</v>
      </c>
      <c r="BK358" s="66" t="n">
        <v>0</v>
      </c>
      <c r="BL358" t="n">
        <v>0</v>
      </c>
      <c r="BM358" t="n">
        <v>1</v>
      </c>
      <c r="BN358" s="66" t="n">
        <v>0</v>
      </c>
      <c r="BO358" t="n">
        <v>111.9166666666667</v>
      </c>
      <c r="BP358" t="n">
        <v>45</v>
      </c>
      <c r="BQ358" s="52" t="n">
        <v>44.594</v>
      </c>
      <c r="BR358" s="51" t="n">
        <v>0</v>
      </c>
      <c r="BS358" s="51" t="n">
        <v>0</v>
      </c>
      <c r="BT358" s="51" t="n">
        <v>0</v>
      </c>
      <c r="BU358" s="51" t="n">
        <v>0</v>
      </c>
      <c r="BV358" s="51" t="n">
        <v>0</v>
      </c>
      <c r="BW358" s="51" t="n">
        <v>0</v>
      </c>
      <c r="BX358" s="51" t="n">
        <v>0</v>
      </c>
      <c r="BY358" s="66" t="n">
        <v>1</v>
      </c>
      <c r="BZ358" s="51" t="n">
        <v>0</v>
      </c>
      <c r="CA358" s="51" t="n">
        <v>1</v>
      </c>
      <c r="CB358" s="51" t="n">
        <v>0</v>
      </c>
      <c r="CC358" s="66" t="n">
        <v>0</v>
      </c>
      <c r="CD358" s="51" t="n">
        <v>0</v>
      </c>
      <c r="CE358" s="51" t="n">
        <v>1</v>
      </c>
      <c r="CF358" s="51" t="n">
        <v>0</v>
      </c>
      <c r="CG358" s="51" t="n">
        <v>0</v>
      </c>
      <c r="CH358" s="66" t="n">
        <v>0</v>
      </c>
      <c r="CI358" s="51" t="n">
        <v>1</v>
      </c>
      <c r="CJ358" s="51" t="n">
        <v>1</v>
      </c>
      <c r="CK358" s="51" t="n">
        <v>0</v>
      </c>
      <c r="CL358" s="51" t="n">
        <v>0</v>
      </c>
      <c r="CM358" s="51" t="n">
        <v>0</v>
      </c>
      <c r="CN358" s="51" t="n">
        <v>0</v>
      </c>
      <c r="CO358" s="51" t="n">
        <v>1</v>
      </c>
      <c r="CP358" s="51" t="n">
        <v>0</v>
      </c>
      <c r="CQ358" s="51" t="n">
        <v>0</v>
      </c>
      <c r="CR358" s="51" t="n">
        <v>1</v>
      </c>
      <c r="CS358" s="66" t="n">
        <v>1</v>
      </c>
      <c r="CY358" s="68" t="n"/>
      <c r="DD358" s="68" t="inlineStr">
        <is>
          <t>X</t>
        </is>
      </c>
    </row>
    <row r="359">
      <c r="A359" t="n">
        <v>358</v>
      </c>
      <c r="B359" t="n">
        <v>23</v>
      </c>
      <c r="C359" s="25" t="inlineStr">
        <is>
          <t>Qiu (2007)</t>
        </is>
      </c>
      <c r="D359" s="12" t="n">
        <v>4.2</v>
      </c>
      <c r="E359" s="14">
        <f>D359/F359</f>
        <v/>
      </c>
      <c r="F359" s="7" t="n">
        <v>4.87</v>
      </c>
      <c r="G359" s="7">
        <f>D359-E359</f>
        <v/>
      </c>
      <c r="H359" s="16">
        <f>D359+E359</f>
        <v/>
      </c>
      <c r="I359" s="11">
        <f>IFERROR(F359/SQRT(F359^2+W359), "X")</f>
        <v/>
      </c>
      <c r="J359" s="33">
        <f>IFERROR(SQRT((1-I359^2)/W359), "X")</f>
        <v/>
      </c>
      <c r="K359" s="33">
        <f>IFERROR(1/J359, "X")</f>
        <v/>
      </c>
      <c r="L359" s="33">
        <f>IFERROR(I359-J359, "X")</f>
        <v/>
      </c>
      <c r="M359" s="33">
        <f>IFERROR(I359+J359, "X")</f>
        <v/>
      </c>
      <c r="N359" s="8" t="n">
        <v>0</v>
      </c>
      <c r="O359" s="9" t="n">
        <v>1</v>
      </c>
      <c r="P359" s="8" t="n">
        <v>0</v>
      </c>
      <c r="Q359" s="9" t="n">
        <v>0</v>
      </c>
      <c r="R359" s="9" t="n">
        <v>1</v>
      </c>
      <c r="S359" s="9" t="n">
        <v>0</v>
      </c>
      <c r="T359" s="9" t="n">
        <v>0</v>
      </c>
      <c r="U359" s="8" t="n">
        <v>1852</v>
      </c>
      <c r="V359" s="9" t="n">
        <v>11</v>
      </c>
      <c r="W359" s="9">
        <f>U359-V359-1</f>
        <v/>
      </c>
      <c r="X359" s="9">
        <f>COUNTIF(B:B,B359)</f>
        <v/>
      </c>
      <c r="Y359" s="7" t="n">
        <v>8.02</v>
      </c>
      <c r="Z359" s="7" t="n">
        <v>23.77</v>
      </c>
      <c r="AA359" s="9" t="n">
        <v>1</v>
      </c>
      <c r="AB359" s="9" t="n">
        <v>0</v>
      </c>
      <c r="AC359" s="9" t="n">
        <v>0</v>
      </c>
      <c r="AD359" s="9" t="n">
        <v>0</v>
      </c>
      <c r="AE359" s="9" t="n">
        <v>0</v>
      </c>
      <c r="AF359" s="9" t="n">
        <v>1</v>
      </c>
      <c r="AG359" s="8" t="n">
        <v>0</v>
      </c>
      <c r="AH359" s="9" t="n">
        <v>1</v>
      </c>
      <c r="AI359" s="30" t="n">
        <v>0</v>
      </c>
      <c r="AJ359" s="9" t="n">
        <v>0</v>
      </c>
      <c r="AK359" s="30" t="n">
        <v>1</v>
      </c>
      <c r="AL359" s="21" t="n">
        <v>1989</v>
      </c>
      <c r="AM359" s="23">
        <f>LN(AL359)</f>
        <v/>
      </c>
      <c r="AN359" s="33">
        <f>$AV$359*AN371+$AW$359*AN363</f>
        <v/>
      </c>
      <c r="AO359" s="33">
        <f>$AV$359*AO371+$AW$359*AO363</f>
        <v/>
      </c>
      <c r="AP359" s="33">
        <f>$AV$359*AP371+$AW$359*AP363</f>
        <v/>
      </c>
      <c r="AQ359" s="43">
        <f>$AV$359*AQ371+$AW$359*AQ363</f>
        <v/>
      </c>
      <c r="AR359" s="33" t="inlineStr">
        <is>
          <t>.</t>
        </is>
      </c>
      <c r="AS359" s="43" t="inlineStr">
        <is>
          <t>.</t>
        </is>
      </c>
      <c r="AT359" s="42" t="n">
        <v>1</v>
      </c>
      <c r="AU359" s="18" t="n">
        <v>0</v>
      </c>
      <c r="AV359" s="39">
        <f>1-AW359</f>
        <v/>
      </c>
      <c r="AW359" s="40" t="n">
        <v>0.4498</v>
      </c>
      <c r="AX359" t="n">
        <v>0.0853</v>
      </c>
      <c r="AY359" s="40">
        <f>1-AX359</f>
        <v/>
      </c>
      <c r="BA359" s="18" t="n"/>
      <c r="BB359" t="n">
        <v>0</v>
      </c>
      <c r="BC359" s="18" t="n">
        <v>1</v>
      </c>
      <c r="BD359" s="18" t="inlineStr">
        <is>
          <t>China</t>
        </is>
      </c>
      <c r="BE359" t="n">
        <v>0</v>
      </c>
      <c r="BF359" t="n">
        <v>1</v>
      </c>
      <c r="BG359" t="n">
        <v>0</v>
      </c>
      <c r="BH359" t="n">
        <v>0</v>
      </c>
      <c r="BI359" t="n">
        <v>0</v>
      </c>
      <c r="BJ359" t="n">
        <v>0</v>
      </c>
      <c r="BK359" s="18" t="n">
        <v>0</v>
      </c>
      <c r="BL359" t="n">
        <v>0</v>
      </c>
      <c r="BM359" t="n">
        <v>1</v>
      </c>
      <c r="BN359" s="18" t="n">
        <v>0</v>
      </c>
      <c r="BO359" t="n">
        <v>127.1666666666667</v>
      </c>
      <c r="BP359" t="n">
        <v>27</v>
      </c>
      <c r="BQ359" s="25" t="n">
        <v>37.79</v>
      </c>
      <c r="BR359" t="n">
        <v>1</v>
      </c>
      <c r="BS359" t="n">
        <v>0</v>
      </c>
      <c r="BT359" t="n">
        <v>0</v>
      </c>
      <c r="BU359" t="n">
        <v>0</v>
      </c>
      <c r="BV359" t="n">
        <v>0</v>
      </c>
      <c r="BW359" t="n">
        <v>0</v>
      </c>
      <c r="BX359" t="n">
        <v>0</v>
      </c>
      <c r="BY359" s="18" t="n">
        <v>0</v>
      </c>
      <c r="BZ359" t="n">
        <v>0</v>
      </c>
      <c r="CA359" t="n">
        <v>1</v>
      </c>
      <c r="CB359" t="n">
        <v>0</v>
      </c>
      <c r="CC359" s="18" t="n">
        <v>0</v>
      </c>
      <c r="CD359" t="n">
        <v>0</v>
      </c>
      <c r="CE359" t="n">
        <v>0</v>
      </c>
      <c r="CF359" t="n">
        <v>0</v>
      </c>
      <c r="CG359" t="n">
        <v>0</v>
      </c>
      <c r="CH359" s="18" t="n">
        <v>0</v>
      </c>
      <c r="CI359" t="n">
        <v>0</v>
      </c>
      <c r="CJ359" t="n">
        <v>0</v>
      </c>
      <c r="CK359" t="n">
        <v>1</v>
      </c>
      <c r="CL359" t="n">
        <v>1</v>
      </c>
      <c r="CM359" t="n">
        <v>0</v>
      </c>
      <c r="CN359" t="n">
        <v>0</v>
      </c>
      <c r="CO359" t="n">
        <v>1</v>
      </c>
      <c r="CP359" t="n">
        <v>0</v>
      </c>
      <c r="CQ359" t="n">
        <v>0</v>
      </c>
      <c r="CR359" t="n">
        <v>0</v>
      </c>
      <c r="CS359" s="18" t="n">
        <v>1</v>
      </c>
      <c r="DD359" s="34" t="inlineStr">
        <is>
          <t>X</t>
        </is>
      </c>
    </row>
    <row r="360">
      <c r="A360" t="n">
        <v>359</v>
      </c>
      <c r="B360" t="n">
        <v>23</v>
      </c>
      <c r="C360" s="25" t="inlineStr">
        <is>
          <t>Qiu (2007)</t>
        </is>
      </c>
      <c r="D360" s="12" t="n">
        <v>2</v>
      </c>
      <c r="E360" s="14">
        <f>D360/F360</f>
        <v/>
      </c>
      <c r="F360" s="7" t="n">
        <v>2.57</v>
      </c>
      <c r="G360" s="7">
        <f>D360-E360</f>
        <v/>
      </c>
      <c r="H360" s="16">
        <f>D360+E360</f>
        <v/>
      </c>
      <c r="I360" s="11">
        <f>IFERROR(F360/SQRT(F360^2+W360), "X")</f>
        <v/>
      </c>
      <c r="J360" s="33">
        <f>IFERROR(SQRT((1-I360^2)/W360), "X")</f>
        <v/>
      </c>
      <c r="K360" s="33">
        <f>IFERROR(1/J360, "X")</f>
        <v/>
      </c>
      <c r="L360" s="33">
        <f>IFERROR(I360-J360, "X")</f>
        <v/>
      </c>
      <c r="M360" s="33">
        <f>IFERROR(I360+J360, "X")</f>
        <v/>
      </c>
      <c r="N360" s="8" t="n">
        <v>0</v>
      </c>
      <c r="O360" s="9" t="n">
        <v>1</v>
      </c>
      <c r="P360" s="8" t="n">
        <v>0</v>
      </c>
      <c r="Q360" s="9" t="n">
        <v>0</v>
      </c>
      <c r="R360" s="9" t="n">
        <v>1</v>
      </c>
      <c r="S360" s="9" t="n">
        <v>0</v>
      </c>
      <c r="T360" s="9" t="n">
        <v>0</v>
      </c>
      <c r="U360" s="8" t="n">
        <v>1496</v>
      </c>
      <c r="V360" s="9" t="n">
        <v>11</v>
      </c>
      <c r="W360" s="9">
        <f>U360-V360-1</f>
        <v/>
      </c>
      <c r="X360" s="9">
        <f>COUNTIF(B:B,B360)</f>
        <v/>
      </c>
      <c r="Y360" s="7" t="n">
        <v>9.140000000000001</v>
      </c>
      <c r="Z360" s="7" t="n">
        <v>23.86</v>
      </c>
      <c r="AA360" s="9" t="n">
        <v>1</v>
      </c>
      <c r="AB360" s="9" t="n">
        <v>0</v>
      </c>
      <c r="AC360" s="9" t="n">
        <v>0</v>
      </c>
      <c r="AD360" s="9" t="n">
        <v>0</v>
      </c>
      <c r="AE360" s="9" t="n">
        <v>0</v>
      </c>
      <c r="AF360" s="9" t="n">
        <v>1</v>
      </c>
      <c r="AG360" s="8" t="n">
        <v>0</v>
      </c>
      <c r="AH360" s="9" t="n">
        <v>1</v>
      </c>
      <c r="AI360" s="30" t="n">
        <v>0</v>
      </c>
      <c r="AJ360" s="9" t="n">
        <v>0</v>
      </c>
      <c r="AK360" s="30" t="n">
        <v>1</v>
      </c>
      <c r="AL360" s="21" t="n">
        <v>1993</v>
      </c>
      <c r="AM360" s="23">
        <f>LN(AL360)</f>
        <v/>
      </c>
      <c r="AN360" s="33">
        <f>$AV$359*AN372+$AW$359*AN364</f>
        <v/>
      </c>
      <c r="AO360" s="33">
        <f>$AV$359*AO372+$AW$359*AO364</f>
        <v/>
      </c>
      <c r="AP360" s="33">
        <f>$AV$359*AP372+$AW$359*AP364</f>
        <v/>
      </c>
      <c r="AQ360" s="43">
        <f>$AV$359*AQ372+$AW$359*AQ364</f>
        <v/>
      </c>
      <c r="AR360" s="33" t="inlineStr">
        <is>
          <t>.</t>
        </is>
      </c>
      <c r="AS360" s="43" t="inlineStr">
        <is>
          <t>.</t>
        </is>
      </c>
      <c r="AT360" s="42" t="n">
        <v>1</v>
      </c>
      <c r="AU360" s="18" t="n">
        <v>0</v>
      </c>
      <c r="AV360" s="39">
        <f>1-AW360</f>
        <v/>
      </c>
      <c r="AW360" s="40" t="n">
        <v>0.4532</v>
      </c>
      <c r="AX360" t="n">
        <v>0.0853</v>
      </c>
      <c r="AY360" s="40">
        <f>1-AX360</f>
        <v/>
      </c>
      <c r="BA360" s="18" t="n"/>
      <c r="BB360" t="n">
        <v>0</v>
      </c>
      <c r="BC360" s="18" t="n">
        <v>1</v>
      </c>
      <c r="BD360" s="18" t="inlineStr">
        <is>
          <t>China</t>
        </is>
      </c>
      <c r="BE360" t="n">
        <v>0</v>
      </c>
      <c r="BF360" t="n">
        <v>1</v>
      </c>
      <c r="BG360" t="n">
        <v>0</v>
      </c>
      <c r="BH360" t="n">
        <v>0</v>
      </c>
      <c r="BI360" t="n">
        <v>0</v>
      </c>
      <c r="BJ360" t="n">
        <v>0</v>
      </c>
      <c r="BK360" s="18" t="n">
        <v>0</v>
      </c>
      <c r="BL360" t="n">
        <v>0</v>
      </c>
      <c r="BM360" t="n">
        <v>1</v>
      </c>
      <c r="BN360" s="18" t="n">
        <v>0</v>
      </c>
      <c r="BO360" t="n">
        <v>127.1666666666667</v>
      </c>
      <c r="BP360" t="n">
        <v>27</v>
      </c>
      <c r="BQ360" s="25" t="n">
        <v>39</v>
      </c>
      <c r="BR360" t="n">
        <v>1</v>
      </c>
      <c r="BS360" t="n">
        <v>0</v>
      </c>
      <c r="BT360" t="n">
        <v>0</v>
      </c>
      <c r="BU360" t="n">
        <v>0</v>
      </c>
      <c r="BV360" t="n">
        <v>0</v>
      </c>
      <c r="BW360" t="n">
        <v>0</v>
      </c>
      <c r="BX360" t="n">
        <v>0</v>
      </c>
      <c r="BY360" s="18" t="n">
        <v>0</v>
      </c>
      <c r="BZ360" t="n">
        <v>0</v>
      </c>
      <c r="CA360" t="n">
        <v>1</v>
      </c>
      <c r="CB360" t="n">
        <v>0</v>
      </c>
      <c r="CC360" s="18" t="n">
        <v>0</v>
      </c>
      <c r="CD360" t="n">
        <v>0</v>
      </c>
      <c r="CE360" t="n">
        <v>0</v>
      </c>
      <c r="CF360" t="n">
        <v>0</v>
      </c>
      <c r="CG360" t="n">
        <v>0</v>
      </c>
      <c r="CH360" s="18" t="n">
        <v>0</v>
      </c>
      <c r="CI360" t="n">
        <v>0</v>
      </c>
      <c r="CJ360" t="n">
        <v>0</v>
      </c>
      <c r="CK360" t="n">
        <v>1</v>
      </c>
      <c r="CL360" t="n">
        <v>1</v>
      </c>
      <c r="CM360" t="n">
        <v>0</v>
      </c>
      <c r="CN360" t="n">
        <v>0</v>
      </c>
      <c r="CO360" t="n">
        <v>1</v>
      </c>
      <c r="CP360" t="n">
        <v>0</v>
      </c>
      <c r="CQ360" t="n">
        <v>0</v>
      </c>
      <c r="CR360" t="n">
        <v>0</v>
      </c>
      <c r="CS360" s="18" t="n">
        <v>1</v>
      </c>
      <c r="DD360" s="34" t="inlineStr">
        <is>
          <t>X</t>
        </is>
      </c>
    </row>
    <row r="361">
      <c r="A361" t="n">
        <v>360</v>
      </c>
      <c r="B361" t="n">
        <v>23</v>
      </c>
      <c r="C361" s="25" t="inlineStr">
        <is>
          <t>Qiu (2007)</t>
        </is>
      </c>
      <c r="D361" s="12" t="n">
        <v>4.2</v>
      </c>
      <c r="E361" s="14">
        <f>D361/F361</f>
        <v/>
      </c>
      <c r="F361" s="7" t="n">
        <v>6.46</v>
      </c>
      <c r="G361" s="7">
        <f>D361-E361</f>
        <v/>
      </c>
      <c r="H361" s="16">
        <f>D361+E361</f>
        <v/>
      </c>
      <c r="I361" s="11">
        <f>IFERROR(F361/SQRT(F361^2+W361), "X")</f>
        <v/>
      </c>
      <c r="J361" s="33">
        <f>IFERROR(SQRT((1-I361^2)/W361), "X")</f>
        <v/>
      </c>
      <c r="K361" s="33">
        <f>IFERROR(1/J361, "X")</f>
        <v/>
      </c>
      <c r="L361" s="33">
        <f>IFERROR(I361-J361, "X")</f>
        <v/>
      </c>
      <c r="M361" s="33">
        <f>IFERROR(I361+J361, "X")</f>
        <v/>
      </c>
      <c r="N361" s="8" t="n">
        <v>0</v>
      </c>
      <c r="O361" s="9" t="n">
        <v>1</v>
      </c>
      <c r="P361" s="8" t="n">
        <v>0</v>
      </c>
      <c r="Q361" s="9" t="n">
        <v>0</v>
      </c>
      <c r="R361" s="9" t="n">
        <v>1</v>
      </c>
      <c r="S361" s="9" t="n">
        <v>0</v>
      </c>
      <c r="T361" s="9" t="n">
        <v>0</v>
      </c>
      <c r="U361" s="8" t="n">
        <v>1178</v>
      </c>
      <c r="V361" s="9" t="n">
        <v>11</v>
      </c>
      <c r="W361" s="9">
        <f>U361-V361-1</f>
        <v/>
      </c>
      <c r="X361" s="9">
        <f>COUNTIF(B:B,B361)</f>
        <v/>
      </c>
      <c r="Y361" s="7" t="n">
        <v>9.789999999999999</v>
      </c>
      <c r="Z361" s="7" t="n">
        <v>21.84</v>
      </c>
      <c r="AA361" s="9" t="n">
        <v>1</v>
      </c>
      <c r="AB361" s="9" t="n">
        <v>0</v>
      </c>
      <c r="AC361" s="9" t="n">
        <v>0</v>
      </c>
      <c r="AD361" s="9" t="n">
        <v>0</v>
      </c>
      <c r="AE361" s="9" t="n">
        <v>0</v>
      </c>
      <c r="AF361" s="9" t="n">
        <v>1</v>
      </c>
      <c r="AG361" s="8" t="n">
        <v>0</v>
      </c>
      <c r="AH361" s="9" t="n">
        <v>1</v>
      </c>
      <c r="AI361" s="30" t="n">
        <v>0</v>
      </c>
      <c r="AJ361" s="9" t="n">
        <v>0</v>
      </c>
      <c r="AK361" s="30" t="n">
        <v>1</v>
      </c>
      <c r="AL361" s="21" t="n">
        <v>1997</v>
      </c>
      <c r="AM361" s="23">
        <f>LN(AL361)</f>
        <v/>
      </c>
      <c r="AN361" s="33">
        <f>$AV$359*AN373+$AW$359*AN365</f>
        <v/>
      </c>
      <c r="AO361" s="33">
        <f>$AV$359*AO373+$AW$359*AO365</f>
        <v/>
      </c>
      <c r="AP361" s="33">
        <f>$AV$359*AP373+$AW$359*AP365</f>
        <v/>
      </c>
      <c r="AQ361" s="43">
        <f>$AV$359*AQ373+$AW$359*AQ365</f>
        <v/>
      </c>
      <c r="AR361" s="33" t="inlineStr">
        <is>
          <t>.</t>
        </is>
      </c>
      <c r="AS361" s="43" t="inlineStr">
        <is>
          <t>.</t>
        </is>
      </c>
      <c r="AT361" s="42" t="n">
        <v>1</v>
      </c>
      <c r="AU361" s="18" t="n">
        <v>0</v>
      </c>
      <c r="AV361" s="39">
        <f>1-AW361</f>
        <v/>
      </c>
      <c r="AW361" s="40" t="n">
        <v>0.4363</v>
      </c>
      <c r="AX361" t="n">
        <v>0.0853</v>
      </c>
      <c r="AY361" s="40">
        <f>1-AX361</f>
        <v/>
      </c>
      <c r="BA361" s="18" t="n"/>
      <c r="BB361" t="n">
        <v>0</v>
      </c>
      <c r="BC361" s="18" t="n">
        <v>1</v>
      </c>
      <c r="BD361" s="18" t="inlineStr">
        <is>
          <t>China</t>
        </is>
      </c>
      <c r="BE361" t="n">
        <v>0</v>
      </c>
      <c r="BF361" t="n">
        <v>1</v>
      </c>
      <c r="BG361" t="n">
        <v>0</v>
      </c>
      <c r="BH361" t="n">
        <v>0</v>
      </c>
      <c r="BI361" t="n">
        <v>0</v>
      </c>
      <c r="BJ361" t="n">
        <v>0</v>
      </c>
      <c r="BK361" s="18" t="n">
        <v>0</v>
      </c>
      <c r="BL361" t="n">
        <v>0</v>
      </c>
      <c r="BM361" t="n">
        <v>1</v>
      </c>
      <c r="BN361" s="18" t="n">
        <v>0</v>
      </c>
      <c r="BO361" t="n">
        <v>127.1666666666667</v>
      </c>
      <c r="BP361" t="n">
        <v>27</v>
      </c>
      <c r="BQ361" s="25" t="n">
        <v>37.63</v>
      </c>
      <c r="BR361" t="n">
        <v>1</v>
      </c>
      <c r="BS361" t="n">
        <v>0</v>
      </c>
      <c r="BT361" t="n">
        <v>0</v>
      </c>
      <c r="BU361" t="n">
        <v>0</v>
      </c>
      <c r="BV361" t="n">
        <v>0</v>
      </c>
      <c r="BW361" t="n">
        <v>0</v>
      </c>
      <c r="BX361" t="n">
        <v>0</v>
      </c>
      <c r="BY361" s="18" t="n">
        <v>0</v>
      </c>
      <c r="BZ361" t="n">
        <v>0</v>
      </c>
      <c r="CA361" t="n">
        <v>1</v>
      </c>
      <c r="CB361" t="n">
        <v>0</v>
      </c>
      <c r="CC361" s="18" t="n">
        <v>0</v>
      </c>
      <c r="CD361" t="n">
        <v>0</v>
      </c>
      <c r="CE361" t="n">
        <v>0</v>
      </c>
      <c r="CF361" t="n">
        <v>0</v>
      </c>
      <c r="CG361" t="n">
        <v>0</v>
      </c>
      <c r="CH361" s="18" t="n">
        <v>0</v>
      </c>
      <c r="CI361" t="n">
        <v>0</v>
      </c>
      <c r="CJ361" t="n">
        <v>0</v>
      </c>
      <c r="CK361" t="n">
        <v>1</v>
      </c>
      <c r="CL361" t="n">
        <v>1</v>
      </c>
      <c r="CM361" t="n">
        <v>0</v>
      </c>
      <c r="CN361" t="n">
        <v>0</v>
      </c>
      <c r="CO361" t="n">
        <v>1</v>
      </c>
      <c r="CP361" t="n">
        <v>0</v>
      </c>
      <c r="CQ361" t="n">
        <v>0</v>
      </c>
      <c r="CR361" t="n">
        <v>0</v>
      </c>
      <c r="CS361" s="18" t="n">
        <v>1</v>
      </c>
      <c r="DD361" s="34" t="inlineStr">
        <is>
          <t>X</t>
        </is>
      </c>
    </row>
    <row r="362">
      <c r="A362" t="n">
        <v>361</v>
      </c>
      <c r="B362" t="n">
        <v>23</v>
      </c>
      <c r="C362" s="25" t="inlineStr">
        <is>
          <t>Qiu (2007)</t>
        </is>
      </c>
      <c r="D362" s="12" t="n">
        <v>6.4</v>
      </c>
      <c r="E362" s="14">
        <f>D362/F362</f>
        <v/>
      </c>
      <c r="F362" s="7" t="n">
        <v>8.890000000000001</v>
      </c>
      <c r="G362" s="7">
        <f>D362-E362</f>
        <v/>
      </c>
      <c r="H362" s="16">
        <f>D362+E362</f>
        <v/>
      </c>
      <c r="I362" s="11">
        <f>IFERROR(F362/SQRT(F362^2+W362), "X")</f>
        <v/>
      </c>
      <c r="J362" s="33">
        <f>IFERROR(SQRT((1-I362^2)/W362), "X")</f>
        <v/>
      </c>
      <c r="K362" s="33">
        <f>IFERROR(1/J362, "X")</f>
        <v/>
      </c>
      <c r="L362" s="33">
        <f>IFERROR(I362-J362, "X")</f>
        <v/>
      </c>
      <c r="M362" s="33">
        <f>IFERROR(I362+J362, "X")</f>
        <v/>
      </c>
      <c r="N362" s="8" t="n">
        <v>0</v>
      </c>
      <c r="O362" s="9" t="n">
        <v>1</v>
      </c>
      <c r="P362" s="8" t="n">
        <v>0</v>
      </c>
      <c r="Q362" s="9" t="n">
        <v>0</v>
      </c>
      <c r="R362" s="9" t="n">
        <v>1</v>
      </c>
      <c r="S362" s="9" t="n">
        <v>0</v>
      </c>
      <c r="T362" s="9" t="n">
        <v>0</v>
      </c>
      <c r="U362" s="8" t="n">
        <v>1063</v>
      </c>
      <c r="V362" s="9" t="n">
        <v>12</v>
      </c>
      <c r="W362" s="9">
        <f>U362-V362-1</f>
        <v/>
      </c>
      <c r="X362" s="9">
        <f>COUNTIF(B:B,B362)</f>
        <v/>
      </c>
      <c r="Y362" s="7" t="n">
        <v>10.45</v>
      </c>
      <c r="Z362" s="7" t="n">
        <v>22.62</v>
      </c>
      <c r="AA362" s="9" t="n">
        <v>1</v>
      </c>
      <c r="AB362" s="9" t="n">
        <v>0</v>
      </c>
      <c r="AC362" s="9" t="n">
        <v>0</v>
      </c>
      <c r="AD362" s="9" t="n">
        <v>0</v>
      </c>
      <c r="AE362" s="9" t="n">
        <v>0</v>
      </c>
      <c r="AF362" s="9" t="n">
        <v>1</v>
      </c>
      <c r="AG362" s="8" t="n">
        <v>0</v>
      </c>
      <c r="AH362" s="9" t="n">
        <v>1</v>
      </c>
      <c r="AI362" s="30" t="n">
        <v>0</v>
      </c>
      <c r="AJ362" s="9" t="n">
        <v>0</v>
      </c>
      <c r="AK362" s="30" t="n">
        <v>1</v>
      </c>
      <c r="AL362" s="21" t="n">
        <v>2000</v>
      </c>
      <c r="AM362" s="23">
        <f>LN(AL362)</f>
        <v/>
      </c>
      <c r="AN362" s="33">
        <f>$AV$359*AN374+$AW$359*AN366</f>
        <v/>
      </c>
      <c r="AO362" s="33">
        <f>$AV$359*AO374+$AW$359*AO366</f>
        <v/>
      </c>
      <c r="AP362" s="33">
        <f>$AV$359*AP374+$AW$359*AP366</f>
        <v/>
      </c>
      <c r="AQ362" s="43">
        <f>$AV$359*AQ374+$AW$359*AQ366</f>
        <v/>
      </c>
      <c r="AR362" s="33" t="inlineStr">
        <is>
          <t>.</t>
        </is>
      </c>
      <c r="AS362" s="43" t="inlineStr">
        <is>
          <t>.</t>
        </is>
      </c>
      <c r="AT362" s="42" t="n">
        <v>1</v>
      </c>
      <c r="AU362" s="18" t="n">
        <v>0</v>
      </c>
      <c r="AV362" s="39">
        <f>1-AW362</f>
        <v/>
      </c>
      <c r="AW362" s="40" t="n">
        <v>0.4252</v>
      </c>
      <c r="AX362" t="n">
        <v>0.0853</v>
      </c>
      <c r="AY362" s="40">
        <f>1-AX362</f>
        <v/>
      </c>
      <c r="BA362" s="18" t="n"/>
      <c r="BB362" t="n">
        <v>0</v>
      </c>
      <c r="BC362" s="18" t="n">
        <v>1</v>
      </c>
      <c r="BD362" s="18" t="inlineStr">
        <is>
          <t>China</t>
        </is>
      </c>
      <c r="BE362" t="n">
        <v>0</v>
      </c>
      <c r="BF362" t="n">
        <v>1</v>
      </c>
      <c r="BG362" t="n">
        <v>0</v>
      </c>
      <c r="BH362" t="n">
        <v>0</v>
      </c>
      <c r="BI362" t="n">
        <v>0</v>
      </c>
      <c r="BJ362" t="n">
        <v>0</v>
      </c>
      <c r="BK362" s="18" t="n">
        <v>0</v>
      </c>
      <c r="BL362" t="n">
        <v>0</v>
      </c>
      <c r="BM362" t="n">
        <v>1</v>
      </c>
      <c r="BN362" s="18" t="n">
        <v>0</v>
      </c>
      <c r="BO362" t="n">
        <v>127.1666666666667</v>
      </c>
      <c r="BP362" t="n">
        <v>27</v>
      </c>
      <c r="BQ362" s="25" t="n">
        <v>39.05</v>
      </c>
      <c r="BR362" t="n">
        <v>1</v>
      </c>
      <c r="BS362" t="n">
        <v>0</v>
      </c>
      <c r="BT362" t="n">
        <v>0</v>
      </c>
      <c r="BU362" t="n">
        <v>0</v>
      </c>
      <c r="BV362" t="n">
        <v>0</v>
      </c>
      <c r="BW362" t="n">
        <v>0</v>
      </c>
      <c r="BX362" t="n">
        <v>0</v>
      </c>
      <c r="BY362" s="18" t="n">
        <v>0</v>
      </c>
      <c r="BZ362" t="n">
        <v>0</v>
      </c>
      <c r="CA362" t="n">
        <v>1</v>
      </c>
      <c r="CB362" t="n">
        <v>0</v>
      </c>
      <c r="CC362" s="18" t="n">
        <v>0</v>
      </c>
      <c r="CD362" t="n">
        <v>0</v>
      </c>
      <c r="CE362" t="n">
        <v>0</v>
      </c>
      <c r="CF362" t="n">
        <v>0</v>
      </c>
      <c r="CG362" t="n">
        <v>0</v>
      </c>
      <c r="CH362" s="18" t="n">
        <v>0</v>
      </c>
      <c r="CI362" t="n">
        <v>0</v>
      </c>
      <c r="CJ362" t="n">
        <v>0</v>
      </c>
      <c r="CK362" t="n">
        <v>1</v>
      </c>
      <c r="CL362" t="n">
        <v>1</v>
      </c>
      <c r="CM362" t="n">
        <v>0</v>
      </c>
      <c r="CN362" t="n">
        <v>0</v>
      </c>
      <c r="CO362" t="n">
        <v>1</v>
      </c>
      <c r="CP362" t="n">
        <v>0</v>
      </c>
      <c r="CQ362" t="n">
        <v>0</v>
      </c>
      <c r="CR362" t="n">
        <v>0</v>
      </c>
      <c r="CS362" s="18" t="n">
        <v>1</v>
      </c>
      <c r="DD362" s="34" t="inlineStr">
        <is>
          <t>X</t>
        </is>
      </c>
    </row>
    <row r="363">
      <c r="A363" t="n">
        <v>362</v>
      </c>
      <c r="B363" t="n">
        <v>23</v>
      </c>
      <c r="C363" s="25" t="inlineStr">
        <is>
          <t>Qiu (2007)</t>
        </is>
      </c>
      <c r="D363" s="12" t="n">
        <v>3</v>
      </c>
      <c r="E363" s="14">
        <f>D363/F363</f>
        <v/>
      </c>
      <c r="F363" s="7" t="n">
        <v>2.31</v>
      </c>
      <c r="G363" s="7">
        <f>D363-E363</f>
        <v/>
      </c>
      <c r="H363" s="16">
        <f>D363+E363</f>
        <v/>
      </c>
      <c r="I363" s="11">
        <f>IFERROR(F363/SQRT(F363^2+W363), "X")</f>
        <v/>
      </c>
      <c r="J363" s="33">
        <f>IFERROR(SQRT((1-I363^2)/W363), "X")</f>
        <v/>
      </c>
      <c r="K363" s="33">
        <f>IFERROR(1/J363, "X")</f>
        <v/>
      </c>
      <c r="L363" s="33">
        <f>IFERROR(I363-J363, "X")</f>
        <v/>
      </c>
      <c r="M363" s="33">
        <f>IFERROR(I363+J363, "X")</f>
        <v/>
      </c>
      <c r="N363" s="8" t="n">
        <v>0</v>
      </c>
      <c r="O363" s="9" t="n">
        <v>1</v>
      </c>
      <c r="P363" s="8" t="n">
        <v>0</v>
      </c>
      <c r="Q363" s="9" t="n">
        <v>0</v>
      </c>
      <c r="R363" s="9" t="n">
        <v>1</v>
      </c>
      <c r="S363" s="9" t="n">
        <v>0</v>
      </c>
      <c r="T363" s="9" t="n">
        <v>0</v>
      </c>
      <c r="U363" s="8" t="n">
        <v>810</v>
      </c>
      <c r="V363" s="9" t="n">
        <v>5</v>
      </c>
      <c r="W363" s="9">
        <f>U363-V363-1</f>
        <v/>
      </c>
      <c r="X363" s="9">
        <f>COUNTIF(B:B,B363)</f>
        <v/>
      </c>
      <c r="Y363" s="7" t="n">
        <v>8.02</v>
      </c>
      <c r="Z363" s="7" t="n">
        <v>23.77</v>
      </c>
      <c r="AA363" s="9" t="n">
        <v>1</v>
      </c>
      <c r="AB363" s="9" t="n">
        <v>0</v>
      </c>
      <c r="AC363" s="9" t="n">
        <v>0</v>
      </c>
      <c r="AD363" s="9" t="n">
        <v>0</v>
      </c>
      <c r="AE363" s="9" t="n">
        <v>0</v>
      </c>
      <c r="AF363" s="9" t="n">
        <v>1</v>
      </c>
      <c r="AG363" s="8" t="n">
        <v>0</v>
      </c>
      <c r="AH363" s="9" t="n">
        <v>1</v>
      </c>
      <c r="AI363" s="30" t="n">
        <v>0</v>
      </c>
      <c r="AJ363" s="9" t="n">
        <v>0</v>
      </c>
      <c r="AK363" s="30" t="n">
        <v>1</v>
      </c>
      <c r="AL363" s="21" t="n">
        <v>1989</v>
      </c>
      <c r="AM363" s="23">
        <f>LN(AL363)</f>
        <v/>
      </c>
      <c r="AN363" s="33" t="n">
        <v>0.319</v>
      </c>
      <c r="AO363" s="33" t="n">
        <v>0.338</v>
      </c>
      <c r="AP363" s="33" t="n">
        <v>0.243</v>
      </c>
      <c r="AQ363" s="43">
        <f>1-SUM(AN363:AP363)</f>
        <v/>
      </c>
      <c r="AR363" s="33" t="inlineStr">
        <is>
          <t>.</t>
        </is>
      </c>
      <c r="AS363" s="43" t="inlineStr">
        <is>
          <t>.</t>
        </is>
      </c>
      <c r="AT363" s="42" t="n">
        <v>1</v>
      </c>
      <c r="AU363" s="18" t="n">
        <v>0</v>
      </c>
      <c r="AV363" t="n">
        <v>0</v>
      </c>
      <c r="AW363" s="40" t="n">
        <v>1</v>
      </c>
      <c r="AX363" t="n">
        <v>0.0853</v>
      </c>
      <c r="AY363" s="40">
        <f>1-AX363</f>
        <v/>
      </c>
      <c r="BA363" s="18" t="n"/>
      <c r="BB363" t="n">
        <v>0</v>
      </c>
      <c r="BC363" s="18" t="n">
        <v>1</v>
      </c>
      <c r="BD363" s="18" t="inlineStr">
        <is>
          <t>China</t>
        </is>
      </c>
      <c r="BE363" t="n">
        <v>0</v>
      </c>
      <c r="BF363" t="n">
        <v>1</v>
      </c>
      <c r="BG363" t="n">
        <v>0</v>
      </c>
      <c r="BH363" t="n">
        <v>0</v>
      </c>
      <c r="BI363" t="n">
        <v>0</v>
      </c>
      <c r="BJ363" t="n">
        <v>0</v>
      </c>
      <c r="BK363" s="18" t="n">
        <v>0</v>
      </c>
      <c r="BL363" t="n">
        <v>0</v>
      </c>
      <c r="BM363" t="n">
        <v>1</v>
      </c>
      <c r="BN363" s="18" t="n">
        <v>0</v>
      </c>
      <c r="BO363" t="n">
        <v>127.1666666666667</v>
      </c>
      <c r="BP363" t="n">
        <v>27</v>
      </c>
      <c r="BQ363" s="25" t="n">
        <v>37.79</v>
      </c>
      <c r="BR363" t="n">
        <v>1</v>
      </c>
      <c r="BS363" t="n">
        <v>0</v>
      </c>
      <c r="BT363" t="n">
        <v>0</v>
      </c>
      <c r="BU363" t="n">
        <v>0</v>
      </c>
      <c r="BV363" t="n">
        <v>0</v>
      </c>
      <c r="BW363" t="n">
        <v>0</v>
      </c>
      <c r="BX363" t="n">
        <v>0</v>
      </c>
      <c r="BY363" s="18" t="n">
        <v>0</v>
      </c>
      <c r="BZ363" t="n">
        <v>0</v>
      </c>
      <c r="CA363" t="n">
        <v>1</v>
      </c>
      <c r="CB363" t="n">
        <v>0</v>
      </c>
      <c r="CC363" s="18" t="n">
        <v>0</v>
      </c>
      <c r="CD363" t="n">
        <v>0</v>
      </c>
      <c r="CE363" t="n">
        <v>0</v>
      </c>
      <c r="CF363" t="n">
        <v>0</v>
      </c>
      <c r="CG363" t="n">
        <v>0</v>
      </c>
      <c r="CH363" s="18" t="n">
        <v>0</v>
      </c>
      <c r="CI363" t="n">
        <v>0</v>
      </c>
      <c r="CJ363" t="n">
        <v>0</v>
      </c>
      <c r="CK363" t="n">
        <v>1</v>
      </c>
      <c r="CL363" t="n">
        <v>1</v>
      </c>
      <c r="CM363" t="n">
        <v>0</v>
      </c>
      <c r="CN363" t="n">
        <v>0</v>
      </c>
      <c r="CO363" t="n">
        <v>1</v>
      </c>
      <c r="CP363" t="n">
        <v>0</v>
      </c>
      <c r="CQ363" t="n">
        <v>1</v>
      </c>
      <c r="CR363" t="n">
        <v>0</v>
      </c>
      <c r="CS363" s="18" t="n">
        <v>1</v>
      </c>
      <c r="DD363" s="34" t="inlineStr">
        <is>
          <t>X</t>
        </is>
      </c>
    </row>
    <row r="364">
      <c r="A364" t="n">
        <v>363</v>
      </c>
      <c r="B364" t="n">
        <v>23</v>
      </c>
      <c r="C364" s="25" t="inlineStr">
        <is>
          <t>Qiu (2007)</t>
        </is>
      </c>
      <c r="D364" s="12" t="n">
        <v>2.8</v>
      </c>
      <c r="E364" s="14">
        <f>D364/F364</f>
        <v/>
      </c>
      <c r="F364" s="7" t="n">
        <v>0.86</v>
      </c>
      <c r="G364" s="7">
        <f>D364-E364</f>
        <v/>
      </c>
      <c r="H364" s="16">
        <f>D364+E364</f>
        <v/>
      </c>
      <c r="I364" s="11">
        <f>IFERROR(F364/SQRT(F364^2+W364), "X")</f>
        <v/>
      </c>
      <c r="J364" s="33">
        <f>IFERROR(SQRT((1-I364^2)/W364), "X")</f>
        <v/>
      </c>
      <c r="K364" s="33">
        <f>IFERROR(1/J364, "X")</f>
        <v/>
      </c>
      <c r="L364" s="33">
        <f>IFERROR(I364-J364, "X")</f>
        <v/>
      </c>
      <c r="M364" s="33">
        <f>IFERROR(I364+J364, "X")</f>
        <v/>
      </c>
      <c r="N364" s="8" t="n">
        <v>0</v>
      </c>
      <c r="O364" s="9" t="n">
        <v>1</v>
      </c>
      <c r="P364" s="8" t="n">
        <v>0</v>
      </c>
      <c r="Q364" s="9" t="n">
        <v>0</v>
      </c>
      <c r="R364" s="9" t="n">
        <v>1</v>
      </c>
      <c r="S364" s="9" t="n">
        <v>0</v>
      </c>
      <c r="T364" s="9" t="n">
        <v>0</v>
      </c>
      <c r="U364" s="8" t="n">
        <v>1351</v>
      </c>
      <c r="V364" s="9" t="n">
        <v>10</v>
      </c>
      <c r="W364" s="9">
        <f>U364-V364-1</f>
        <v/>
      </c>
      <c r="X364" s="9">
        <f>COUNTIF(B:B,B364)</f>
        <v/>
      </c>
      <c r="Y364" s="7" t="n">
        <v>9.140000000000001</v>
      </c>
      <c r="Z364" s="7" t="n">
        <v>23.86</v>
      </c>
      <c r="AA364" s="9" t="n">
        <v>1</v>
      </c>
      <c r="AB364" s="9" t="n">
        <v>0</v>
      </c>
      <c r="AC364" s="9" t="n">
        <v>0</v>
      </c>
      <c r="AD364" s="9" t="n">
        <v>0</v>
      </c>
      <c r="AE364" s="9" t="n">
        <v>0</v>
      </c>
      <c r="AF364" s="9" t="n">
        <v>1</v>
      </c>
      <c r="AG364" s="8" t="n">
        <v>0</v>
      </c>
      <c r="AH364" s="9" t="n">
        <v>1</v>
      </c>
      <c r="AI364" s="30" t="n">
        <v>0</v>
      </c>
      <c r="AJ364" s="9" t="n">
        <v>0</v>
      </c>
      <c r="AK364" s="30" t="n">
        <v>1</v>
      </c>
      <c r="AL364" s="21" t="n">
        <v>1993</v>
      </c>
      <c r="AM364" s="23">
        <f>LN(AL364)</f>
        <v/>
      </c>
      <c r="AN364" s="33" t="n">
        <v>0.319</v>
      </c>
      <c r="AO364" s="33" t="n">
        <v>0.338</v>
      </c>
      <c r="AP364" s="33" t="n">
        <v>0.243</v>
      </c>
      <c r="AQ364" s="43">
        <f>1-SUM(AN364:AP364)</f>
        <v/>
      </c>
      <c r="AR364" s="33" t="inlineStr">
        <is>
          <t>.</t>
        </is>
      </c>
      <c r="AS364" s="43" t="inlineStr">
        <is>
          <t>.</t>
        </is>
      </c>
      <c r="AT364" s="42" t="n">
        <v>1</v>
      </c>
      <c r="AU364" s="18" t="n">
        <v>0</v>
      </c>
      <c r="AV364" t="n">
        <v>0</v>
      </c>
      <c r="AW364" s="40" t="n">
        <v>1</v>
      </c>
      <c r="AX364" t="n">
        <v>0.0853</v>
      </c>
      <c r="AY364" s="40">
        <f>1-AX364</f>
        <v/>
      </c>
      <c r="BA364" s="18" t="n"/>
      <c r="BB364" t="n">
        <v>0</v>
      </c>
      <c r="BC364" s="18" t="n">
        <v>1</v>
      </c>
      <c r="BD364" s="18" t="inlineStr">
        <is>
          <t>China</t>
        </is>
      </c>
      <c r="BE364" t="n">
        <v>0</v>
      </c>
      <c r="BF364" t="n">
        <v>1</v>
      </c>
      <c r="BG364" t="n">
        <v>0</v>
      </c>
      <c r="BH364" t="n">
        <v>0</v>
      </c>
      <c r="BI364" t="n">
        <v>0</v>
      </c>
      <c r="BJ364" t="n">
        <v>0</v>
      </c>
      <c r="BK364" s="18" t="n">
        <v>0</v>
      </c>
      <c r="BL364" t="n">
        <v>0</v>
      </c>
      <c r="BM364" t="n">
        <v>1</v>
      </c>
      <c r="BN364" s="18" t="n">
        <v>0</v>
      </c>
      <c r="BO364" t="n">
        <v>127.1666666666667</v>
      </c>
      <c r="BP364" t="n">
        <v>27</v>
      </c>
      <c r="BQ364" s="25" t="n">
        <v>39</v>
      </c>
      <c r="BR364" t="n">
        <v>1</v>
      </c>
      <c r="BS364" t="n">
        <v>0</v>
      </c>
      <c r="BT364" t="n">
        <v>0</v>
      </c>
      <c r="BU364" t="n">
        <v>0</v>
      </c>
      <c r="BV364" t="n">
        <v>0</v>
      </c>
      <c r="BW364" t="n">
        <v>1</v>
      </c>
      <c r="BX364" t="n">
        <v>0</v>
      </c>
      <c r="BY364" s="18" t="n">
        <v>0</v>
      </c>
      <c r="BZ364" t="n">
        <v>0</v>
      </c>
      <c r="CA364" t="n">
        <v>1</v>
      </c>
      <c r="CB364" t="n">
        <v>0</v>
      </c>
      <c r="CC364" s="18" t="n">
        <v>0</v>
      </c>
      <c r="CD364" t="n">
        <v>0</v>
      </c>
      <c r="CE364" t="n">
        <v>0</v>
      </c>
      <c r="CF364" t="n">
        <v>0</v>
      </c>
      <c r="CG364" t="n">
        <v>0</v>
      </c>
      <c r="CH364" s="18" t="n">
        <v>0</v>
      </c>
      <c r="CI364" t="n">
        <v>0</v>
      </c>
      <c r="CJ364" t="n">
        <v>0</v>
      </c>
      <c r="CK364" t="n">
        <v>1</v>
      </c>
      <c r="CL364" t="n">
        <v>1</v>
      </c>
      <c r="CM364" t="n">
        <v>0</v>
      </c>
      <c r="CN364" t="n">
        <v>0</v>
      </c>
      <c r="CO364" t="n">
        <v>1</v>
      </c>
      <c r="CP364" t="n">
        <v>0</v>
      </c>
      <c r="CQ364" t="n">
        <v>1</v>
      </c>
      <c r="CR364" t="n">
        <v>0</v>
      </c>
      <c r="CS364" s="18" t="n">
        <v>1</v>
      </c>
      <c r="DD364" s="34" t="inlineStr">
        <is>
          <t>X</t>
        </is>
      </c>
    </row>
    <row r="365">
      <c r="A365" t="n">
        <v>364</v>
      </c>
      <c r="B365" t="n">
        <v>23</v>
      </c>
      <c r="C365" s="25" t="inlineStr">
        <is>
          <t>Qiu (2007)</t>
        </is>
      </c>
      <c r="D365" s="12" t="n">
        <v>1.8</v>
      </c>
      <c r="E365" s="14">
        <f>D365/F365</f>
        <v/>
      </c>
      <c r="F365" s="7" t="n">
        <v>2.01</v>
      </c>
      <c r="G365" s="7">
        <f>D365-E365</f>
        <v/>
      </c>
      <c r="H365" s="16">
        <f>D365+E365</f>
        <v/>
      </c>
      <c r="I365" s="11">
        <f>IFERROR(F365/SQRT(F365^2+W365), "X")</f>
        <v/>
      </c>
      <c r="J365" s="33">
        <f>IFERROR(SQRT((1-I365^2)/W365), "X")</f>
        <v/>
      </c>
      <c r="K365" s="33">
        <f>IFERROR(1/J365, "X")</f>
        <v/>
      </c>
      <c r="L365" s="33">
        <f>IFERROR(I365-J365, "X")</f>
        <v/>
      </c>
      <c r="M365" s="33">
        <f>IFERROR(I365+J365, "X")</f>
        <v/>
      </c>
      <c r="N365" s="8" t="n">
        <v>0</v>
      </c>
      <c r="O365" s="9" t="n">
        <v>1</v>
      </c>
      <c r="P365" s="8" t="n">
        <v>0</v>
      </c>
      <c r="Q365" s="9" t="n">
        <v>0</v>
      </c>
      <c r="R365" s="9" t="n">
        <v>1</v>
      </c>
      <c r="S365" s="9" t="n">
        <v>0</v>
      </c>
      <c r="T365" s="9" t="n">
        <v>0</v>
      </c>
      <c r="U365" s="8" t="n">
        <v>648</v>
      </c>
      <c r="V365" s="9" t="n">
        <v>5</v>
      </c>
      <c r="W365" s="9">
        <f>U365-V365-1</f>
        <v/>
      </c>
      <c r="X365" s="9">
        <f>COUNTIF(B:B,B365)</f>
        <v/>
      </c>
      <c r="Y365" s="7" t="n">
        <v>9.789999999999999</v>
      </c>
      <c r="Z365" s="7" t="n">
        <v>21.84</v>
      </c>
      <c r="AA365" s="9" t="n">
        <v>1</v>
      </c>
      <c r="AB365" s="9" t="n">
        <v>0</v>
      </c>
      <c r="AC365" s="9" t="n">
        <v>0</v>
      </c>
      <c r="AD365" s="9" t="n">
        <v>0</v>
      </c>
      <c r="AE365" s="9" t="n">
        <v>0</v>
      </c>
      <c r="AF365" s="9" t="n">
        <v>1</v>
      </c>
      <c r="AG365" s="8" t="n">
        <v>0</v>
      </c>
      <c r="AH365" s="9" t="n">
        <v>1</v>
      </c>
      <c r="AI365" s="30" t="n">
        <v>0</v>
      </c>
      <c r="AJ365" s="9" t="n">
        <v>0</v>
      </c>
      <c r="AK365" s="30" t="n">
        <v>1</v>
      </c>
      <c r="AL365" s="21" t="n">
        <v>1997</v>
      </c>
      <c r="AM365" s="23">
        <f>LN(AL365)</f>
        <v/>
      </c>
      <c r="AN365" s="33" t="n">
        <v>0.139</v>
      </c>
      <c r="AO365" s="33" t="n">
        <v>0.336</v>
      </c>
      <c r="AP365" s="33" t="n">
        <v>0.36</v>
      </c>
      <c r="AQ365" s="43">
        <f>1-SUM(AN365:AP365)</f>
        <v/>
      </c>
      <c r="AR365" s="33" t="inlineStr">
        <is>
          <t>.</t>
        </is>
      </c>
      <c r="AS365" s="43" t="inlineStr">
        <is>
          <t>.</t>
        </is>
      </c>
      <c r="AT365" s="42" t="n">
        <v>1</v>
      </c>
      <c r="AU365" s="18" t="n">
        <v>0</v>
      </c>
      <c r="AV365" t="n">
        <v>0</v>
      </c>
      <c r="AW365" s="40" t="n">
        <v>1</v>
      </c>
      <c r="AX365" t="n">
        <v>0.0853</v>
      </c>
      <c r="AY365" s="40">
        <f>1-AX365</f>
        <v/>
      </c>
      <c r="BA365" s="18" t="n"/>
      <c r="BB365" t="n">
        <v>0</v>
      </c>
      <c r="BC365" s="18" t="n">
        <v>1</v>
      </c>
      <c r="BD365" s="18" t="inlineStr">
        <is>
          <t>China</t>
        </is>
      </c>
      <c r="BE365" t="n">
        <v>0</v>
      </c>
      <c r="BF365" t="n">
        <v>1</v>
      </c>
      <c r="BG365" t="n">
        <v>0</v>
      </c>
      <c r="BH365" t="n">
        <v>0</v>
      </c>
      <c r="BI365" t="n">
        <v>0</v>
      </c>
      <c r="BJ365" t="n">
        <v>0</v>
      </c>
      <c r="BK365" s="18" t="n">
        <v>0</v>
      </c>
      <c r="BL365" t="n">
        <v>0</v>
      </c>
      <c r="BM365" t="n">
        <v>1</v>
      </c>
      <c r="BN365" s="18" t="n">
        <v>0</v>
      </c>
      <c r="BO365" t="n">
        <v>127.1666666666667</v>
      </c>
      <c r="BP365" t="n">
        <v>27</v>
      </c>
      <c r="BQ365" s="25" t="n">
        <v>37.63</v>
      </c>
      <c r="BR365" t="n">
        <v>1</v>
      </c>
      <c r="BS365" t="n">
        <v>0</v>
      </c>
      <c r="BT365" t="n">
        <v>0</v>
      </c>
      <c r="BU365" t="n">
        <v>0</v>
      </c>
      <c r="BV365" t="n">
        <v>0</v>
      </c>
      <c r="BW365" t="n">
        <v>0</v>
      </c>
      <c r="BX365" t="n">
        <v>0</v>
      </c>
      <c r="BY365" s="18" t="n">
        <v>0</v>
      </c>
      <c r="BZ365" t="n">
        <v>0</v>
      </c>
      <c r="CA365" t="n">
        <v>1</v>
      </c>
      <c r="CB365" t="n">
        <v>0</v>
      </c>
      <c r="CC365" s="18" t="n">
        <v>0</v>
      </c>
      <c r="CD365" t="n">
        <v>0</v>
      </c>
      <c r="CE365" t="n">
        <v>0</v>
      </c>
      <c r="CF365" t="n">
        <v>0</v>
      </c>
      <c r="CG365" t="n">
        <v>0</v>
      </c>
      <c r="CH365" s="18" t="n">
        <v>0</v>
      </c>
      <c r="CI365" t="n">
        <v>0</v>
      </c>
      <c r="CJ365" t="n">
        <v>0</v>
      </c>
      <c r="CK365" t="n">
        <v>1</v>
      </c>
      <c r="CL365" t="n">
        <v>1</v>
      </c>
      <c r="CM365" t="n">
        <v>0</v>
      </c>
      <c r="CN365" t="n">
        <v>0</v>
      </c>
      <c r="CO365" t="n">
        <v>1</v>
      </c>
      <c r="CP365" t="n">
        <v>0</v>
      </c>
      <c r="CQ365" t="n">
        <v>1</v>
      </c>
      <c r="CR365" t="n">
        <v>0</v>
      </c>
      <c r="CS365" s="18" t="n">
        <v>1</v>
      </c>
      <c r="DD365" s="34" t="inlineStr">
        <is>
          <t>X</t>
        </is>
      </c>
    </row>
    <row r="366">
      <c r="A366" t="n">
        <v>365</v>
      </c>
      <c r="B366" t="n">
        <v>23</v>
      </c>
      <c r="C366" s="25" t="inlineStr">
        <is>
          <t>Qiu (2007)</t>
        </is>
      </c>
      <c r="D366" s="12" t="n">
        <v>-0.3</v>
      </c>
      <c r="E366" s="14">
        <f>D366/F366</f>
        <v/>
      </c>
      <c r="F366" s="7" t="n">
        <v>-0.1</v>
      </c>
      <c r="G366" s="7">
        <f>D366-E366</f>
        <v/>
      </c>
      <c r="H366" s="16">
        <f>D366+E366</f>
        <v/>
      </c>
      <c r="I366" s="11">
        <f>IFERROR(F366/SQRT(F366^2+W366), "X")</f>
        <v/>
      </c>
      <c r="J366" s="33">
        <f>IFERROR(SQRT((1-I366^2)/W366), "X")</f>
        <v/>
      </c>
      <c r="K366" s="33">
        <f>IFERROR(1/J366, "X")</f>
        <v/>
      </c>
      <c r="L366" s="33">
        <f>IFERROR(I366-J366, "X")</f>
        <v/>
      </c>
      <c r="M366" s="33">
        <f>IFERROR(I366+J366, "X")</f>
        <v/>
      </c>
      <c r="N366" s="8" t="n">
        <v>0</v>
      </c>
      <c r="O366" s="9" t="n">
        <v>1</v>
      </c>
      <c r="P366" s="8" t="n">
        <v>0</v>
      </c>
      <c r="Q366" s="9" t="n">
        <v>0</v>
      </c>
      <c r="R366" s="9" t="n">
        <v>1</v>
      </c>
      <c r="S366" s="9" t="n">
        <v>0</v>
      </c>
      <c r="T366" s="9" t="n">
        <v>0</v>
      </c>
      <c r="U366" s="8" t="n">
        <v>980</v>
      </c>
      <c r="V366" s="9" t="n">
        <v>10</v>
      </c>
      <c r="W366" s="9">
        <f>U366-V366-1</f>
        <v/>
      </c>
      <c r="X366" s="9">
        <f>COUNTIF(B:B,B366)</f>
        <v/>
      </c>
      <c r="Y366" s="7" t="n">
        <v>10.45</v>
      </c>
      <c r="Z366" s="7" t="n">
        <v>22.62</v>
      </c>
      <c r="AA366" s="9" t="n">
        <v>1</v>
      </c>
      <c r="AB366" s="9" t="n">
        <v>0</v>
      </c>
      <c r="AC366" s="9" t="n">
        <v>0</v>
      </c>
      <c r="AD366" s="9" t="n">
        <v>0</v>
      </c>
      <c r="AE366" s="9" t="n">
        <v>0</v>
      </c>
      <c r="AF366" s="9" t="n">
        <v>1</v>
      </c>
      <c r="AG366" s="8" t="n">
        <v>0</v>
      </c>
      <c r="AH366" s="9" t="n">
        <v>1</v>
      </c>
      <c r="AI366" s="30" t="n">
        <v>0</v>
      </c>
      <c r="AJ366" s="9" t="n">
        <v>0</v>
      </c>
      <c r="AK366" s="30" t="n">
        <v>1</v>
      </c>
      <c r="AL366" s="21" t="n">
        <v>2000</v>
      </c>
      <c r="AM366" s="23">
        <f>LN(AL366)</f>
        <v/>
      </c>
      <c r="AN366" s="33" t="n">
        <v>0.139</v>
      </c>
      <c r="AO366" s="33" t="n">
        <v>0.336</v>
      </c>
      <c r="AP366" s="33" t="n">
        <v>0.36</v>
      </c>
      <c r="AQ366" s="43">
        <f>1-SUM(AN366:AP366)</f>
        <v/>
      </c>
      <c r="AR366" s="33" t="inlineStr">
        <is>
          <t>.</t>
        </is>
      </c>
      <c r="AS366" s="43" t="inlineStr">
        <is>
          <t>.</t>
        </is>
      </c>
      <c r="AT366" s="42" t="n">
        <v>1</v>
      </c>
      <c r="AU366" s="18" t="n">
        <v>0</v>
      </c>
      <c r="AV366" t="n">
        <v>0</v>
      </c>
      <c r="AW366" s="40" t="n">
        <v>1</v>
      </c>
      <c r="AX366" t="n">
        <v>0.0853</v>
      </c>
      <c r="AY366" s="40">
        <f>1-AX366</f>
        <v/>
      </c>
      <c r="BA366" s="18" t="n"/>
      <c r="BB366" t="n">
        <v>0</v>
      </c>
      <c r="BC366" s="18" t="n">
        <v>1</v>
      </c>
      <c r="BD366" s="18" t="inlineStr">
        <is>
          <t>China</t>
        </is>
      </c>
      <c r="BE366" t="n">
        <v>0</v>
      </c>
      <c r="BF366" t="n">
        <v>1</v>
      </c>
      <c r="BG366" t="n">
        <v>0</v>
      </c>
      <c r="BH366" t="n">
        <v>0</v>
      </c>
      <c r="BI366" t="n">
        <v>0</v>
      </c>
      <c r="BJ366" t="n">
        <v>0</v>
      </c>
      <c r="BK366" s="18" t="n">
        <v>0</v>
      </c>
      <c r="BL366" t="n">
        <v>0</v>
      </c>
      <c r="BM366" t="n">
        <v>1</v>
      </c>
      <c r="BN366" s="18" t="n">
        <v>0</v>
      </c>
      <c r="BO366" t="n">
        <v>127.1666666666667</v>
      </c>
      <c r="BP366" t="n">
        <v>27</v>
      </c>
      <c r="BQ366" s="25" t="n">
        <v>39.05</v>
      </c>
      <c r="BR366" t="n">
        <v>1</v>
      </c>
      <c r="BS366" t="n">
        <v>0</v>
      </c>
      <c r="BT366" t="n">
        <v>0</v>
      </c>
      <c r="BU366" t="n">
        <v>0</v>
      </c>
      <c r="BV366" t="n">
        <v>0</v>
      </c>
      <c r="BW366" t="n">
        <v>1</v>
      </c>
      <c r="BX366" t="n">
        <v>0</v>
      </c>
      <c r="BY366" s="18" t="n">
        <v>0</v>
      </c>
      <c r="BZ366" t="n">
        <v>0</v>
      </c>
      <c r="CA366" t="n">
        <v>1</v>
      </c>
      <c r="CB366" t="n">
        <v>0</v>
      </c>
      <c r="CC366" s="18" t="n">
        <v>0</v>
      </c>
      <c r="CD366" t="n">
        <v>0</v>
      </c>
      <c r="CE366" t="n">
        <v>0</v>
      </c>
      <c r="CF366" t="n">
        <v>0</v>
      </c>
      <c r="CG366" t="n">
        <v>0</v>
      </c>
      <c r="CH366" s="18" t="n">
        <v>0</v>
      </c>
      <c r="CI366" t="n">
        <v>0</v>
      </c>
      <c r="CJ366" t="n">
        <v>0</v>
      </c>
      <c r="CK366" t="n">
        <v>1</v>
      </c>
      <c r="CL366" t="n">
        <v>1</v>
      </c>
      <c r="CM366" t="n">
        <v>0</v>
      </c>
      <c r="CN366" t="n">
        <v>0</v>
      </c>
      <c r="CO366" t="n">
        <v>1</v>
      </c>
      <c r="CP366" t="n">
        <v>0</v>
      </c>
      <c r="CQ366" t="n">
        <v>1</v>
      </c>
      <c r="CR366" t="n">
        <v>0</v>
      </c>
      <c r="CS366" s="18" t="n">
        <v>1</v>
      </c>
      <c r="DD366" s="34" t="inlineStr">
        <is>
          <t>X</t>
        </is>
      </c>
    </row>
    <row r="367">
      <c r="A367" t="n">
        <v>366</v>
      </c>
      <c r="B367" t="n">
        <v>23</v>
      </c>
      <c r="C367" s="25" t="inlineStr">
        <is>
          <t>Qiu (2007)</t>
        </is>
      </c>
      <c r="D367" s="12" t="n">
        <v>4.6</v>
      </c>
      <c r="E367" s="14">
        <f>D367/F367</f>
        <v/>
      </c>
      <c r="F367" s="7" t="n">
        <v>4.27</v>
      </c>
      <c r="G367" s="7">
        <f>D367-E367</f>
        <v/>
      </c>
      <c r="H367" s="16">
        <f>D367+E367</f>
        <v/>
      </c>
      <c r="I367" s="11">
        <f>IFERROR(F367/SQRT(F367^2+W367), "X")</f>
        <v/>
      </c>
      <c r="J367" s="33">
        <f>IFERROR(SQRT((1-I367^2)/W367), "X")</f>
        <v/>
      </c>
      <c r="K367" s="33">
        <f>IFERROR(1/J367, "X")</f>
        <v/>
      </c>
      <c r="L367" s="33">
        <f>IFERROR(I367-J367, "X")</f>
        <v/>
      </c>
      <c r="M367" s="33">
        <f>IFERROR(I367+J367, "X")</f>
        <v/>
      </c>
      <c r="N367" s="8" t="n">
        <v>0</v>
      </c>
      <c r="O367" s="9" t="n">
        <v>1</v>
      </c>
      <c r="P367" s="8" t="n">
        <v>0</v>
      </c>
      <c r="Q367" s="9" t="n">
        <v>0</v>
      </c>
      <c r="R367" s="9" t="n">
        <v>1</v>
      </c>
      <c r="S367" s="9" t="n">
        <v>0</v>
      </c>
      <c r="T367" s="9" t="n">
        <v>0</v>
      </c>
      <c r="U367" s="8" t="n">
        <v>514</v>
      </c>
      <c r="V367" s="9" t="n">
        <v>5</v>
      </c>
      <c r="W367" s="9">
        <f>U367-V367-1</f>
        <v/>
      </c>
      <c r="X367" s="9">
        <f>COUNTIF(B:B,B367)</f>
        <v/>
      </c>
      <c r="Y367" s="7" t="n">
        <v>8.02</v>
      </c>
      <c r="Z367" s="7" t="n">
        <v>23.77</v>
      </c>
      <c r="AA367" s="9" t="n">
        <v>1</v>
      </c>
      <c r="AB367" s="9" t="n">
        <v>0</v>
      </c>
      <c r="AC367" s="9" t="n">
        <v>0</v>
      </c>
      <c r="AD367" s="9" t="n">
        <v>0</v>
      </c>
      <c r="AE367" s="9" t="n">
        <v>0</v>
      </c>
      <c r="AF367" s="9" t="n">
        <v>1</v>
      </c>
      <c r="AG367" s="8" t="n">
        <v>0</v>
      </c>
      <c r="AH367" s="9" t="n">
        <v>1</v>
      </c>
      <c r="AI367" s="30" t="n">
        <v>0</v>
      </c>
      <c r="AJ367" s="9" t="n">
        <v>0</v>
      </c>
      <c r="AK367" s="30" t="n">
        <v>1</v>
      </c>
      <c r="AL367" s="21" t="n">
        <v>1989</v>
      </c>
      <c r="AM367" s="23">
        <f>LN(AL367)</f>
        <v/>
      </c>
      <c r="AN367" s="33" t="n">
        <v>0.319</v>
      </c>
      <c r="AO367" s="33" t="n">
        <v>0.338</v>
      </c>
      <c r="AP367" s="33" t="n">
        <v>0.243</v>
      </c>
      <c r="AQ367" s="43">
        <f>1-SUM(AN367:AP367)</f>
        <v/>
      </c>
      <c r="AR367" s="33" t="inlineStr">
        <is>
          <t>.</t>
        </is>
      </c>
      <c r="AS367" s="43" t="inlineStr">
        <is>
          <t>.</t>
        </is>
      </c>
      <c r="AT367" s="42" t="n">
        <v>1</v>
      </c>
      <c r="AU367" s="18" t="n">
        <v>0</v>
      </c>
      <c r="AV367" t="n">
        <v>0</v>
      </c>
      <c r="AW367" s="40" t="n">
        <v>1</v>
      </c>
      <c r="AX367" t="n">
        <v>0.0853</v>
      </c>
      <c r="AY367" s="40">
        <f>1-AX367</f>
        <v/>
      </c>
      <c r="BA367" s="18" t="n"/>
      <c r="BB367" t="n">
        <v>0</v>
      </c>
      <c r="BC367" s="18" t="n">
        <v>1</v>
      </c>
      <c r="BD367" s="18" t="inlineStr">
        <is>
          <t>China</t>
        </is>
      </c>
      <c r="BE367" t="n">
        <v>0</v>
      </c>
      <c r="BF367" t="n">
        <v>1</v>
      </c>
      <c r="BG367" t="n">
        <v>0</v>
      </c>
      <c r="BH367" t="n">
        <v>0</v>
      </c>
      <c r="BI367" t="n">
        <v>0</v>
      </c>
      <c r="BJ367" t="n">
        <v>0</v>
      </c>
      <c r="BK367" s="18" t="n">
        <v>0</v>
      </c>
      <c r="BL367" t="n">
        <v>0</v>
      </c>
      <c r="BM367" t="n">
        <v>1</v>
      </c>
      <c r="BN367" s="18" t="n">
        <v>0</v>
      </c>
      <c r="BO367" t="n">
        <v>127.1666666666667</v>
      </c>
      <c r="BP367" t="n">
        <v>27</v>
      </c>
      <c r="BQ367" s="25" t="n">
        <v>37.79</v>
      </c>
      <c r="BR367" t="n">
        <v>1</v>
      </c>
      <c r="BS367" t="n">
        <v>0</v>
      </c>
      <c r="BT367" t="n">
        <v>0</v>
      </c>
      <c r="BU367" t="n">
        <v>0</v>
      </c>
      <c r="BV367" t="n">
        <v>0</v>
      </c>
      <c r="BW367" t="n">
        <v>0</v>
      </c>
      <c r="BX367" t="n">
        <v>0</v>
      </c>
      <c r="BY367" s="18" t="n">
        <v>0</v>
      </c>
      <c r="BZ367" t="n">
        <v>0</v>
      </c>
      <c r="CA367" t="n">
        <v>1</v>
      </c>
      <c r="CB367" t="n">
        <v>0</v>
      </c>
      <c r="CC367" s="18" t="n">
        <v>0</v>
      </c>
      <c r="CD367" t="n">
        <v>0</v>
      </c>
      <c r="CE367" t="n">
        <v>0</v>
      </c>
      <c r="CF367" t="n">
        <v>0</v>
      </c>
      <c r="CG367" t="n">
        <v>0</v>
      </c>
      <c r="CH367" s="18" t="n">
        <v>0</v>
      </c>
      <c r="CI367" t="n">
        <v>0</v>
      </c>
      <c r="CJ367" t="n">
        <v>0</v>
      </c>
      <c r="CK367" t="n">
        <v>1</v>
      </c>
      <c r="CL367" t="n">
        <v>1</v>
      </c>
      <c r="CM367" t="n">
        <v>0</v>
      </c>
      <c r="CN367" t="n">
        <v>0</v>
      </c>
      <c r="CO367" t="n">
        <v>1</v>
      </c>
      <c r="CP367" t="n">
        <v>0</v>
      </c>
      <c r="CQ367" t="n">
        <v>1</v>
      </c>
      <c r="CR367" t="n">
        <v>0</v>
      </c>
      <c r="CS367" s="18" t="n">
        <v>1</v>
      </c>
      <c r="DD367" s="34" t="inlineStr">
        <is>
          <t>X</t>
        </is>
      </c>
    </row>
    <row r="368">
      <c r="A368" t="n">
        <v>367</v>
      </c>
      <c r="B368" t="n">
        <v>23</v>
      </c>
      <c r="C368" s="25" t="inlineStr">
        <is>
          <t>Qiu (2007)</t>
        </is>
      </c>
      <c r="D368" s="12" t="n">
        <v>3.9</v>
      </c>
      <c r="E368" s="14">
        <f>D368/F368</f>
        <v/>
      </c>
      <c r="F368" s="7" t="n">
        <v>2.21</v>
      </c>
      <c r="G368" s="7">
        <f>D368-E368</f>
        <v/>
      </c>
      <c r="H368" s="16">
        <f>D368+E368</f>
        <v/>
      </c>
      <c r="I368" s="11">
        <f>IFERROR(F368/SQRT(F368^2+W368), "X")</f>
        <v/>
      </c>
      <c r="J368" s="33">
        <f>IFERROR(SQRT((1-I368^2)/W368), "X")</f>
        <v/>
      </c>
      <c r="K368" s="33">
        <f>IFERROR(1/J368, "X")</f>
        <v/>
      </c>
      <c r="L368" s="33">
        <f>IFERROR(I368-J368, "X")</f>
        <v/>
      </c>
      <c r="M368" s="33">
        <f>IFERROR(I368+J368, "X")</f>
        <v/>
      </c>
      <c r="N368" s="8" t="n">
        <v>0</v>
      </c>
      <c r="O368" s="9" t="n">
        <v>1</v>
      </c>
      <c r="P368" s="8" t="n">
        <v>0</v>
      </c>
      <c r="Q368" s="9" t="n">
        <v>0</v>
      </c>
      <c r="R368" s="9" t="n">
        <v>1</v>
      </c>
      <c r="S368" s="9" t="n">
        <v>0</v>
      </c>
      <c r="T368" s="9" t="n">
        <v>0</v>
      </c>
      <c r="U368" s="8" t="n">
        <v>937</v>
      </c>
      <c r="V368" s="9" t="n">
        <v>10</v>
      </c>
      <c r="W368" s="9">
        <f>U368-V368-1</f>
        <v/>
      </c>
      <c r="X368" s="9">
        <f>COUNTIF(B:B,B368)</f>
        <v/>
      </c>
      <c r="Y368" s="7" t="n">
        <v>9.140000000000001</v>
      </c>
      <c r="Z368" s="7" t="n">
        <v>23.86</v>
      </c>
      <c r="AA368" s="9" t="n">
        <v>1</v>
      </c>
      <c r="AB368" s="9" t="n">
        <v>0</v>
      </c>
      <c r="AC368" s="9" t="n">
        <v>0</v>
      </c>
      <c r="AD368" s="9" t="n">
        <v>0</v>
      </c>
      <c r="AE368" s="9" t="n">
        <v>0</v>
      </c>
      <c r="AF368" s="9" t="n">
        <v>1</v>
      </c>
      <c r="AG368" s="8" t="n">
        <v>0</v>
      </c>
      <c r="AH368" s="9" t="n">
        <v>1</v>
      </c>
      <c r="AI368" s="30" t="n">
        <v>0</v>
      </c>
      <c r="AJ368" s="9" t="n">
        <v>0</v>
      </c>
      <c r="AK368" s="30" t="n">
        <v>1</v>
      </c>
      <c r="AL368" s="21" t="n">
        <v>1993</v>
      </c>
      <c r="AM368" s="23">
        <f>LN(AL368)</f>
        <v/>
      </c>
      <c r="AN368" s="33" t="n">
        <v>0.319</v>
      </c>
      <c r="AO368" s="33" t="n">
        <v>0.338</v>
      </c>
      <c r="AP368" s="33" t="n">
        <v>0.243</v>
      </c>
      <c r="AQ368" s="43">
        <f>1-SUM(AN368:AP368)</f>
        <v/>
      </c>
      <c r="AR368" s="33" t="inlineStr">
        <is>
          <t>.</t>
        </is>
      </c>
      <c r="AS368" s="43" t="inlineStr">
        <is>
          <t>.</t>
        </is>
      </c>
      <c r="AT368" s="42" t="n">
        <v>1</v>
      </c>
      <c r="AU368" s="18" t="n">
        <v>0</v>
      </c>
      <c r="AV368" t="n">
        <v>0</v>
      </c>
      <c r="AW368" s="40" t="n">
        <v>1</v>
      </c>
      <c r="AX368" t="n">
        <v>0.0853</v>
      </c>
      <c r="AY368" s="40">
        <f>1-AX368</f>
        <v/>
      </c>
      <c r="BA368" s="18" t="n"/>
      <c r="BB368" t="n">
        <v>0</v>
      </c>
      <c r="BC368" s="18" t="n">
        <v>1</v>
      </c>
      <c r="BD368" s="18" t="inlineStr">
        <is>
          <t>China</t>
        </is>
      </c>
      <c r="BE368" t="n">
        <v>0</v>
      </c>
      <c r="BF368" t="n">
        <v>1</v>
      </c>
      <c r="BG368" t="n">
        <v>0</v>
      </c>
      <c r="BH368" t="n">
        <v>0</v>
      </c>
      <c r="BI368" t="n">
        <v>0</v>
      </c>
      <c r="BJ368" t="n">
        <v>0</v>
      </c>
      <c r="BK368" s="18" t="n">
        <v>0</v>
      </c>
      <c r="BL368" t="n">
        <v>0</v>
      </c>
      <c r="BM368" t="n">
        <v>1</v>
      </c>
      <c r="BN368" s="18" t="n">
        <v>0</v>
      </c>
      <c r="BO368" t="n">
        <v>127.1666666666667</v>
      </c>
      <c r="BP368" t="n">
        <v>27</v>
      </c>
      <c r="BQ368" s="25" t="n">
        <v>39</v>
      </c>
      <c r="BR368" t="n">
        <v>1</v>
      </c>
      <c r="BS368" t="n">
        <v>0</v>
      </c>
      <c r="BT368" t="n">
        <v>0</v>
      </c>
      <c r="BU368" t="n">
        <v>0</v>
      </c>
      <c r="BV368" t="n">
        <v>0</v>
      </c>
      <c r="BW368" t="n">
        <v>1</v>
      </c>
      <c r="BX368" t="n">
        <v>0</v>
      </c>
      <c r="BY368" s="18" t="n">
        <v>0</v>
      </c>
      <c r="BZ368" t="n">
        <v>0</v>
      </c>
      <c r="CA368" t="n">
        <v>1</v>
      </c>
      <c r="CB368" t="n">
        <v>0</v>
      </c>
      <c r="CC368" s="18" t="n">
        <v>0</v>
      </c>
      <c r="CD368" t="n">
        <v>0</v>
      </c>
      <c r="CE368" t="n">
        <v>0</v>
      </c>
      <c r="CF368" t="n">
        <v>0</v>
      </c>
      <c r="CG368" t="n">
        <v>0</v>
      </c>
      <c r="CH368" s="18" t="n">
        <v>0</v>
      </c>
      <c r="CI368" t="n">
        <v>0</v>
      </c>
      <c r="CJ368" t="n">
        <v>0</v>
      </c>
      <c r="CK368" t="n">
        <v>1</v>
      </c>
      <c r="CL368" t="n">
        <v>1</v>
      </c>
      <c r="CM368" t="n">
        <v>0</v>
      </c>
      <c r="CN368" t="n">
        <v>0</v>
      </c>
      <c r="CO368" t="n">
        <v>1</v>
      </c>
      <c r="CP368" t="n">
        <v>0</v>
      </c>
      <c r="CQ368" t="n">
        <v>1</v>
      </c>
      <c r="CR368" t="n">
        <v>0</v>
      </c>
      <c r="CS368" s="18" t="n">
        <v>1</v>
      </c>
      <c r="DD368" s="34" t="inlineStr">
        <is>
          <t>X</t>
        </is>
      </c>
    </row>
    <row r="369">
      <c r="A369" t="n">
        <v>368</v>
      </c>
      <c r="B369" t="n">
        <v>23</v>
      </c>
      <c r="C369" s="25" t="inlineStr">
        <is>
          <t>Qiu (2007)</t>
        </is>
      </c>
      <c r="D369" s="12" t="n">
        <v>5.1</v>
      </c>
      <c r="E369" s="14">
        <f>D369/F369</f>
        <v/>
      </c>
      <c r="F369" s="7" t="n">
        <v>4.01</v>
      </c>
      <c r="G369" s="7">
        <f>D369-E369</f>
        <v/>
      </c>
      <c r="H369" s="16">
        <f>D369+E369</f>
        <v/>
      </c>
      <c r="I369" s="11">
        <f>IFERROR(F369/SQRT(F369^2+W369), "X")</f>
        <v/>
      </c>
      <c r="J369" s="33">
        <f>IFERROR(SQRT((1-I369^2)/W369), "X")</f>
        <v/>
      </c>
      <c r="K369" s="33">
        <f>IFERROR(1/J369, "X")</f>
        <v/>
      </c>
      <c r="L369" s="33">
        <f>IFERROR(I369-J369, "X")</f>
        <v/>
      </c>
      <c r="M369" s="33">
        <f>IFERROR(I369+J369, "X")</f>
        <v/>
      </c>
      <c r="N369" s="8" t="n">
        <v>0</v>
      </c>
      <c r="O369" s="9" t="n">
        <v>1</v>
      </c>
      <c r="P369" s="8" t="n">
        <v>0</v>
      </c>
      <c r="Q369" s="9" t="n">
        <v>0</v>
      </c>
      <c r="R369" s="9" t="n">
        <v>1</v>
      </c>
      <c r="S369" s="9" t="n">
        <v>0</v>
      </c>
      <c r="T369" s="9" t="n">
        <v>0</v>
      </c>
      <c r="U369" s="8" t="n">
        <v>452</v>
      </c>
      <c r="V369" s="9" t="n">
        <v>5</v>
      </c>
      <c r="W369" s="9">
        <f>U369-V369-1</f>
        <v/>
      </c>
      <c r="X369" s="9">
        <f>COUNTIF(B:B,B369)</f>
        <v/>
      </c>
      <c r="Y369" s="7" t="n">
        <v>9.789999999999999</v>
      </c>
      <c r="Z369" s="7" t="n">
        <v>21.84</v>
      </c>
      <c r="AA369" s="9" t="n">
        <v>1</v>
      </c>
      <c r="AB369" s="9" t="n">
        <v>0</v>
      </c>
      <c r="AC369" s="9" t="n">
        <v>0</v>
      </c>
      <c r="AD369" s="9" t="n">
        <v>0</v>
      </c>
      <c r="AE369" s="9" t="n">
        <v>0</v>
      </c>
      <c r="AF369" s="9" t="n">
        <v>1</v>
      </c>
      <c r="AG369" s="8" t="n">
        <v>0</v>
      </c>
      <c r="AH369" s="9" t="n">
        <v>1</v>
      </c>
      <c r="AI369" s="30" t="n">
        <v>0</v>
      </c>
      <c r="AJ369" s="9" t="n">
        <v>0</v>
      </c>
      <c r="AK369" s="30" t="n">
        <v>1</v>
      </c>
      <c r="AL369" s="21" t="n">
        <v>1997</v>
      </c>
      <c r="AM369" s="23">
        <f>LN(AL369)</f>
        <v/>
      </c>
      <c r="AN369" s="33" t="n">
        <v>0.139</v>
      </c>
      <c r="AO369" s="33" t="n">
        <v>0.336</v>
      </c>
      <c r="AP369" s="33" t="n">
        <v>0.36</v>
      </c>
      <c r="AQ369" s="43">
        <f>1-SUM(AN369:AP369)</f>
        <v/>
      </c>
      <c r="AR369" s="33" t="inlineStr">
        <is>
          <t>.</t>
        </is>
      </c>
      <c r="AS369" s="43" t="inlineStr">
        <is>
          <t>.</t>
        </is>
      </c>
      <c r="AT369" s="42" t="n">
        <v>1</v>
      </c>
      <c r="AU369" s="18" t="n">
        <v>0</v>
      </c>
      <c r="AV369" t="n">
        <v>0</v>
      </c>
      <c r="AW369" s="40" t="n">
        <v>1</v>
      </c>
      <c r="AX369" t="n">
        <v>0.0853</v>
      </c>
      <c r="AY369" s="40">
        <f>1-AX369</f>
        <v/>
      </c>
      <c r="BA369" s="18" t="n"/>
      <c r="BB369" t="n">
        <v>0</v>
      </c>
      <c r="BC369" s="18" t="n">
        <v>1</v>
      </c>
      <c r="BD369" s="18" t="inlineStr">
        <is>
          <t>China</t>
        </is>
      </c>
      <c r="BE369" t="n">
        <v>0</v>
      </c>
      <c r="BF369" t="n">
        <v>1</v>
      </c>
      <c r="BG369" t="n">
        <v>0</v>
      </c>
      <c r="BH369" t="n">
        <v>0</v>
      </c>
      <c r="BI369" t="n">
        <v>0</v>
      </c>
      <c r="BJ369" t="n">
        <v>0</v>
      </c>
      <c r="BK369" s="18" t="n">
        <v>0</v>
      </c>
      <c r="BL369" t="n">
        <v>0</v>
      </c>
      <c r="BM369" t="n">
        <v>1</v>
      </c>
      <c r="BN369" s="18" t="n">
        <v>0</v>
      </c>
      <c r="BO369" t="n">
        <v>127.1666666666667</v>
      </c>
      <c r="BP369" t="n">
        <v>27</v>
      </c>
      <c r="BQ369" s="25" t="n">
        <v>37.63</v>
      </c>
      <c r="BR369" t="n">
        <v>1</v>
      </c>
      <c r="BS369" t="n">
        <v>0</v>
      </c>
      <c r="BT369" t="n">
        <v>0</v>
      </c>
      <c r="BU369" t="n">
        <v>0</v>
      </c>
      <c r="BV369" t="n">
        <v>0</v>
      </c>
      <c r="BW369" t="n">
        <v>0</v>
      </c>
      <c r="BX369" t="n">
        <v>0</v>
      </c>
      <c r="BY369" s="18" t="n">
        <v>0</v>
      </c>
      <c r="BZ369" t="n">
        <v>0</v>
      </c>
      <c r="CA369" t="n">
        <v>1</v>
      </c>
      <c r="CB369" t="n">
        <v>0</v>
      </c>
      <c r="CC369" s="18" t="n">
        <v>0</v>
      </c>
      <c r="CD369" t="n">
        <v>0</v>
      </c>
      <c r="CE369" t="n">
        <v>0</v>
      </c>
      <c r="CF369" t="n">
        <v>0</v>
      </c>
      <c r="CG369" t="n">
        <v>0</v>
      </c>
      <c r="CH369" s="18" t="n">
        <v>0</v>
      </c>
      <c r="CI369" t="n">
        <v>0</v>
      </c>
      <c r="CJ369" t="n">
        <v>0</v>
      </c>
      <c r="CK369" t="n">
        <v>1</v>
      </c>
      <c r="CL369" t="n">
        <v>1</v>
      </c>
      <c r="CM369" t="n">
        <v>0</v>
      </c>
      <c r="CN369" t="n">
        <v>0</v>
      </c>
      <c r="CO369" t="n">
        <v>1</v>
      </c>
      <c r="CP369" t="n">
        <v>0</v>
      </c>
      <c r="CQ369" t="n">
        <v>1</v>
      </c>
      <c r="CR369" t="n">
        <v>0</v>
      </c>
      <c r="CS369" s="18" t="n">
        <v>1</v>
      </c>
      <c r="DD369" s="34" t="inlineStr">
        <is>
          <t>X</t>
        </is>
      </c>
    </row>
    <row r="370">
      <c r="A370" t="n">
        <v>369</v>
      </c>
      <c r="B370" t="n">
        <v>23</v>
      </c>
      <c r="C370" s="25" t="inlineStr">
        <is>
          <t>Qiu (2007)</t>
        </is>
      </c>
      <c r="D370" s="12" t="n">
        <v>5.5</v>
      </c>
      <c r="E370" s="14">
        <f>D370/F370</f>
        <v/>
      </c>
      <c r="F370" s="7" t="n">
        <v>2.26</v>
      </c>
      <c r="G370" s="7">
        <f>D370-E370</f>
        <v/>
      </c>
      <c r="H370" s="16">
        <f>D370+E370</f>
        <v/>
      </c>
      <c r="I370" s="11">
        <f>IFERROR(F370/SQRT(F370^2+W370), "X")</f>
        <v/>
      </c>
      <c r="J370" s="33">
        <f>IFERROR(SQRT((1-I370^2)/W370), "X")</f>
        <v/>
      </c>
      <c r="K370" s="33">
        <f>IFERROR(1/J370, "X")</f>
        <v/>
      </c>
      <c r="L370" s="33">
        <f>IFERROR(I370-J370, "X")</f>
        <v/>
      </c>
      <c r="M370" s="33">
        <f>IFERROR(I370+J370, "X")</f>
        <v/>
      </c>
      <c r="N370" s="8" t="n">
        <v>0</v>
      </c>
      <c r="O370" s="9" t="n">
        <v>1</v>
      </c>
      <c r="P370" s="8" t="n">
        <v>0</v>
      </c>
      <c r="Q370" s="9" t="n">
        <v>0</v>
      </c>
      <c r="R370" s="9" t="n">
        <v>1</v>
      </c>
      <c r="S370" s="9" t="n">
        <v>0</v>
      </c>
      <c r="T370" s="9" t="n">
        <v>0</v>
      </c>
      <c r="U370" s="8" t="n">
        <v>771</v>
      </c>
      <c r="V370" s="9" t="n">
        <v>10</v>
      </c>
      <c r="W370" s="9">
        <f>U370-V370-1</f>
        <v/>
      </c>
      <c r="X370" s="9">
        <f>COUNTIF(B:B,B370)</f>
        <v/>
      </c>
      <c r="Y370" s="7" t="n">
        <v>10.45</v>
      </c>
      <c r="Z370" s="7" t="n">
        <v>22.62</v>
      </c>
      <c r="AA370" s="9" t="n">
        <v>1</v>
      </c>
      <c r="AB370" s="9" t="n">
        <v>0</v>
      </c>
      <c r="AC370" s="9" t="n">
        <v>0</v>
      </c>
      <c r="AD370" s="9" t="n">
        <v>0</v>
      </c>
      <c r="AE370" s="9" t="n">
        <v>0</v>
      </c>
      <c r="AF370" s="9" t="n">
        <v>1</v>
      </c>
      <c r="AG370" s="8" t="n">
        <v>0</v>
      </c>
      <c r="AH370" s="9" t="n">
        <v>1</v>
      </c>
      <c r="AI370" s="30" t="n">
        <v>0</v>
      </c>
      <c r="AJ370" s="9" t="n">
        <v>0</v>
      </c>
      <c r="AK370" s="30" t="n">
        <v>1</v>
      </c>
      <c r="AL370" s="21" t="n">
        <v>2000</v>
      </c>
      <c r="AM370" s="23">
        <f>LN(AL370)</f>
        <v/>
      </c>
      <c r="AN370" s="33" t="n">
        <v>0.139</v>
      </c>
      <c r="AO370" s="33" t="n">
        <v>0.336</v>
      </c>
      <c r="AP370" s="33" t="n">
        <v>0.36</v>
      </c>
      <c r="AQ370" s="43">
        <f>1-SUM(AN370:AP370)</f>
        <v/>
      </c>
      <c r="AR370" s="33" t="inlineStr">
        <is>
          <t>.</t>
        </is>
      </c>
      <c r="AS370" s="43" t="inlineStr">
        <is>
          <t>.</t>
        </is>
      </c>
      <c r="AT370" s="42" t="n">
        <v>1</v>
      </c>
      <c r="AU370" s="18" t="n">
        <v>0</v>
      </c>
      <c r="AV370" t="n">
        <v>0</v>
      </c>
      <c r="AW370" s="40" t="n">
        <v>1</v>
      </c>
      <c r="AX370" t="n">
        <v>0.0853</v>
      </c>
      <c r="AY370" s="40">
        <f>1-AX370</f>
        <v/>
      </c>
      <c r="BA370" s="18" t="n"/>
      <c r="BB370" t="n">
        <v>0</v>
      </c>
      <c r="BC370" s="18" t="n">
        <v>1</v>
      </c>
      <c r="BD370" s="18" t="inlineStr">
        <is>
          <t>China</t>
        </is>
      </c>
      <c r="BE370" t="n">
        <v>0</v>
      </c>
      <c r="BF370" t="n">
        <v>1</v>
      </c>
      <c r="BG370" t="n">
        <v>0</v>
      </c>
      <c r="BH370" t="n">
        <v>0</v>
      </c>
      <c r="BI370" t="n">
        <v>0</v>
      </c>
      <c r="BJ370" t="n">
        <v>0</v>
      </c>
      <c r="BK370" s="18" t="n">
        <v>0</v>
      </c>
      <c r="BL370" t="n">
        <v>0</v>
      </c>
      <c r="BM370" t="n">
        <v>1</v>
      </c>
      <c r="BN370" s="18" t="n">
        <v>0</v>
      </c>
      <c r="BO370" t="n">
        <v>127.1666666666667</v>
      </c>
      <c r="BP370" t="n">
        <v>27</v>
      </c>
      <c r="BQ370" s="25" t="n">
        <v>39.05</v>
      </c>
      <c r="BR370" t="n">
        <v>1</v>
      </c>
      <c r="BS370" t="n">
        <v>0</v>
      </c>
      <c r="BT370" t="n">
        <v>0</v>
      </c>
      <c r="BU370" t="n">
        <v>0</v>
      </c>
      <c r="BV370" t="n">
        <v>0</v>
      </c>
      <c r="BW370" t="n">
        <v>1</v>
      </c>
      <c r="BX370" t="n">
        <v>0</v>
      </c>
      <c r="BY370" s="18" t="n">
        <v>0</v>
      </c>
      <c r="BZ370" t="n">
        <v>0</v>
      </c>
      <c r="CA370" t="n">
        <v>1</v>
      </c>
      <c r="CB370" t="n">
        <v>0</v>
      </c>
      <c r="CC370" s="18" t="n">
        <v>0</v>
      </c>
      <c r="CD370" t="n">
        <v>0</v>
      </c>
      <c r="CE370" t="n">
        <v>0</v>
      </c>
      <c r="CF370" t="n">
        <v>0</v>
      </c>
      <c r="CG370" t="n">
        <v>0</v>
      </c>
      <c r="CH370" s="18" t="n">
        <v>0</v>
      </c>
      <c r="CI370" t="n">
        <v>0</v>
      </c>
      <c r="CJ370" t="n">
        <v>0</v>
      </c>
      <c r="CK370" t="n">
        <v>1</v>
      </c>
      <c r="CL370" t="n">
        <v>1</v>
      </c>
      <c r="CM370" t="n">
        <v>0</v>
      </c>
      <c r="CN370" t="n">
        <v>0</v>
      </c>
      <c r="CO370" t="n">
        <v>1</v>
      </c>
      <c r="CP370" t="n">
        <v>0</v>
      </c>
      <c r="CQ370" t="n">
        <v>1</v>
      </c>
      <c r="CR370" t="n">
        <v>0</v>
      </c>
      <c r="CS370" s="18" t="n">
        <v>1</v>
      </c>
      <c r="DD370" s="34" t="inlineStr">
        <is>
          <t>X</t>
        </is>
      </c>
    </row>
    <row r="371">
      <c r="A371" t="n">
        <v>370</v>
      </c>
      <c r="B371" t="n">
        <v>23</v>
      </c>
      <c r="C371" s="25" t="inlineStr">
        <is>
          <t>Qiu (2007)</t>
        </is>
      </c>
      <c r="D371" s="12" t="n">
        <v>2.4</v>
      </c>
      <c r="E371" s="14">
        <f>D371/F371</f>
        <v/>
      </c>
      <c r="F371" s="7" t="n">
        <v>2.15</v>
      </c>
      <c r="G371" s="7">
        <f>D371-E371</f>
        <v/>
      </c>
      <c r="H371" s="16">
        <f>D371+E371</f>
        <v/>
      </c>
      <c r="I371" s="11">
        <f>IFERROR(F371/SQRT(F371^2+W371), "X")</f>
        <v/>
      </c>
      <c r="J371" s="33">
        <f>IFERROR(SQRT((1-I371^2)/W371), "X")</f>
        <v/>
      </c>
      <c r="K371" s="33">
        <f>IFERROR(1/J371, "X")</f>
        <v/>
      </c>
      <c r="L371" s="33">
        <f>IFERROR(I371-J371, "X")</f>
        <v/>
      </c>
      <c r="M371" s="33">
        <f>IFERROR(I371+J371, "X")</f>
        <v/>
      </c>
      <c r="N371" s="8" t="n">
        <v>0</v>
      </c>
      <c r="O371" s="9" t="n">
        <v>1</v>
      </c>
      <c r="P371" s="8" t="n">
        <v>0</v>
      </c>
      <c r="Q371" s="9" t="n">
        <v>0</v>
      </c>
      <c r="R371" s="9" t="n">
        <v>1</v>
      </c>
      <c r="S371" s="9" t="n">
        <v>0</v>
      </c>
      <c r="T371" s="9" t="n">
        <v>0</v>
      </c>
      <c r="U371" s="8" t="n">
        <v>1019</v>
      </c>
      <c r="V371" s="9" t="n">
        <v>5</v>
      </c>
      <c r="W371" s="9">
        <f>U371-V371-1</f>
        <v/>
      </c>
      <c r="X371" s="9">
        <f>COUNTIF(B:B,B371)</f>
        <v/>
      </c>
      <c r="Y371" s="7" t="n">
        <v>8.02</v>
      </c>
      <c r="Z371" s="7" t="n">
        <v>23.77</v>
      </c>
      <c r="AA371" s="9" t="n">
        <v>1</v>
      </c>
      <c r="AB371" s="9" t="n">
        <v>0</v>
      </c>
      <c r="AC371" s="9" t="n">
        <v>0</v>
      </c>
      <c r="AD371" s="9" t="n">
        <v>0</v>
      </c>
      <c r="AE371" s="9" t="n">
        <v>0</v>
      </c>
      <c r="AF371" s="9" t="n">
        <v>1</v>
      </c>
      <c r="AG371" s="8" t="n">
        <v>0</v>
      </c>
      <c r="AH371" s="9" t="n">
        <v>1</v>
      </c>
      <c r="AI371" s="30" t="n">
        <v>0</v>
      </c>
      <c r="AJ371" s="9" t="n">
        <v>0</v>
      </c>
      <c r="AK371" s="30" t="n">
        <v>1</v>
      </c>
      <c r="AL371" s="21" t="n">
        <v>1989</v>
      </c>
      <c r="AM371" s="23">
        <f>LN(AL371)</f>
        <v/>
      </c>
      <c r="AN371" s="33" t="n">
        <v>0.13</v>
      </c>
      <c r="AO371" s="33" t="n">
        <v>0.353</v>
      </c>
      <c r="AP371" s="33" t="n">
        <v>0.36</v>
      </c>
      <c r="AQ371" s="43">
        <f>1-SUM(AN371:AP371)</f>
        <v/>
      </c>
      <c r="AR371" s="33" t="inlineStr">
        <is>
          <t>.</t>
        </is>
      </c>
      <c r="AS371" s="43" t="inlineStr">
        <is>
          <t>.</t>
        </is>
      </c>
      <c r="AT371" s="42" t="n">
        <v>1</v>
      </c>
      <c r="AU371" s="18" t="n">
        <v>0</v>
      </c>
      <c r="AV371" t="n">
        <v>1</v>
      </c>
      <c r="AW371" s="40" t="n">
        <v>0</v>
      </c>
      <c r="AX371" t="n">
        <v>0.0853</v>
      </c>
      <c r="AY371" s="40">
        <f>1-AX371</f>
        <v/>
      </c>
      <c r="BA371" s="18" t="n"/>
      <c r="BB371" t="n">
        <v>0</v>
      </c>
      <c r="BC371" s="18" t="n">
        <v>1</v>
      </c>
      <c r="BD371" s="18" t="inlineStr">
        <is>
          <t>China</t>
        </is>
      </c>
      <c r="BE371" t="n">
        <v>0</v>
      </c>
      <c r="BF371" t="n">
        <v>1</v>
      </c>
      <c r="BG371" t="n">
        <v>0</v>
      </c>
      <c r="BH371" t="n">
        <v>0</v>
      </c>
      <c r="BI371" t="n">
        <v>0</v>
      </c>
      <c r="BJ371" t="n">
        <v>0</v>
      </c>
      <c r="BK371" s="18" t="n">
        <v>0</v>
      </c>
      <c r="BL371" t="n">
        <v>0</v>
      </c>
      <c r="BM371" t="n">
        <v>1</v>
      </c>
      <c r="BN371" s="18" t="n">
        <v>0</v>
      </c>
      <c r="BO371" t="n">
        <v>127.1666666666667</v>
      </c>
      <c r="BP371" t="n">
        <v>27</v>
      </c>
      <c r="BQ371" s="25" t="n">
        <v>37.79</v>
      </c>
      <c r="BR371" t="n">
        <v>1</v>
      </c>
      <c r="BS371" t="n">
        <v>0</v>
      </c>
      <c r="BT371" t="n">
        <v>0</v>
      </c>
      <c r="BU371" t="n">
        <v>0</v>
      </c>
      <c r="BV371" t="n">
        <v>0</v>
      </c>
      <c r="BW371" t="n">
        <v>0</v>
      </c>
      <c r="BX371" t="n">
        <v>0</v>
      </c>
      <c r="BY371" s="18" t="n">
        <v>0</v>
      </c>
      <c r="BZ371" t="n">
        <v>0</v>
      </c>
      <c r="CA371" t="n">
        <v>1</v>
      </c>
      <c r="CB371" t="n">
        <v>0</v>
      </c>
      <c r="CC371" s="18" t="n">
        <v>0</v>
      </c>
      <c r="CD371" t="n">
        <v>0</v>
      </c>
      <c r="CE371" t="n">
        <v>0</v>
      </c>
      <c r="CF371" t="n">
        <v>0</v>
      </c>
      <c r="CG371" t="n">
        <v>0</v>
      </c>
      <c r="CH371" s="18" t="n">
        <v>0</v>
      </c>
      <c r="CI371" t="n">
        <v>0</v>
      </c>
      <c r="CJ371" t="n">
        <v>0</v>
      </c>
      <c r="CK371" t="n">
        <v>1</v>
      </c>
      <c r="CL371" t="n">
        <v>1</v>
      </c>
      <c r="CM371" t="n">
        <v>0</v>
      </c>
      <c r="CN371" t="n">
        <v>0</v>
      </c>
      <c r="CO371" t="n">
        <v>1</v>
      </c>
      <c r="CP371" t="n">
        <v>0</v>
      </c>
      <c r="CQ371" t="n">
        <v>1</v>
      </c>
      <c r="CR371" t="n">
        <v>0</v>
      </c>
      <c r="CS371" s="18" t="n">
        <v>1</v>
      </c>
      <c r="DD371" s="34" t="inlineStr">
        <is>
          <t>X</t>
        </is>
      </c>
    </row>
    <row r="372">
      <c r="A372" t="n">
        <v>371</v>
      </c>
      <c r="B372" t="n">
        <v>23</v>
      </c>
      <c r="C372" s="25" t="inlineStr">
        <is>
          <t>Qiu (2007)</t>
        </is>
      </c>
      <c r="D372" s="12" t="n">
        <v>-1.6</v>
      </c>
      <c r="E372" s="14">
        <f>D372/F372</f>
        <v/>
      </c>
      <c r="F372" s="7" t="n">
        <v>-0.88</v>
      </c>
      <c r="G372" s="7">
        <f>D372-E372</f>
        <v/>
      </c>
      <c r="H372" s="16">
        <f>D372+E372</f>
        <v/>
      </c>
      <c r="I372" s="11">
        <f>IFERROR(F372/SQRT(F372^2+W372), "X")</f>
        <v/>
      </c>
      <c r="J372" s="33">
        <f>IFERROR(SQRT((1-I372^2)/W372), "X")</f>
        <v/>
      </c>
      <c r="K372" s="33">
        <f>IFERROR(1/J372, "X")</f>
        <v/>
      </c>
      <c r="L372" s="33">
        <f>IFERROR(I372-J372, "X")</f>
        <v/>
      </c>
      <c r="M372" s="33">
        <f>IFERROR(I372+J372, "X")</f>
        <v/>
      </c>
      <c r="N372" s="8" t="n">
        <v>0</v>
      </c>
      <c r="O372" s="9" t="n">
        <v>1</v>
      </c>
      <c r="P372" s="8" t="n">
        <v>0</v>
      </c>
      <c r="Q372" s="9" t="n">
        <v>0</v>
      </c>
      <c r="R372" s="9" t="n">
        <v>1</v>
      </c>
      <c r="S372" s="9" t="n">
        <v>0</v>
      </c>
      <c r="T372" s="9" t="n">
        <v>0</v>
      </c>
      <c r="U372" s="8" t="n">
        <v>1372</v>
      </c>
      <c r="V372" s="9" t="n">
        <v>10</v>
      </c>
      <c r="W372" s="9">
        <f>U372-V372-1</f>
        <v/>
      </c>
      <c r="X372" s="9">
        <f>COUNTIF(B:B,B372)</f>
        <v/>
      </c>
      <c r="Y372" s="7" t="n">
        <v>9.140000000000001</v>
      </c>
      <c r="Z372" s="7" t="n">
        <v>23.86</v>
      </c>
      <c r="AA372" s="9" t="n">
        <v>1</v>
      </c>
      <c r="AB372" s="9" t="n">
        <v>0</v>
      </c>
      <c r="AC372" s="9" t="n">
        <v>0</v>
      </c>
      <c r="AD372" s="9" t="n">
        <v>0</v>
      </c>
      <c r="AE372" s="9" t="n">
        <v>0</v>
      </c>
      <c r="AF372" s="9" t="n">
        <v>1</v>
      </c>
      <c r="AG372" s="8" t="n">
        <v>0</v>
      </c>
      <c r="AH372" s="9" t="n">
        <v>1</v>
      </c>
      <c r="AI372" s="30" t="n">
        <v>0</v>
      </c>
      <c r="AJ372" s="9" t="n">
        <v>0</v>
      </c>
      <c r="AK372" s="30" t="n">
        <v>1</v>
      </c>
      <c r="AL372" s="21" t="n">
        <v>1993</v>
      </c>
      <c r="AM372" s="23">
        <f>LN(AL372)</f>
        <v/>
      </c>
      <c r="AN372" s="33" t="n">
        <v>0.13</v>
      </c>
      <c r="AO372" s="33" t="n">
        <v>0.353</v>
      </c>
      <c r="AP372" s="33" t="n">
        <v>0.36</v>
      </c>
      <c r="AQ372" s="43">
        <f>1-SUM(AN372:AP372)</f>
        <v/>
      </c>
      <c r="AR372" s="33" t="inlineStr">
        <is>
          <t>.</t>
        </is>
      </c>
      <c r="AS372" s="43" t="inlineStr">
        <is>
          <t>.</t>
        </is>
      </c>
      <c r="AT372" s="42" t="n">
        <v>1</v>
      </c>
      <c r="AU372" s="18" t="n">
        <v>0</v>
      </c>
      <c r="AV372" t="n">
        <v>1</v>
      </c>
      <c r="AW372" s="40" t="n">
        <v>0</v>
      </c>
      <c r="AX372" t="n">
        <v>0.0853</v>
      </c>
      <c r="AY372" s="40">
        <f>1-AX372</f>
        <v/>
      </c>
      <c r="BA372" s="18" t="n"/>
      <c r="BB372" t="n">
        <v>0</v>
      </c>
      <c r="BC372" s="18" t="n">
        <v>1</v>
      </c>
      <c r="BD372" s="18" t="inlineStr">
        <is>
          <t>China</t>
        </is>
      </c>
      <c r="BE372" t="n">
        <v>0</v>
      </c>
      <c r="BF372" t="n">
        <v>1</v>
      </c>
      <c r="BG372" t="n">
        <v>0</v>
      </c>
      <c r="BH372" t="n">
        <v>0</v>
      </c>
      <c r="BI372" t="n">
        <v>0</v>
      </c>
      <c r="BJ372" t="n">
        <v>0</v>
      </c>
      <c r="BK372" s="18" t="n">
        <v>0</v>
      </c>
      <c r="BL372" t="n">
        <v>0</v>
      </c>
      <c r="BM372" t="n">
        <v>1</v>
      </c>
      <c r="BN372" s="18" t="n">
        <v>0</v>
      </c>
      <c r="BO372" t="n">
        <v>127.1666666666667</v>
      </c>
      <c r="BP372" t="n">
        <v>27</v>
      </c>
      <c r="BQ372" s="25" t="n">
        <v>39</v>
      </c>
      <c r="BR372" t="n">
        <v>1</v>
      </c>
      <c r="BS372" t="n">
        <v>0</v>
      </c>
      <c r="BT372" t="n">
        <v>0</v>
      </c>
      <c r="BU372" t="n">
        <v>0</v>
      </c>
      <c r="BV372" t="n">
        <v>0</v>
      </c>
      <c r="BW372" t="n">
        <v>1</v>
      </c>
      <c r="BX372" t="n">
        <v>0</v>
      </c>
      <c r="BY372" s="18" t="n">
        <v>0</v>
      </c>
      <c r="BZ372" t="n">
        <v>0</v>
      </c>
      <c r="CA372" t="n">
        <v>1</v>
      </c>
      <c r="CB372" t="n">
        <v>0</v>
      </c>
      <c r="CC372" s="18" t="n">
        <v>0</v>
      </c>
      <c r="CD372" t="n">
        <v>0</v>
      </c>
      <c r="CE372" t="n">
        <v>0</v>
      </c>
      <c r="CF372" t="n">
        <v>0</v>
      </c>
      <c r="CG372" t="n">
        <v>0</v>
      </c>
      <c r="CH372" s="18" t="n">
        <v>0</v>
      </c>
      <c r="CI372" t="n">
        <v>0</v>
      </c>
      <c r="CJ372" t="n">
        <v>0</v>
      </c>
      <c r="CK372" t="n">
        <v>1</v>
      </c>
      <c r="CL372" t="n">
        <v>1</v>
      </c>
      <c r="CM372" t="n">
        <v>0</v>
      </c>
      <c r="CN372" t="n">
        <v>0</v>
      </c>
      <c r="CO372" t="n">
        <v>1</v>
      </c>
      <c r="CP372" t="n">
        <v>0</v>
      </c>
      <c r="CQ372" t="n">
        <v>1</v>
      </c>
      <c r="CR372" t="n">
        <v>0</v>
      </c>
      <c r="CS372" s="18" t="n">
        <v>1</v>
      </c>
      <c r="DD372" s="34" t="inlineStr">
        <is>
          <t>X</t>
        </is>
      </c>
    </row>
    <row r="373">
      <c r="A373" t="n">
        <v>372</v>
      </c>
      <c r="B373" t="n">
        <v>23</v>
      </c>
      <c r="C373" s="25" t="inlineStr">
        <is>
          <t>Qiu (2007)</t>
        </is>
      </c>
      <c r="D373" s="12" t="n">
        <v>0.7</v>
      </c>
      <c r="E373" s="14">
        <f>D373/F373</f>
        <v/>
      </c>
      <c r="F373" s="7" t="n">
        <v>0.67</v>
      </c>
      <c r="G373" s="7">
        <f>D373-E373</f>
        <v/>
      </c>
      <c r="H373" s="16">
        <f>D373+E373</f>
        <v/>
      </c>
      <c r="I373" s="11">
        <f>IFERROR(F373/SQRT(F373^2+W373), "X")</f>
        <v/>
      </c>
      <c r="J373" s="33">
        <f>IFERROR(SQRT((1-I373^2)/W373), "X")</f>
        <v/>
      </c>
      <c r="K373" s="33">
        <f>IFERROR(1/J373, "X")</f>
        <v/>
      </c>
      <c r="L373" s="33">
        <f>IFERROR(I373-J373, "X")</f>
        <v/>
      </c>
      <c r="M373" s="33">
        <f>IFERROR(I373+J373, "X")</f>
        <v/>
      </c>
      <c r="N373" s="8" t="n">
        <v>0</v>
      </c>
      <c r="O373" s="9" t="n">
        <v>1</v>
      </c>
      <c r="P373" s="8" t="n">
        <v>0</v>
      </c>
      <c r="Q373" s="9" t="n">
        <v>0</v>
      </c>
      <c r="R373" s="9" t="n">
        <v>1</v>
      </c>
      <c r="S373" s="9" t="n">
        <v>0</v>
      </c>
      <c r="T373" s="9" t="n">
        <v>0</v>
      </c>
      <c r="U373" s="8" t="n">
        <v>818</v>
      </c>
      <c r="V373" s="9" t="n">
        <v>5</v>
      </c>
      <c r="W373" s="9">
        <f>U373-V373-1</f>
        <v/>
      </c>
      <c r="X373" s="9">
        <f>COUNTIF(B:B,B373)</f>
        <v/>
      </c>
      <c r="Y373" s="7" t="n">
        <v>9.789999999999999</v>
      </c>
      <c r="Z373" s="7" t="n">
        <v>21.84</v>
      </c>
      <c r="AA373" s="9" t="n">
        <v>1</v>
      </c>
      <c r="AB373" s="9" t="n">
        <v>0</v>
      </c>
      <c r="AC373" s="9" t="n">
        <v>0</v>
      </c>
      <c r="AD373" s="9" t="n">
        <v>0</v>
      </c>
      <c r="AE373" s="9" t="n">
        <v>0</v>
      </c>
      <c r="AF373" s="9" t="n">
        <v>1</v>
      </c>
      <c r="AG373" s="8" t="n">
        <v>0</v>
      </c>
      <c r="AH373" s="9" t="n">
        <v>1</v>
      </c>
      <c r="AI373" s="30" t="n">
        <v>0</v>
      </c>
      <c r="AJ373" s="9" t="n">
        <v>0</v>
      </c>
      <c r="AK373" s="30" t="n">
        <v>1</v>
      </c>
      <c r="AL373" s="21" t="n">
        <v>1997</v>
      </c>
      <c r="AM373" s="23">
        <f>LN(AL373)</f>
        <v/>
      </c>
      <c r="AN373" s="33" t="n">
        <v>0.049</v>
      </c>
      <c r="AO373" s="33" t="n">
        <v>0.284</v>
      </c>
      <c r="AP373" s="33" t="n">
        <v>0.446</v>
      </c>
      <c r="AQ373" s="43">
        <f>1-SUM(AN373:AP373)</f>
        <v/>
      </c>
      <c r="AR373" s="33" t="inlineStr">
        <is>
          <t>.</t>
        </is>
      </c>
      <c r="AS373" s="43" t="inlineStr">
        <is>
          <t>.</t>
        </is>
      </c>
      <c r="AT373" s="42" t="n">
        <v>1</v>
      </c>
      <c r="AU373" s="18" t="n">
        <v>0</v>
      </c>
      <c r="AV373" t="n">
        <v>1</v>
      </c>
      <c r="AW373" s="40" t="n">
        <v>0</v>
      </c>
      <c r="AX373" t="n">
        <v>0.0853</v>
      </c>
      <c r="AY373" s="40">
        <f>1-AX373</f>
        <v/>
      </c>
      <c r="BA373" s="18" t="n"/>
      <c r="BB373" t="n">
        <v>0</v>
      </c>
      <c r="BC373" s="18" t="n">
        <v>1</v>
      </c>
      <c r="BD373" s="18" t="inlineStr">
        <is>
          <t>China</t>
        </is>
      </c>
      <c r="BE373" t="n">
        <v>0</v>
      </c>
      <c r="BF373" t="n">
        <v>1</v>
      </c>
      <c r="BG373" t="n">
        <v>0</v>
      </c>
      <c r="BH373" t="n">
        <v>0</v>
      </c>
      <c r="BI373" t="n">
        <v>0</v>
      </c>
      <c r="BJ373" t="n">
        <v>0</v>
      </c>
      <c r="BK373" s="18" t="n">
        <v>0</v>
      </c>
      <c r="BL373" t="n">
        <v>0</v>
      </c>
      <c r="BM373" t="n">
        <v>1</v>
      </c>
      <c r="BN373" s="18" t="n">
        <v>0</v>
      </c>
      <c r="BO373" t="n">
        <v>127.1666666666667</v>
      </c>
      <c r="BP373" t="n">
        <v>27</v>
      </c>
      <c r="BQ373" s="25" t="n">
        <v>37.63</v>
      </c>
      <c r="BR373" t="n">
        <v>1</v>
      </c>
      <c r="BS373" t="n">
        <v>0</v>
      </c>
      <c r="BT373" t="n">
        <v>0</v>
      </c>
      <c r="BU373" t="n">
        <v>0</v>
      </c>
      <c r="BV373" t="n">
        <v>0</v>
      </c>
      <c r="BW373" t="n">
        <v>0</v>
      </c>
      <c r="BX373" t="n">
        <v>0</v>
      </c>
      <c r="BY373" s="18" t="n">
        <v>0</v>
      </c>
      <c r="BZ373" t="n">
        <v>0</v>
      </c>
      <c r="CA373" t="n">
        <v>1</v>
      </c>
      <c r="CB373" t="n">
        <v>0</v>
      </c>
      <c r="CC373" s="18" t="n">
        <v>0</v>
      </c>
      <c r="CD373" t="n">
        <v>0</v>
      </c>
      <c r="CE373" t="n">
        <v>0</v>
      </c>
      <c r="CF373" t="n">
        <v>0</v>
      </c>
      <c r="CG373" t="n">
        <v>0</v>
      </c>
      <c r="CH373" s="18" t="n">
        <v>0</v>
      </c>
      <c r="CI373" t="n">
        <v>0</v>
      </c>
      <c r="CJ373" t="n">
        <v>0</v>
      </c>
      <c r="CK373" t="n">
        <v>1</v>
      </c>
      <c r="CL373" t="n">
        <v>1</v>
      </c>
      <c r="CM373" t="n">
        <v>0</v>
      </c>
      <c r="CN373" t="n">
        <v>0</v>
      </c>
      <c r="CO373" t="n">
        <v>1</v>
      </c>
      <c r="CP373" t="n">
        <v>0</v>
      </c>
      <c r="CQ373" t="n">
        <v>1</v>
      </c>
      <c r="CR373" t="n">
        <v>0</v>
      </c>
      <c r="CS373" s="18" t="n">
        <v>1</v>
      </c>
      <c r="DD373" s="34" t="inlineStr">
        <is>
          <t>X</t>
        </is>
      </c>
    </row>
    <row r="374">
      <c r="A374" t="n">
        <v>373</v>
      </c>
      <c r="B374" t="n">
        <v>23</v>
      </c>
      <c r="C374" s="25" t="inlineStr">
        <is>
          <t>Qiu (2007)</t>
        </is>
      </c>
      <c r="D374" s="12" t="n">
        <v>0.6</v>
      </c>
      <c r="E374" s="14">
        <f>D374/F374</f>
        <v/>
      </c>
      <c r="F374" s="7" t="n">
        <v>0.28</v>
      </c>
      <c r="G374" s="7">
        <f>D374-E374</f>
        <v/>
      </c>
      <c r="H374" s="16">
        <f>D374+E374</f>
        <v/>
      </c>
      <c r="I374" s="11">
        <f>IFERROR(F374/SQRT(F374^2+W374), "X")</f>
        <v/>
      </c>
      <c r="J374" s="33">
        <f>IFERROR(SQRT((1-I374^2)/W374), "X")</f>
        <v/>
      </c>
      <c r="K374" s="33">
        <f>IFERROR(1/J374, "X")</f>
        <v/>
      </c>
      <c r="L374" s="33">
        <f>IFERROR(I374-J374, "X")</f>
        <v/>
      </c>
      <c r="M374" s="33">
        <f>IFERROR(I374+J374, "X")</f>
        <v/>
      </c>
      <c r="N374" s="8" t="n">
        <v>0</v>
      </c>
      <c r="O374" s="9" t="n">
        <v>1</v>
      </c>
      <c r="P374" s="8" t="n">
        <v>0</v>
      </c>
      <c r="Q374" s="9" t="n">
        <v>0</v>
      </c>
      <c r="R374" s="9" t="n">
        <v>1</v>
      </c>
      <c r="S374" s="9" t="n">
        <v>0</v>
      </c>
      <c r="T374" s="9" t="n">
        <v>0</v>
      </c>
      <c r="U374" s="8" t="n">
        <v>958</v>
      </c>
      <c r="V374" s="9" t="n">
        <v>10</v>
      </c>
      <c r="W374" s="9">
        <f>U374-V374-1</f>
        <v/>
      </c>
      <c r="X374" s="9">
        <f>COUNTIF(B:B,B374)</f>
        <v/>
      </c>
      <c r="Y374" s="7" t="n">
        <v>10.45</v>
      </c>
      <c r="Z374" s="7" t="n">
        <v>22.62</v>
      </c>
      <c r="AA374" s="9" t="n">
        <v>1</v>
      </c>
      <c r="AB374" s="9" t="n">
        <v>0</v>
      </c>
      <c r="AC374" s="9" t="n">
        <v>0</v>
      </c>
      <c r="AD374" s="9" t="n">
        <v>0</v>
      </c>
      <c r="AE374" s="9" t="n">
        <v>0</v>
      </c>
      <c r="AF374" s="9" t="n">
        <v>1</v>
      </c>
      <c r="AG374" s="8" t="n">
        <v>0</v>
      </c>
      <c r="AH374" s="9" t="n">
        <v>1</v>
      </c>
      <c r="AI374" s="30" t="n">
        <v>0</v>
      </c>
      <c r="AJ374" s="9" t="n">
        <v>0</v>
      </c>
      <c r="AK374" s="30" t="n">
        <v>1</v>
      </c>
      <c r="AL374" s="21" t="n">
        <v>2000</v>
      </c>
      <c r="AM374" s="23">
        <f>LN(AL374)</f>
        <v/>
      </c>
      <c r="AN374" s="33" t="n">
        <v>0.049</v>
      </c>
      <c r="AO374" s="33" t="n">
        <v>0.284</v>
      </c>
      <c r="AP374" s="33" t="n">
        <v>0.446</v>
      </c>
      <c r="AQ374" s="43">
        <f>1-SUM(AN374:AP374)</f>
        <v/>
      </c>
      <c r="AR374" s="33" t="inlineStr">
        <is>
          <t>.</t>
        </is>
      </c>
      <c r="AS374" s="43" t="inlineStr">
        <is>
          <t>.</t>
        </is>
      </c>
      <c r="AT374" s="42" t="n">
        <v>1</v>
      </c>
      <c r="AU374" s="18" t="n">
        <v>0</v>
      </c>
      <c r="AV374" t="n">
        <v>1</v>
      </c>
      <c r="AW374" s="40" t="n">
        <v>0</v>
      </c>
      <c r="AX374" t="n">
        <v>0.0853</v>
      </c>
      <c r="AY374" s="40">
        <f>1-AX374</f>
        <v/>
      </c>
      <c r="BA374" s="18" t="n"/>
      <c r="BB374" t="n">
        <v>0</v>
      </c>
      <c r="BC374" s="18" t="n">
        <v>1</v>
      </c>
      <c r="BD374" s="18" t="inlineStr">
        <is>
          <t>China</t>
        </is>
      </c>
      <c r="BE374" t="n">
        <v>0</v>
      </c>
      <c r="BF374" t="n">
        <v>1</v>
      </c>
      <c r="BG374" t="n">
        <v>0</v>
      </c>
      <c r="BH374" t="n">
        <v>0</v>
      </c>
      <c r="BI374" t="n">
        <v>0</v>
      </c>
      <c r="BJ374" t="n">
        <v>0</v>
      </c>
      <c r="BK374" s="18" t="n">
        <v>0</v>
      </c>
      <c r="BL374" t="n">
        <v>0</v>
      </c>
      <c r="BM374" t="n">
        <v>1</v>
      </c>
      <c r="BN374" s="18" t="n">
        <v>0</v>
      </c>
      <c r="BO374" t="n">
        <v>127.1666666666667</v>
      </c>
      <c r="BP374" t="n">
        <v>27</v>
      </c>
      <c r="BQ374" s="25" t="n">
        <v>39.05</v>
      </c>
      <c r="BR374" t="n">
        <v>1</v>
      </c>
      <c r="BS374" t="n">
        <v>0</v>
      </c>
      <c r="BT374" t="n">
        <v>0</v>
      </c>
      <c r="BU374" t="n">
        <v>0</v>
      </c>
      <c r="BV374" t="n">
        <v>0</v>
      </c>
      <c r="BW374" t="n">
        <v>1</v>
      </c>
      <c r="BX374" t="n">
        <v>0</v>
      </c>
      <c r="BY374" s="18" t="n">
        <v>0</v>
      </c>
      <c r="BZ374" t="n">
        <v>0</v>
      </c>
      <c r="CA374" t="n">
        <v>1</v>
      </c>
      <c r="CB374" t="n">
        <v>0</v>
      </c>
      <c r="CC374" s="18" t="n">
        <v>0</v>
      </c>
      <c r="CD374" t="n">
        <v>0</v>
      </c>
      <c r="CE374" t="n">
        <v>0</v>
      </c>
      <c r="CF374" t="n">
        <v>0</v>
      </c>
      <c r="CG374" t="n">
        <v>0</v>
      </c>
      <c r="CH374" s="18" t="n">
        <v>0</v>
      </c>
      <c r="CI374" t="n">
        <v>0</v>
      </c>
      <c r="CJ374" t="n">
        <v>0</v>
      </c>
      <c r="CK374" t="n">
        <v>1</v>
      </c>
      <c r="CL374" t="n">
        <v>1</v>
      </c>
      <c r="CM374" t="n">
        <v>0</v>
      </c>
      <c r="CN374" t="n">
        <v>0</v>
      </c>
      <c r="CO374" t="n">
        <v>1</v>
      </c>
      <c r="CP374" t="n">
        <v>0</v>
      </c>
      <c r="CQ374" t="n">
        <v>1</v>
      </c>
      <c r="CR374" t="n">
        <v>0</v>
      </c>
      <c r="CS374" s="18" t="n">
        <v>1</v>
      </c>
      <c r="DD374" s="34" t="inlineStr">
        <is>
          <t>X</t>
        </is>
      </c>
    </row>
    <row r="375">
      <c r="A375" t="n">
        <v>374</v>
      </c>
      <c r="B375" t="n">
        <v>23</v>
      </c>
      <c r="C375" s="25" t="inlineStr">
        <is>
          <t>Qiu (2007)</t>
        </is>
      </c>
      <c r="D375" s="12" t="n">
        <v>2.9</v>
      </c>
      <c r="E375" s="14">
        <f>D375/F375</f>
        <v/>
      </c>
      <c r="F375" s="7" t="n">
        <v>3.39</v>
      </c>
      <c r="G375" s="7">
        <f>D375-E375</f>
        <v/>
      </c>
      <c r="H375" s="16">
        <f>D375+E375</f>
        <v/>
      </c>
      <c r="I375" s="11">
        <f>IFERROR(F375/SQRT(F375^2+W375), "X")</f>
        <v/>
      </c>
      <c r="J375" s="33">
        <f>IFERROR(SQRT((1-I375^2)/W375), "X")</f>
        <v/>
      </c>
      <c r="K375" s="33">
        <f>IFERROR(1/J375, "X")</f>
        <v/>
      </c>
      <c r="L375" s="33">
        <f>IFERROR(I375-J375, "X")</f>
        <v/>
      </c>
      <c r="M375" s="33">
        <f>IFERROR(I375+J375, "X")</f>
        <v/>
      </c>
      <c r="N375" s="8" t="n">
        <v>0</v>
      </c>
      <c r="O375" s="9" t="n">
        <v>1</v>
      </c>
      <c r="P375" s="8" t="n">
        <v>0</v>
      </c>
      <c r="Q375" s="9" t="n">
        <v>0</v>
      </c>
      <c r="R375" s="9" t="n">
        <v>1</v>
      </c>
      <c r="S375" s="9" t="n">
        <v>0</v>
      </c>
      <c r="T375" s="9" t="n">
        <v>0</v>
      </c>
      <c r="U375" s="8" t="n">
        <v>664</v>
      </c>
      <c r="V375" s="9" t="n">
        <v>5</v>
      </c>
      <c r="W375" s="9">
        <f>U375-V375-1</f>
        <v/>
      </c>
      <c r="X375" s="9">
        <f>COUNTIF(B:B,B375)</f>
        <v/>
      </c>
      <c r="Y375" s="7" t="n">
        <v>8.02</v>
      </c>
      <c r="Z375" s="7" t="n">
        <v>23.77</v>
      </c>
      <c r="AA375" s="9" t="n">
        <v>1</v>
      </c>
      <c r="AB375" s="9" t="n">
        <v>0</v>
      </c>
      <c r="AC375" s="9" t="n">
        <v>0</v>
      </c>
      <c r="AD375" s="9" t="n">
        <v>0</v>
      </c>
      <c r="AE375" s="9" t="n">
        <v>0</v>
      </c>
      <c r="AF375" s="9" t="n">
        <v>1</v>
      </c>
      <c r="AG375" s="8" t="n">
        <v>0</v>
      </c>
      <c r="AH375" s="9" t="n">
        <v>1</v>
      </c>
      <c r="AI375" s="30" t="n">
        <v>0</v>
      </c>
      <c r="AJ375" s="9" t="n">
        <v>0</v>
      </c>
      <c r="AK375" s="30" t="n">
        <v>1</v>
      </c>
      <c r="AL375" s="21" t="n">
        <v>1989</v>
      </c>
      <c r="AM375" s="23">
        <f>LN(AL375)</f>
        <v/>
      </c>
      <c r="AN375" s="33" t="n">
        <v>0.13</v>
      </c>
      <c r="AO375" s="33" t="n">
        <v>0.353</v>
      </c>
      <c r="AP375" s="33" t="n">
        <v>0.36</v>
      </c>
      <c r="AQ375" s="43">
        <f>1-SUM(AN375:AP375)</f>
        <v/>
      </c>
      <c r="AR375" s="33" t="inlineStr">
        <is>
          <t>.</t>
        </is>
      </c>
      <c r="AS375" s="43" t="inlineStr">
        <is>
          <t>.</t>
        </is>
      </c>
      <c r="AT375" s="42" t="n">
        <v>1</v>
      </c>
      <c r="AU375" s="18" t="n">
        <v>0</v>
      </c>
      <c r="AV375" t="n">
        <v>1</v>
      </c>
      <c r="AW375" s="40" t="n">
        <v>0</v>
      </c>
      <c r="AX375" t="n">
        <v>0.0853</v>
      </c>
      <c r="AY375" s="40">
        <f>1-AX375</f>
        <v/>
      </c>
      <c r="BA375" s="18" t="n"/>
      <c r="BB375" t="n">
        <v>0</v>
      </c>
      <c r="BC375" s="18" t="n">
        <v>1</v>
      </c>
      <c r="BD375" s="18" t="inlineStr">
        <is>
          <t>China</t>
        </is>
      </c>
      <c r="BE375" t="n">
        <v>0</v>
      </c>
      <c r="BF375" t="n">
        <v>1</v>
      </c>
      <c r="BG375" t="n">
        <v>0</v>
      </c>
      <c r="BH375" t="n">
        <v>0</v>
      </c>
      <c r="BI375" t="n">
        <v>0</v>
      </c>
      <c r="BJ375" t="n">
        <v>0</v>
      </c>
      <c r="BK375" s="18" t="n">
        <v>0</v>
      </c>
      <c r="BL375" t="n">
        <v>0</v>
      </c>
      <c r="BM375" t="n">
        <v>1</v>
      </c>
      <c r="BN375" s="18" t="n">
        <v>0</v>
      </c>
      <c r="BO375" t="n">
        <v>127.1666666666667</v>
      </c>
      <c r="BP375" t="n">
        <v>27</v>
      </c>
      <c r="BQ375" s="25" t="n">
        <v>37.79</v>
      </c>
      <c r="BR375" t="n">
        <v>1</v>
      </c>
      <c r="BS375" t="n">
        <v>0</v>
      </c>
      <c r="BT375" t="n">
        <v>0</v>
      </c>
      <c r="BU375" t="n">
        <v>0</v>
      </c>
      <c r="BV375" t="n">
        <v>0</v>
      </c>
      <c r="BW375" t="n">
        <v>0</v>
      </c>
      <c r="BX375" t="n">
        <v>0</v>
      </c>
      <c r="BY375" s="18" t="n">
        <v>0</v>
      </c>
      <c r="BZ375" t="n">
        <v>0</v>
      </c>
      <c r="CA375" t="n">
        <v>1</v>
      </c>
      <c r="CB375" t="n">
        <v>0</v>
      </c>
      <c r="CC375" s="18" t="n">
        <v>0</v>
      </c>
      <c r="CD375" t="n">
        <v>0</v>
      </c>
      <c r="CE375" t="n">
        <v>0</v>
      </c>
      <c r="CF375" t="n">
        <v>0</v>
      </c>
      <c r="CG375" t="n">
        <v>0</v>
      </c>
      <c r="CH375" s="18" t="n">
        <v>0</v>
      </c>
      <c r="CI375" t="n">
        <v>0</v>
      </c>
      <c r="CJ375" t="n">
        <v>0</v>
      </c>
      <c r="CK375" t="n">
        <v>1</v>
      </c>
      <c r="CL375" t="n">
        <v>1</v>
      </c>
      <c r="CM375" t="n">
        <v>0</v>
      </c>
      <c r="CN375" t="n">
        <v>0</v>
      </c>
      <c r="CO375" t="n">
        <v>1</v>
      </c>
      <c r="CP375" t="n">
        <v>0</v>
      </c>
      <c r="CQ375" t="n">
        <v>1</v>
      </c>
      <c r="CR375" t="n">
        <v>0</v>
      </c>
      <c r="CS375" s="18" t="n">
        <v>1</v>
      </c>
      <c r="DD375" s="34" t="inlineStr">
        <is>
          <t>X</t>
        </is>
      </c>
    </row>
    <row r="376">
      <c r="A376" t="n">
        <v>375</v>
      </c>
      <c r="B376" t="n">
        <v>23</v>
      </c>
      <c r="C376" s="25" t="inlineStr">
        <is>
          <t>Qiu (2007)</t>
        </is>
      </c>
      <c r="D376" s="12" t="n">
        <v>3.9</v>
      </c>
      <c r="E376" s="14">
        <f>D376/F376</f>
        <v/>
      </c>
      <c r="F376" s="7" t="n">
        <v>2.73</v>
      </c>
      <c r="G376" s="7">
        <f>D376-E376</f>
        <v/>
      </c>
      <c r="H376" s="16">
        <f>D376+E376</f>
        <v/>
      </c>
      <c r="I376" s="11">
        <f>IFERROR(F376/SQRT(F376^2+W376), "X")</f>
        <v/>
      </c>
      <c r="J376" s="33">
        <f>IFERROR(SQRT((1-I376^2)/W376), "X")</f>
        <v/>
      </c>
      <c r="K376" s="33">
        <f>IFERROR(1/J376, "X")</f>
        <v/>
      </c>
      <c r="L376" s="33">
        <f>IFERROR(I376-J376, "X")</f>
        <v/>
      </c>
      <c r="M376" s="33">
        <f>IFERROR(I376+J376, "X")</f>
        <v/>
      </c>
      <c r="N376" s="8" t="n">
        <v>0</v>
      </c>
      <c r="O376" s="9" t="n">
        <v>1</v>
      </c>
      <c r="P376" s="8" t="n">
        <v>0</v>
      </c>
      <c r="Q376" s="9" t="n">
        <v>0</v>
      </c>
      <c r="R376" s="9" t="n">
        <v>1</v>
      </c>
      <c r="S376" s="9" t="n">
        <v>0</v>
      </c>
      <c r="T376" s="9" t="n">
        <v>0</v>
      </c>
      <c r="U376" s="8" t="n">
        <v>1031</v>
      </c>
      <c r="V376" s="9" t="n">
        <v>10</v>
      </c>
      <c r="W376" s="9">
        <f>U376-V376-1</f>
        <v/>
      </c>
      <c r="X376" s="9">
        <f>COUNTIF(B:B,B376)</f>
        <v/>
      </c>
      <c r="Y376" s="7" t="n">
        <v>9.140000000000001</v>
      </c>
      <c r="Z376" s="7" t="n">
        <v>23.86</v>
      </c>
      <c r="AA376" s="9" t="n">
        <v>1</v>
      </c>
      <c r="AB376" s="9" t="n">
        <v>0</v>
      </c>
      <c r="AC376" s="9" t="n">
        <v>0</v>
      </c>
      <c r="AD376" s="9" t="n">
        <v>0</v>
      </c>
      <c r="AE376" s="9" t="n">
        <v>0</v>
      </c>
      <c r="AF376" s="9" t="n">
        <v>1</v>
      </c>
      <c r="AG376" s="8" t="n">
        <v>0</v>
      </c>
      <c r="AH376" s="9" t="n">
        <v>1</v>
      </c>
      <c r="AI376" s="30" t="n">
        <v>0</v>
      </c>
      <c r="AJ376" s="9" t="n">
        <v>0</v>
      </c>
      <c r="AK376" s="30" t="n">
        <v>1</v>
      </c>
      <c r="AL376" s="21" t="n">
        <v>1993</v>
      </c>
      <c r="AM376" s="23">
        <f>LN(AL376)</f>
        <v/>
      </c>
      <c r="AN376" s="33" t="n">
        <v>0.13</v>
      </c>
      <c r="AO376" s="33" t="n">
        <v>0.353</v>
      </c>
      <c r="AP376" s="33" t="n">
        <v>0.36</v>
      </c>
      <c r="AQ376" s="43">
        <f>1-SUM(AN376:AP376)</f>
        <v/>
      </c>
      <c r="AR376" s="33" t="inlineStr">
        <is>
          <t>.</t>
        </is>
      </c>
      <c r="AS376" s="43" t="inlineStr">
        <is>
          <t>.</t>
        </is>
      </c>
      <c r="AT376" s="42" t="n">
        <v>1</v>
      </c>
      <c r="AU376" s="18" t="n">
        <v>0</v>
      </c>
      <c r="AV376" t="n">
        <v>1</v>
      </c>
      <c r="AW376" s="40" t="n">
        <v>0</v>
      </c>
      <c r="AX376" t="n">
        <v>0.0853</v>
      </c>
      <c r="AY376" s="40">
        <f>1-AX376</f>
        <v/>
      </c>
      <c r="BA376" s="18" t="n"/>
      <c r="BB376" t="n">
        <v>0</v>
      </c>
      <c r="BC376" s="18" t="n">
        <v>1</v>
      </c>
      <c r="BD376" s="18" t="inlineStr">
        <is>
          <t>China</t>
        </is>
      </c>
      <c r="BE376" t="n">
        <v>0</v>
      </c>
      <c r="BF376" t="n">
        <v>1</v>
      </c>
      <c r="BG376" t="n">
        <v>0</v>
      </c>
      <c r="BH376" t="n">
        <v>0</v>
      </c>
      <c r="BI376" t="n">
        <v>0</v>
      </c>
      <c r="BJ376" t="n">
        <v>0</v>
      </c>
      <c r="BK376" s="18" t="n">
        <v>0</v>
      </c>
      <c r="BL376" t="n">
        <v>0</v>
      </c>
      <c r="BM376" t="n">
        <v>1</v>
      </c>
      <c r="BN376" s="18" t="n">
        <v>0</v>
      </c>
      <c r="BO376" t="n">
        <v>127.1666666666667</v>
      </c>
      <c r="BP376" t="n">
        <v>27</v>
      </c>
      <c r="BQ376" s="25" t="n">
        <v>39</v>
      </c>
      <c r="BR376" t="n">
        <v>1</v>
      </c>
      <c r="BS376" t="n">
        <v>0</v>
      </c>
      <c r="BT376" t="n">
        <v>0</v>
      </c>
      <c r="BU376" t="n">
        <v>0</v>
      </c>
      <c r="BV376" t="n">
        <v>0</v>
      </c>
      <c r="BW376" t="n">
        <v>1</v>
      </c>
      <c r="BX376" t="n">
        <v>0</v>
      </c>
      <c r="BY376" s="18" t="n">
        <v>0</v>
      </c>
      <c r="BZ376" t="n">
        <v>0</v>
      </c>
      <c r="CA376" t="n">
        <v>1</v>
      </c>
      <c r="CB376" t="n">
        <v>0</v>
      </c>
      <c r="CC376" s="18" t="n">
        <v>0</v>
      </c>
      <c r="CD376" t="n">
        <v>0</v>
      </c>
      <c r="CE376" t="n">
        <v>0</v>
      </c>
      <c r="CF376" t="n">
        <v>0</v>
      </c>
      <c r="CG376" t="n">
        <v>0</v>
      </c>
      <c r="CH376" s="18" t="n">
        <v>0</v>
      </c>
      <c r="CI376" t="n">
        <v>0</v>
      </c>
      <c r="CJ376" t="n">
        <v>0</v>
      </c>
      <c r="CK376" t="n">
        <v>1</v>
      </c>
      <c r="CL376" t="n">
        <v>1</v>
      </c>
      <c r="CM376" t="n">
        <v>0</v>
      </c>
      <c r="CN376" t="n">
        <v>0</v>
      </c>
      <c r="CO376" t="n">
        <v>1</v>
      </c>
      <c r="CP376" t="n">
        <v>0</v>
      </c>
      <c r="CQ376" t="n">
        <v>1</v>
      </c>
      <c r="CR376" t="n">
        <v>0</v>
      </c>
      <c r="CS376" s="18" t="n">
        <v>1</v>
      </c>
      <c r="DD376" s="34" t="inlineStr">
        <is>
          <t>X</t>
        </is>
      </c>
    </row>
    <row r="377">
      <c r="A377" t="n">
        <v>376</v>
      </c>
      <c r="B377" t="n">
        <v>23</v>
      </c>
      <c r="C377" s="25" t="inlineStr">
        <is>
          <t>Qiu (2007)</t>
        </is>
      </c>
      <c r="D377" s="12" t="n">
        <v>5.2</v>
      </c>
      <c r="E377" s="14">
        <f>D377/F377</f>
        <v/>
      </c>
      <c r="F377" s="7" t="n">
        <v>4.94</v>
      </c>
      <c r="G377" s="7">
        <f>D377-E377</f>
        <v/>
      </c>
      <c r="H377" s="16">
        <f>D377+E377</f>
        <v/>
      </c>
      <c r="I377" s="11">
        <f>IFERROR(F377/SQRT(F377^2+W377), "X")</f>
        <v/>
      </c>
      <c r="J377" s="33">
        <f>IFERROR(SQRT((1-I377^2)/W377), "X")</f>
        <v/>
      </c>
      <c r="K377" s="33">
        <f>IFERROR(1/J377, "X")</f>
        <v/>
      </c>
      <c r="L377" s="33">
        <f>IFERROR(I377-J377, "X")</f>
        <v/>
      </c>
      <c r="M377" s="33">
        <f>IFERROR(I377+J377, "X")</f>
        <v/>
      </c>
      <c r="N377" s="8" t="n">
        <v>0</v>
      </c>
      <c r="O377" s="9" t="n">
        <v>1</v>
      </c>
      <c r="P377" s="8" t="n">
        <v>0</v>
      </c>
      <c r="Q377" s="9" t="n">
        <v>0</v>
      </c>
      <c r="R377" s="9" t="n">
        <v>1</v>
      </c>
      <c r="S377" s="9" t="n">
        <v>0</v>
      </c>
      <c r="T377" s="9" t="n">
        <v>0</v>
      </c>
      <c r="U377" s="8" t="n">
        <v>611</v>
      </c>
      <c r="V377" s="9" t="n">
        <v>5</v>
      </c>
      <c r="W377" s="9">
        <f>U377-V377-1</f>
        <v/>
      </c>
      <c r="X377" s="9">
        <f>COUNTIF(B:B,B377)</f>
        <v/>
      </c>
      <c r="Y377" s="7" t="n">
        <v>9.789999999999999</v>
      </c>
      <c r="Z377" s="7" t="n">
        <v>21.84</v>
      </c>
      <c r="AA377" s="9" t="n">
        <v>1</v>
      </c>
      <c r="AB377" s="9" t="n">
        <v>0</v>
      </c>
      <c r="AC377" s="9" t="n">
        <v>0</v>
      </c>
      <c r="AD377" s="9" t="n">
        <v>0</v>
      </c>
      <c r="AE377" s="9" t="n">
        <v>0</v>
      </c>
      <c r="AF377" s="9" t="n">
        <v>1</v>
      </c>
      <c r="AG377" s="8" t="n">
        <v>0</v>
      </c>
      <c r="AH377" s="9" t="n">
        <v>1</v>
      </c>
      <c r="AI377" s="30" t="n">
        <v>0</v>
      </c>
      <c r="AJ377" s="9" t="n">
        <v>0</v>
      </c>
      <c r="AK377" s="30" t="n">
        <v>1</v>
      </c>
      <c r="AL377" s="21" t="n">
        <v>1997</v>
      </c>
      <c r="AM377" s="23">
        <f>LN(AL377)</f>
        <v/>
      </c>
      <c r="AN377" s="33" t="n">
        <v>0.049</v>
      </c>
      <c r="AO377" s="33" t="n">
        <v>0.284</v>
      </c>
      <c r="AP377" s="33" t="n">
        <v>0.446</v>
      </c>
      <c r="AQ377" s="43">
        <f>1-SUM(AN377:AP377)</f>
        <v/>
      </c>
      <c r="AR377" s="33" t="inlineStr">
        <is>
          <t>.</t>
        </is>
      </c>
      <c r="AS377" s="43" t="inlineStr">
        <is>
          <t>.</t>
        </is>
      </c>
      <c r="AT377" s="42" t="n">
        <v>1</v>
      </c>
      <c r="AU377" s="18" t="n">
        <v>0</v>
      </c>
      <c r="AV377" t="n">
        <v>1</v>
      </c>
      <c r="AW377" s="40" t="n">
        <v>0</v>
      </c>
      <c r="AX377" t="n">
        <v>0.0853</v>
      </c>
      <c r="AY377" s="40">
        <f>1-AX377</f>
        <v/>
      </c>
      <c r="BA377" s="18" t="n"/>
      <c r="BB377" t="n">
        <v>0</v>
      </c>
      <c r="BC377" s="18" t="n">
        <v>1</v>
      </c>
      <c r="BD377" s="18" t="inlineStr">
        <is>
          <t>China</t>
        </is>
      </c>
      <c r="BE377" t="n">
        <v>0</v>
      </c>
      <c r="BF377" t="n">
        <v>1</v>
      </c>
      <c r="BG377" t="n">
        <v>0</v>
      </c>
      <c r="BH377" t="n">
        <v>0</v>
      </c>
      <c r="BI377" t="n">
        <v>0</v>
      </c>
      <c r="BJ377" t="n">
        <v>0</v>
      </c>
      <c r="BK377" s="18" t="n">
        <v>0</v>
      </c>
      <c r="BL377" t="n">
        <v>0</v>
      </c>
      <c r="BM377" t="n">
        <v>1</v>
      </c>
      <c r="BN377" s="18" t="n">
        <v>0</v>
      </c>
      <c r="BO377" t="n">
        <v>127.1666666666667</v>
      </c>
      <c r="BP377" t="n">
        <v>27</v>
      </c>
      <c r="BQ377" s="25" t="n">
        <v>37.63</v>
      </c>
      <c r="BR377" t="n">
        <v>1</v>
      </c>
      <c r="BS377" t="n">
        <v>0</v>
      </c>
      <c r="BT377" t="n">
        <v>0</v>
      </c>
      <c r="BU377" t="n">
        <v>0</v>
      </c>
      <c r="BV377" t="n">
        <v>0</v>
      </c>
      <c r="BW377" t="n">
        <v>0</v>
      </c>
      <c r="BX377" t="n">
        <v>0</v>
      </c>
      <c r="BY377" s="18" t="n">
        <v>0</v>
      </c>
      <c r="BZ377" t="n">
        <v>0</v>
      </c>
      <c r="CA377" t="n">
        <v>1</v>
      </c>
      <c r="CB377" t="n">
        <v>0</v>
      </c>
      <c r="CC377" s="18" t="n">
        <v>0</v>
      </c>
      <c r="CD377" t="n">
        <v>0</v>
      </c>
      <c r="CE377" t="n">
        <v>0</v>
      </c>
      <c r="CF377" t="n">
        <v>0</v>
      </c>
      <c r="CG377" t="n">
        <v>0</v>
      </c>
      <c r="CH377" s="18" t="n">
        <v>0</v>
      </c>
      <c r="CI377" t="n">
        <v>0</v>
      </c>
      <c r="CJ377" t="n">
        <v>0</v>
      </c>
      <c r="CK377" t="n">
        <v>1</v>
      </c>
      <c r="CL377" t="n">
        <v>1</v>
      </c>
      <c r="CM377" t="n">
        <v>0</v>
      </c>
      <c r="CN377" t="n">
        <v>0</v>
      </c>
      <c r="CO377" t="n">
        <v>1</v>
      </c>
      <c r="CP377" t="n">
        <v>0</v>
      </c>
      <c r="CQ377" t="n">
        <v>1</v>
      </c>
      <c r="CR377" t="n">
        <v>0</v>
      </c>
      <c r="CS377" s="18" t="n">
        <v>1</v>
      </c>
      <c r="DD377" s="34" t="inlineStr">
        <is>
          <t>X</t>
        </is>
      </c>
    </row>
    <row r="378">
      <c r="A378" t="n">
        <v>377</v>
      </c>
      <c r="B378" t="n">
        <v>23</v>
      </c>
      <c r="C378" s="25" t="inlineStr">
        <is>
          <t>Qiu (2007)</t>
        </is>
      </c>
      <c r="D378" s="12" t="n">
        <v>5.5</v>
      </c>
      <c r="E378" s="14">
        <f>D378/F378</f>
        <v/>
      </c>
      <c r="F378" s="7" t="n">
        <v>2.22</v>
      </c>
      <c r="G378" s="7">
        <f>D378-E378</f>
        <v/>
      </c>
      <c r="H378" s="16">
        <f>D378+E378</f>
        <v/>
      </c>
      <c r="I378" s="11">
        <f>IFERROR(F378/SQRT(F378^2+W378), "X")</f>
        <v/>
      </c>
      <c r="J378" s="33">
        <f>IFERROR(SQRT((1-I378^2)/W378), "X")</f>
        <v/>
      </c>
      <c r="K378" s="33">
        <f>IFERROR(1/J378, "X")</f>
        <v/>
      </c>
      <c r="L378" s="33">
        <f>IFERROR(I378-J378, "X")</f>
        <v/>
      </c>
      <c r="M378" s="33">
        <f>IFERROR(I378+J378, "X")</f>
        <v/>
      </c>
      <c r="N378" s="8" t="n">
        <v>0</v>
      </c>
      <c r="O378" s="9" t="n">
        <v>1</v>
      </c>
      <c r="P378" s="8" t="n">
        <v>0</v>
      </c>
      <c r="Q378" s="9" t="n">
        <v>0</v>
      </c>
      <c r="R378" s="9" t="n">
        <v>1</v>
      </c>
      <c r="S378" s="9" t="n">
        <v>0</v>
      </c>
      <c r="T378" s="9" t="n">
        <v>0</v>
      </c>
      <c r="U378" s="8" t="n">
        <v>827</v>
      </c>
      <c r="V378" s="9" t="n">
        <v>10</v>
      </c>
      <c r="W378" s="9">
        <f>U378-V378-1</f>
        <v/>
      </c>
      <c r="X378" s="9">
        <f>COUNTIF(B:B,B378)</f>
        <v/>
      </c>
      <c r="Y378" s="7" t="n">
        <v>10.45</v>
      </c>
      <c r="Z378" s="7" t="n">
        <v>22.62</v>
      </c>
      <c r="AA378" s="9" t="n">
        <v>1</v>
      </c>
      <c r="AB378" s="9" t="n">
        <v>0</v>
      </c>
      <c r="AC378" s="9" t="n">
        <v>0</v>
      </c>
      <c r="AD378" s="9" t="n">
        <v>0</v>
      </c>
      <c r="AE378" s="9" t="n">
        <v>0</v>
      </c>
      <c r="AF378" s="9" t="n">
        <v>1</v>
      </c>
      <c r="AG378" s="8" t="n">
        <v>0</v>
      </c>
      <c r="AH378" s="9" t="n">
        <v>1</v>
      </c>
      <c r="AI378" s="30" t="n">
        <v>0</v>
      </c>
      <c r="AJ378" s="9" t="n">
        <v>0</v>
      </c>
      <c r="AK378" s="30" t="n">
        <v>1</v>
      </c>
      <c r="AL378" s="21" t="n">
        <v>2000</v>
      </c>
      <c r="AM378" s="23">
        <f>LN(AL378)</f>
        <v/>
      </c>
      <c r="AN378" s="33" t="n">
        <v>0.049</v>
      </c>
      <c r="AO378" s="33" t="n">
        <v>0.284</v>
      </c>
      <c r="AP378" s="33" t="n">
        <v>0.446</v>
      </c>
      <c r="AQ378" s="43">
        <f>1-SUM(AN378:AP378)</f>
        <v/>
      </c>
      <c r="AR378" s="33" t="inlineStr">
        <is>
          <t>.</t>
        </is>
      </c>
      <c r="AS378" s="43" t="inlineStr">
        <is>
          <t>.</t>
        </is>
      </c>
      <c r="AT378" s="42" t="n">
        <v>1</v>
      </c>
      <c r="AU378" s="18" t="n">
        <v>0</v>
      </c>
      <c r="AV378" t="n">
        <v>1</v>
      </c>
      <c r="AW378" s="40" t="n">
        <v>0</v>
      </c>
      <c r="AX378" t="n">
        <v>0.0853</v>
      </c>
      <c r="AY378" s="40">
        <f>1-AX378</f>
        <v/>
      </c>
      <c r="BA378" s="18" t="n"/>
      <c r="BB378" t="n">
        <v>0</v>
      </c>
      <c r="BC378" s="18" t="n">
        <v>1</v>
      </c>
      <c r="BD378" s="18" t="inlineStr">
        <is>
          <t>China</t>
        </is>
      </c>
      <c r="BE378" t="n">
        <v>0</v>
      </c>
      <c r="BF378" t="n">
        <v>1</v>
      </c>
      <c r="BG378" t="n">
        <v>0</v>
      </c>
      <c r="BH378" t="n">
        <v>0</v>
      </c>
      <c r="BI378" t="n">
        <v>0</v>
      </c>
      <c r="BJ378" t="n">
        <v>0</v>
      </c>
      <c r="BK378" s="18" t="n">
        <v>0</v>
      </c>
      <c r="BL378" t="n">
        <v>0</v>
      </c>
      <c r="BM378" t="n">
        <v>1</v>
      </c>
      <c r="BN378" s="18" t="n">
        <v>0</v>
      </c>
      <c r="BO378" t="n">
        <v>127.1666666666667</v>
      </c>
      <c r="BP378" t="n">
        <v>27</v>
      </c>
      <c r="BQ378" s="25" t="n">
        <v>39.05</v>
      </c>
      <c r="BR378" t="n">
        <v>1</v>
      </c>
      <c r="BS378" t="n">
        <v>0</v>
      </c>
      <c r="BT378" t="n">
        <v>0</v>
      </c>
      <c r="BU378" t="n">
        <v>0</v>
      </c>
      <c r="BV378" t="n">
        <v>0</v>
      </c>
      <c r="BW378" t="n">
        <v>1</v>
      </c>
      <c r="BX378" t="n">
        <v>0</v>
      </c>
      <c r="BY378" s="18" t="n">
        <v>0</v>
      </c>
      <c r="BZ378" t="n">
        <v>0</v>
      </c>
      <c r="CA378" t="n">
        <v>1</v>
      </c>
      <c r="CB378" t="n">
        <v>0</v>
      </c>
      <c r="CC378" s="18" t="n">
        <v>0</v>
      </c>
      <c r="CD378" t="n">
        <v>0</v>
      </c>
      <c r="CE378" t="n">
        <v>0</v>
      </c>
      <c r="CF378" t="n">
        <v>0</v>
      </c>
      <c r="CG378" t="n">
        <v>0</v>
      </c>
      <c r="CH378" s="18" t="n">
        <v>0</v>
      </c>
      <c r="CI378" t="n">
        <v>0</v>
      </c>
      <c r="CJ378" t="n">
        <v>0</v>
      </c>
      <c r="CK378" t="n">
        <v>1</v>
      </c>
      <c r="CL378" t="n">
        <v>1</v>
      </c>
      <c r="CM378" t="n">
        <v>0</v>
      </c>
      <c r="CN378" t="n">
        <v>0</v>
      </c>
      <c r="CO378" t="n">
        <v>1</v>
      </c>
      <c r="CP378" t="n">
        <v>0</v>
      </c>
      <c r="CQ378" t="n">
        <v>1</v>
      </c>
      <c r="CR378" t="n">
        <v>0</v>
      </c>
      <c r="CS378" s="18" t="n">
        <v>1</v>
      </c>
      <c r="DD378" s="34" t="inlineStr">
        <is>
          <t>X</t>
        </is>
      </c>
    </row>
    <row r="379">
      <c r="A379" t="n">
        <v>378</v>
      </c>
      <c r="B379" t="n">
        <v>23</v>
      </c>
      <c r="C379" s="25" t="inlineStr">
        <is>
          <t>Qiu (2007)</t>
        </is>
      </c>
      <c r="D379" s="12" t="n">
        <v>2.2</v>
      </c>
      <c r="E379" s="14">
        <f>D379/F379</f>
        <v/>
      </c>
      <c r="F379" s="7" t="n">
        <v>4.03</v>
      </c>
      <c r="G379" s="7">
        <f>D379-E379</f>
        <v/>
      </c>
      <c r="H379" s="16">
        <f>D379+E379</f>
        <v/>
      </c>
      <c r="I379" s="11">
        <f>IFERROR(F379/SQRT(F379^2+W379), "X")</f>
        <v/>
      </c>
      <c r="J379" s="33">
        <f>IFERROR(SQRT((1-I379^2)/W379), "X")</f>
        <v/>
      </c>
      <c r="K379" s="33">
        <f>IFERROR(1/J379, "X")</f>
        <v/>
      </c>
      <c r="L379" s="33">
        <f>IFERROR(I379-J379, "X")</f>
        <v/>
      </c>
      <c r="M379" s="33">
        <f>IFERROR(I379+J379, "X")</f>
        <v/>
      </c>
      <c r="N379" s="8" t="n">
        <v>0</v>
      </c>
      <c r="O379" s="9" t="n">
        <v>1</v>
      </c>
      <c r="P379" s="8" t="n">
        <v>0</v>
      </c>
      <c r="Q379" s="9" t="n">
        <v>0</v>
      </c>
      <c r="R379" s="9" t="n">
        <v>1</v>
      </c>
      <c r="S379" s="9" t="n">
        <v>0</v>
      </c>
      <c r="T379" s="9" t="n">
        <v>0</v>
      </c>
      <c r="U379" s="8" t="n">
        <v>5589</v>
      </c>
      <c r="V379" s="9" t="n">
        <v>17</v>
      </c>
      <c r="W379" s="9">
        <f>U379-V379-1</f>
        <v/>
      </c>
      <c r="X379" s="9">
        <f>COUNTIF(B:B,B379)</f>
        <v/>
      </c>
      <c r="Y379" s="7" t="n">
        <v>9.16</v>
      </c>
      <c r="Z379" s="7" t="n">
        <v>23.17</v>
      </c>
      <c r="AA379" s="9" t="n">
        <v>1</v>
      </c>
      <c r="AB379" s="9" t="n">
        <v>0</v>
      </c>
      <c r="AC379" s="9" t="n">
        <v>0</v>
      </c>
      <c r="AD379" s="9" t="n">
        <v>0</v>
      </c>
      <c r="AE379" s="9" t="n">
        <v>0</v>
      </c>
      <c r="AF379" s="9" t="n">
        <v>1</v>
      </c>
      <c r="AG379" s="8" t="n">
        <v>0</v>
      </c>
      <c r="AH379" s="9" t="n">
        <v>1</v>
      </c>
      <c r="AI379" s="30" t="n">
        <v>0</v>
      </c>
      <c r="AJ379" s="9" t="n">
        <v>0</v>
      </c>
      <c r="AK379" s="30" t="n">
        <v>1</v>
      </c>
      <c r="AL379" s="21" t="n">
        <v>1995</v>
      </c>
      <c r="AM379" s="23">
        <f>LN(AL379)</f>
        <v/>
      </c>
      <c r="AN379" s="33">
        <f>AVERAGE($AN$360:$AN$361)</f>
        <v/>
      </c>
      <c r="AO379" s="33">
        <f>AVERAGE($AO$360:$AO$361)</f>
        <v/>
      </c>
      <c r="AP379" s="33">
        <f>AVERAGE($AP$360:$AP$361)</f>
        <v/>
      </c>
      <c r="AQ379" s="43">
        <f>AVERAGE($AQ$360:$AQ$361)</f>
        <v/>
      </c>
      <c r="AR379" s="33" t="inlineStr">
        <is>
          <t>.</t>
        </is>
      </c>
      <c r="AS379" s="43" t="inlineStr">
        <is>
          <t>.</t>
        </is>
      </c>
      <c r="AT379" s="42" t="n">
        <v>1</v>
      </c>
      <c r="AU379" s="18" t="n">
        <v>0</v>
      </c>
      <c r="AV379" s="39">
        <f>1-AW379</f>
        <v/>
      </c>
      <c r="AW379" s="40" t="n">
        <v>0.4432</v>
      </c>
      <c r="AX379" t="n">
        <v>0.0853</v>
      </c>
      <c r="AY379" s="40">
        <f>1-AX379</f>
        <v/>
      </c>
      <c r="BA379" s="18" t="n"/>
      <c r="BB379" t="n">
        <v>0</v>
      </c>
      <c r="BC379" s="18" t="n">
        <v>1</v>
      </c>
      <c r="BD379" s="18" t="inlineStr">
        <is>
          <t>China</t>
        </is>
      </c>
      <c r="BE379" t="n">
        <v>0</v>
      </c>
      <c r="BF379" t="n">
        <v>1</v>
      </c>
      <c r="BG379" t="n">
        <v>0</v>
      </c>
      <c r="BH379" t="n">
        <v>0</v>
      </c>
      <c r="BI379" t="n">
        <v>0</v>
      </c>
      <c r="BJ379" t="n">
        <v>0</v>
      </c>
      <c r="BK379" s="18" t="n">
        <v>0</v>
      </c>
      <c r="BL379" t="n">
        <v>0</v>
      </c>
      <c r="BM379" t="n">
        <v>1</v>
      </c>
      <c r="BN379" s="18" t="n">
        <v>0</v>
      </c>
      <c r="BO379" t="n">
        <v>127.1666666666667</v>
      </c>
      <c r="BP379" t="n">
        <v>27</v>
      </c>
      <c r="BQ379" s="25" t="n">
        <v>38.32</v>
      </c>
      <c r="BR379" t="n">
        <v>0</v>
      </c>
      <c r="BS379" t="n">
        <v>0</v>
      </c>
      <c r="BT379" t="n">
        <v>0</v>
      </c>
      <c r="BU379" t="n">
        <v>1</v>
      </c>
      <c r="BV379" t="n">
        <v>0</v>
      </c>
      <c r="BW379" t="n">
        <v>0</v>
      </c>
      <c r="BX379" t="n">
        <v>0</v>
      </c>
      <c r="BY379" s="18" t="n">
        <v>0</v>
      </c>
      <c r="BZ379" t="n">
        <v>0</v>
      </c>
      <c r="CA379" t="n">
        <v>1</v>
      </c>
      <c r="CB379" t="n">
        <v>0</v>
      </c>
      <c r="CC379" s="18" t="n">
        <v>0</v>
      </c>
      <c r="CD379" t="n">
        <v>0</v>
      </c>
      <c r="CE379" t="n">
        <v>0</v>
      </c>
      <c r="CF379" t="n">
        <v>0</v>
      </c>
      <c r="CG379" t="n">
        <v>0</v>
      </c>
      <c r="CH379" s="18" t="n">
        <v>0</v>
      </c>
      <c r="CI379" t="n">
        <v>0</v>
      </c>
      <c r="CJ379" t="n">
        <v>0</v>
      </c>
      <c r="CK379" t="n">
        <v>1</v>
      </c>
      <c r="CL379" t="n">
        <v>1</v>
      </c>
      <c r="CM379" t="n">
        <v>0</v>
      </c>
      <c r="CN379" t="n">
        <v>0</v>
      </c>
      <c r="CO379" t="n">
        <v>1</v>
      </c>
      <c r="CP379" t="n">
        <v>0</v>
      </c>
      <c r="CQ379" t="n">
        <v>1</v>
      </c>
      <c r="CR379" t="n">
        <v>0</v>
      </c>
      <c r="CS379" s="18" t="n">
        <v>1</v>
      </c>
      <c r="DD379" s="34" t="inlineStr">
        <is>
          <t>X</t>
        </is>
      </c>
    </row>
    <row r="380">
      <c r="A380" t="n">
        <v>379</v>
      </c>
      <c r="B380" t="n">
        <v>23</v>
      </c>
      <c r="C380" s="25" t="inlineStr">
        <is>
          <t>Qiu (2007)</t>
        </is>
      </c>
      <c r="D380" s="12" t="n">
        <v>2.7</v>
      </c>
      <c r="E380" s="14">
        <f>D380/F380</f>
        <v/>
      </c>
      <c r="F380" s="7" t="n">
        <v>4.94</v>
      </c>
      <c r="G380" s="7">
        <f>D380-E380</f>
        <v/>
      </c>
      <c r="H380" s="16">
        <f>D380+E380</f>
        <v/>
      </c>
      <c r="I380" s="11">
        <f>IFERROR(F380/SQRT(F380^2+W380), "X")</f>
        <v/>
      </c>
      <c r="J380" s="33">
        <f>IFERROR(SQRT((1-I380^2)/W380), "X")</f>
        <v/>
      </c>
      <c r="K380" s="33">
        <f>IFERROR(1/J380, "X")</f>
        <v/>
      </c>
      <c r="L380" s="33">
        <f>IFERROR(I380-J380, "X")</f>
        <v/>
      </c>
      <c r="M380" s="33">
        <f>IFERROR(I380+J380, "X")</f>
        <v/>
      </c>
      <c r="N380" s="8" t="n">
        <v>0</v>
      </c>
      <c r="O380" s="9" t="n">
        <v>1</v>
      </c>
      <c r="P380" s="8" t="n">
        <v>0</v>
      </c>
      <c r="Q380" s="9" t="n">
        <v>0</v>
      </c>
      <c r="R380" s="9" t="n">
        <v>1</v>
      </c>
      <c r="S380" s="9" t="n">
        <v>0</v>
      </c>
      <c r="T380" s="9" t="n">
        <v>0</v>
      </c>
      <c r="U380" s="8" t="n">
        <v>5589</v>
      </c>
      <c r="V380" s="9" t="n">
        <v>11</v>
      </c>
      <c r="W380" s="9">
        <f>U380-V380-1</f>
        <v/>
      </c>
      <c r="X380" s="9">
        <f>COUNTIF(B:B,B380)</f>
        <v/>
      </c>
      <c r="Y380" s="7" t="n">
        <v>9.16</v>
      </c>
      <c r="Z380" s="7" t="n">
        <v>23.17</v>
      </c>
      <c r="AA380" s="9" t="n">
        <v>1</v>
      </c>
      <c r="AB380" s="9" t="n">
        <v>0</v>
      </c>
      <c r="AC380" s="9" t="n">
        <v>0</v>
      </c>
      <c r="AD380" s="9" t="n">
        <v>0</v>
      </c>
      <c r="AE380" s="9" t="n">
        <v>0</v>
      </c>
      <c r="AF380" s="9" t="n">
        <v>1</v>
      </c>
      <c r="AG380" s="8" t="n">
        <v>0</v>
      </c>
      <c r="AH380" s="9" t="n">
        <v>1</v>
      </c>
      <c r="AI380" s="30" t="n">
        <v>0</v>
      </c>
      <c r="AJ380" s="9" t="n">
        <v>0</v>
      </c>
      <c r="AK380" s="30" t="n">
        <v>1</v>
      </c>
      <c r="AL380" s="21" t="n">
        <v>1995</v>
      </c>
      <c r="AM380" s="23">
        <f>LN(AL380)</f>
        <v/>
      </c>
      <c r="AN380" s="33">
        <f>AVERAGE($AN$360:$AN$361)</f>
        <v/>
      </c>
      <c r="AO380" s="33">
        <f>AVERAGE($AO$360:$AO$361)</f>
        <v/>
      </c>
      <c r="AP380" s="33">
        <f>AVERAGE($AP$360:$AP$361)</f>
        <v/>
      </c>
      <c r="AQ380" s="43">
        <f>AVERAGE($AQ$360:$AQ$361)</f>
        <v/>
      </c>
      <c r="AR380" s="33" t="inlineStr">
        <is>
          <t>.</t>
        </is>
      </c>
      <c r="AS380" s="43" t="inlineStr">
        <is>
          <t>.</t>
        </is>
      </c>
      <c r="AT380" s="42" t="n">
        <v>1</v>
      </c>
      <c r="AU380" s="18" t="n">
        <v>0</v>
      </c>
      <c r="AV380" s="39">
        <f>1-AW380</f>
        <v/>
      </c>
      <c r="AW380" s="40" t="n">
        <v>0.4432</v>
      </c>
      <c r="AX380" t="n">
        <v>0.0853</v>
      </c>
      <c r="AY380" s="40">
        <f>1-AX380</f>
        <v/>
      </c>
      <c r="BA380" s="18" t="n"/>
      <c r="BB380" t="n">
        <v>0</v>
      </c>
      <c r="BC380" s="18" t="n">
        <v>1</v>
      </c>
      <c r="BD380" s="18" t="inlineStr">
        <is>
          <t>China</t>
        </is>
      </c>
      <c r="BE380" t="n">
        <v>0</v>
      </c>
      <c r="BF380" t="n">
        <v>1</v>
      </c>
      <c r="BG380" t="n">
        <v>0</v>
      </c>
      <c r="BH380" t="n">
        <v>0</v>
      </c>
      <c r="BI380" t="n">
        <v>0</v>
      </c>
      <c r="BJ380" t="n">
        <v>0</v>
      </c>
      <c r="BK380" s="18" t="n">
        <v>0</v>
      </c>
      <c r="BL380" t="n">
        <v>0</v>
      </c>
      <c r="BM380" t="n">
        <v>1</v>
      </c>
      <c r="BN380" s="18" t="n">
        <v>0</v>
      </c>
      <c r="BO380" t="n">
        <v>127.1666666666667</v>
      </c>
      <c r="BP380" t="n">
        <v>27</v>
      </c>
      <c r="BQ380" s="25" t="n">
        <v>38.32</v>
      </c>
      <c r="BR380" t="n">
        <v>0</v>
      </c>
      <c r="BS380" t="n">
        <v>0</v>
      </c>
      <c r="BT380" t="n">
        <v>0</v>
      </c>
      <c r="BU380" t="n">
        <v>1</v>
      </c>
      <c r="BV380" t="n">
        <v>0</v>
      </c>
      <c r="BW380" t="n">
        <v>0</v>
      </c>
      <c r="BX380" t="n">
        <v>0</v>
      </c>
      <c r="BY380" s="18" t="n">
        <v>0</v>
      </c>
      <c r="BZ380" t="n">
        <v>0</v>
      </c>
      <c r="CA380" t="n">
        <v>1</v>
      </c>
      <c r="CB380" t="n">
        <v>0</v>
      </c>
      <c r="CC380" s="18" t="n">
        <v>0</v>
      </c>
      <c r="CD380" t="n">
        <v>0</v>
      </c>
      <c r="CE380" t="n">
        <v>0</v>
      </c>
      <c r="CF380" t="n">
        <v>0</v>
      </c>
      <c r="CG380" t="n">
        <v>0</v>
      </c>
      <c r="CH380" s="18" t="n">
        <v>0</v>
      </c>
      <c r="CI380" t="n">
        <v>0</v>
      </c>
      <c r="CJ380" t="n">
        <v>0</v>
      </c>
      <c r="CK380" t="n">
        <v>1</v>
      </c>
      <c r="CL380" t="n">
        <v>1</v>
      </c>
      <c r="CM380" t="n">
        <v>0</v>
      </c>
      <c r="CN380" t="n">
        <v>0</v>
      </c>
      <c r="CO380" t="n">
        <v>1</v>
      </c>
      <c r="CP380" t="n">
        <v>0</v>
      </c>
      <c r="CQ380" t="n">
        <v>1</v>
      </c>
      <c r="CR380" t="n">
        <v>0</v>
      </c>
      <c r="CS380" s="18" t="n">
        <v>1</v>
      </c>
      <c r="DD380" s="34" t="inlineStr">
        <is>
          <t>X</t>
        </is>
      </c>
    </row>
    <row r="381">
      <c r="A381" t="n">
        <v>380</v>
      </c>
      <c r="B381" t="n">
        <v>23</v>
      </c>
      <c r="C381" s="25" t="inlineStr">
        <is>
          <t>Qiu (2007)</t>
        </is>
      </c>
      <c r="D381" s="12" t="n">
        <v>4.6</v>
      </c>
      <c r="E381" s="14">
        <f>D381/F381</f>
        <v/>
      </c>
      <c r="F381" s="7" t="n">
        <v>4.15</v>
      </c>
      <c r="G381" s="7">
        <f>D381-E381</f>
        <v/>
      </c>
      <c r="H381" s="16">
        <f>D381+E381</f>
        <v/>
      </c>
      <c r="I381" s="11">
        <f>IFERROR(F381/SQRT(F381^2+W381), "X")</f>
        <v/>
      </c>
      <c r="J381" s="33">
        <f>IFERROR(SQRT((1-I381^2)/W381), "X")</f>
        <v/>
      </c>
      <c r="K381" s="33">
        <f>IFERROR(1/J381, "X")</f>
        <v/>
      </c>
      <c r="L381" s="33">
        <f>IFERROR(I381-J381, "X")</f>
        <v/>
      </c>
      <c r="M381" s="33">
        <f>IFERROR(I381+J381, "X")</f>
        <v/>
      </c>
      <c r="N381" s="8" t="n">
        <v>0</v>
      </c>
      <c r="O381" s="9" t="n">
        <v>1</v>
      </c>
      <c r="P381" s="8" t="n">
        <v>0</v>
      </c>
      <c r="Q381" s="9" t="n">
        <v>0</v>
      </c>
      <c r="R381" s="9" t="n">
        <v>1</v>
      </c>
      <c r="S381" s="9" t="n">
        <v>0</v>
      </c>
      <c r="T381" s="9" t="n">
        <v>0</v>
      </c>
      <c r="U381" s="8" t="n">
        <v>5589</v>
      </c>
      <c r="V381" s="9" t="n">
        <v>12</v>
      </c>
      <c r="W381" s="9">
        <f>U381-V381-1</f>
        <v/>
      </c>
      <c r="X381" s="9">
        <f>COUNTIF(B:B,B381)</f>
        <v/>
      </c>
      <c r="Y381" s="7" t="n">
        <v>9.16</v>
      </c>
      <c r="Z381" s="7" t="n">
        <v>23.17</v>
      </c>
      <c r="AA381" s="9" t="n">
        <v>1</v>
      </c>
      <c r="AB381" s="9" t="n">
        <v>0</v>
      </c>
      <c r="AC381" s="9" t="n">
        <v>0</v>
      </c>
      <c r="AD381" s="9" t="n">
        <v>0</v>
      </c>
      <c r="AE381" s="9" t="n">
        <v>0</v>
      </c>
      <c r="AF381" s="9" t="n">
        <v>1</v>
      </c>
      <c r="AG381" s="8" t="n">
        <v>0</v>
      </c>
      <c r="AH381" s="9" t="n">
        <v>1</v>
      </c>
      <c r="AI381" s="30" t="n">
        <v>0</v>
      </c>
      <c r="AJ381" s="9" t="n">
        <v>0</v>
      </c>
      <c r="AK381" s="30" t="n">
        <v>1</v>
      </c>
      <c r="AL381" s="21" t="n">
        <v>1995</v>
      </c>
      <c r="AM381" s="23">
        <f>LN(AL381)</f>
        <v/>
      </c>
      <c r="AN381" s="33">
        <f>AVERAGE($AN$360:$AN$361)</f>
        <v/>
      </c>
      <c r="AO381" s="33">
        <f>AVERAGE($AO$360:$AO$361)</f>
        <v/>
      </c>
      <c r="AP381" s="33">
        <f>AVERAGE($AP$360:$AP$361)</f>
        <v/>
      </c>
      <c r="AQ381" s="43">
        <f>AVERAGE($AQ$360:$AQ$361)</f>
        <v/>
      </c>
      <c r="AR381" s="33" t="inlineStr">
        <is>
          <t>.</t>
        </is>
      </c>
      <c r="AS381" s="43" t="inlineStr">
        <is>
          <t>.</t>
        </is>
      </c>
      <c r="AT381" s="42" t="n">
        <v>1</v>
      </c>
      <c r="AU381" s="18" t="n">
        <v>0</v>
      </c>
      <c r="AV381" s="39">
        <f>1-AW381</f>
        <v/>
      </c>
      <c r="AW381" s="40" t="n">
        <v>0.4432</v>
      </c>
      <c r="AX381" t="n">
        <v>0.0853</v>
      </c>
      <c r="AY381" s="40">
        <f>1-AX381</f>
        <v/>
      </c>
      <c r="BA381" s="18" t="n"/>
      <c r="BB381" t="n">
        <v>0</v>
      </c>
      <c r="BC381" s="18" t="n">
        <v>1</v>
      </c>
      <c r="BD381" s="18" t="inlineStr">
        <is>
          <t>China</t>
        </is>
      </c>
      <c r="BE381" t="n">
        <v>0</v>
      </c>
      <c r="BF381" t="n">
        <v>1</v>
      </c>
      <c r="BG381" t="n">
        <v>0</v>
      </c>
      <c r="BH381" t="n">
        <v>0</v>
      </c>
      <c r="BI381" t="n">
        <v>0</v>
      </c>
      <c r="BJ381" t="n">
        <v>0</v>
      </c>
      <c r="BK381" s="18" t="n">
        <v>0</v>
      </c>
      <c r="BL381" t="n">
        <v>0</v>
      </c>
      <c r="BM381" t="n">
        <v>1</v>
      </c>
      <c r="BN381" s="18" t="n">
        <v>0</v>
      </c>
      <c r="BO381" t="n">
        <v>127.1666666666667</v>
      </c>
      <c r="BP381" t="n">
        <v>27</v>
      </c>
      <c r="BQ381" s="25" t="n">
        <v>38.32</v>
      </c>
      <c r="BR381" t="n">
        <v>0</v>
      </c>
      <c r="BS381" t="n">
        <v>0</v>
      </c>
      <c r="BT381" t="n">
        <v>0</v>
      </c>
      <c r="BU381" t="n">
        <v>1</v>
      </c>
      <c r="BV381" t="n">
        <v>0</v>
      </c>
      <c r="BW381" t="n">
        <v>0</v>
      </c>
      <c r="BX381" t="n">
        <v>0</v>
      </c>
      <c r="BY381" s="18" t="n">
        <v>0</v>
      </c>
      <c r="BZ381" t="n">
        <v>0</v>
      </c>
      <c r="CA381" t="n">
        <v>1</v>
      </c>
      <c r="CB381" t="n">
        <v>0</v>
      </c>
      <c r="CC381" s="18" t="n">
        <v>0</v>
      </c>
      <c r="CD381" t="n">
        <v>0</v>
      </c>
      <c r="CE381" t="n">
        <v>0</v>
      </c>
      <c r="CF381" t="n">
        <v>0</v>
      </c>
      <c r="CG381" t="n">
        <v>0</v>
      </c>
      <c r="CH381" s="18" t="n">
        <v>1</v>
      </c>
      <c r="CI381" t="n">
        <v>0</v>
      </c>
      <c r="CJ381" t="n">
        <v>0</v>
      </c>
      <c r="CK381" t="n">
        <v>1</v>
      </c>
      <c r="CL381" t="n">
        <v>1</v>
      </c>
      <c r="CM381" t="n">
        <v>0</v>
      </c>
      <c r="CN381" t="n">
        <v>0</v>
      </c>
      <c r="CO381" t="n">
        <v>1</v>
      </c>
      <c r="CP381" t="n">
        <v>0</v>
      </c>
      <c r="CQ381" t="n">
        <v>1</v>
      </c>
      <c r="CR381" t="n">
        <v>0</v>
      </c>
      <c r="CS381" s="18" t="n">
        <v>1</v>
      </c>
      <c r="DD381" s="34" t="inlineStr">
        <is>
          <t>X</t>
        </is>
      </c>
    </row>
    <row r="382" customFormat="1" s="51">
      <c r="A382" s="51" t="n">
        <v>381</v>
      </c>
      <c r="B382" s="51" t="n">
        <v>23</v>
      </c>
      <c r="C382" s="52" t="inlineStr">
        <is>
          <t>Qiu (2007)</t>
        </is>
      </c>
      <c r="D382" s="53" t="n">
        <v>1.2</v>
      </c>
      <c r="E382" s="54">
        <f>D382/F382</f>
        <v/>
      </c>
      <c r="F382" s="55" t="n">
        <v>0.76</v>
      </c>
      <c r="G382" s="55">
        <f>D382-E382</f>
        <v/>
      </c>
      <c r="H382" s="56">
        <f>D382+E382</f>
        <v/>
      </c>
      <c r="I382" s="57">
        <f>IFERROR(F382/SQRT(F382^2+W382), "X")</f>
        <v/>
      </c>
      <c r="J382" s="58">
        <f>IFERROR(SQRT((1-I382^2)/W382), "X")</f>
        <v/>
      </c>
      <c r="K382" s="58">
        <f>IFERROR(1/J382, "X")</f>
        <v/>
      </c>
      <c r="L382" s="58">
        <f>IFERROR(I382-J382, "X")</f>
        <v/>
      </c>
      <c r="M382" s="58">
        <f>IFERROR(I382+J382, "X")</f>
        <v/>
      </c>
      <c r="N382" s="59" t="n">
        <v>0</v>
      </c>
      <c r="O382" s="60" t="n">
        <v>1</v>
      </c>
      <c r="P382" s="59" t="n">
        <v>0</v>
      </c>
      <c r="Q382" s="60" t="n">
        <v>0</v>
      </c>
      <c r="R382" s="60" t="n">
        <v>1</v>
      </c>
      <c r="S382" s="60" t="n">
        <v>0</v>
      </c>
      <c r="T382" s="60" t="n">
        <v>0</v>
      </c>
      <c r="U382" s="59" t="n">
        <v>5589</v>
      </c>
      <c r="V382" s="60" t="n">
        <v>17</v>
      </c>
      <c r="W382" s="60">
        <f>U382-V382-1</f>
        <v/>
      </c>
      <c r="X382" s="60">
        <f>COUNTIF(B:B,B382)</f>
        <v/>
      </c>
      <c r="Y382" s="55" t="n">
        <v>9.16</v>
      </c>
      <c r="Z382" s="55" t="n">
        <v>23.17</v>
      </c>
      <c r="AA382" s="60" t="n">
        <v>1</v>
      </c>
      <c r="AB382" s="60" t="n">
        <v>0</v>
      </c>
      <c r="AC382" s="60" t="n">
        <v>0</v>
      </c>
      <c r="AD382" s="60" t="n">
        <v>0</v>
      </c>
      <c r="AE382" s="60" t="n">
        <v>0</v>
      </c>
      <c r="AF382" s="60" t="n">
        <v>1</v>
      </c>
      <c r="AG382" s="59" t="n">
        <v>0</v>
      </c>
      <c r="AH382" s="60" t="n">
        <v>1</v>
      </c>
      <c r="AI382" s="61" t="n">
        <v>0</v>
      </c>
      <c r="AJ382" s="60" t="n">
        <v>0</v>
      </c>
      <c r="AK382" s="61" t="n">
        <v>1</v>
      </c>
      <c r="AL382" s="62" t="n">
        <v>1995</v>
      </c>
      <c r="AM382" s="63">
        <f>LN(AL382)</f>
        <v/>
      </c>
      <c r="AN382" s="58">
        <f>AVERAGE($AN$360:$AN$361)</f>
        <v/>
      </c>
      <c r="AO382" s="58">
        <f>AVERAGE($AO$360:$AO$361)</f>
        <v/>
      </c>
      <c r="AP382" s="58">
        <f>AVERAGE($AP$360:$AP$361)</f>
        <v/>
      </c>
      <c r="AQ382" s="64">
        <f>AVERAGE($AQ$360:$AQ$361)</f>
        <v/>
      </c>
      <c r="AR382" s="58" t="inlineStr">
        <is>
          <t>.</t>
        </is>
      </c>
      <c r="AS382" s="64" t="inlineStr">
        <is>
          <t>.</t>
        </is>
      </c>
      <c r="AT382" s="65" t="n">
        <v>1</v>
      </c>
      <c r="AU382" s="66" t="n">
        <v>0</v>
      </c>
      <c r="AV382" s="69">
        <f>1-AW382</f>
        <v/>
      </c>
      <c r="AW382" s="67" t="n">
        <v>0.4432</v>
      </c>
      <c r="AX382" s="51" t="n">
        <v>0.0853</v>
      </c>
      <c r="AY382" s="67">
        <f>1-AX382</f>
        <v/>
      </c>
      <c r="BA382" s="66" t="n"/>
      <c r="BB382" s="51" t="n">
        <v>0</v>
      </c>
      <c r="BC382" s="66" t="n">
        <v>1</v>
      </c>
      <c r="BD382" s="66" t="inlineStr">
        <is>
          <t>China</t>
        </is>
      </c>
      <c r="BE382" t="n">
        <v>0</v>
      </c>
      <c r="BF382" t="n">
        <v>1</v>
      </c>
      <c r="BG382" t="n">
        <v>0</v>
      </c>
      <c r="BH382" t="n">
        <v>0</v>
      </c>
      <c r="BI382" t="n">
        <v>0</v>
      </c>
      <c r="BJ382" t="n">
        <v>0</v>
      </c>
      <c r="BK382" s="66" t="n">
        <v>0</v>
      </c>
      <c r="BL382" t="n">
        <v>0</v>
      </c>
      <c r="BM382" t="n">
        <v>1</v>
      </c>
      <c r="BN382" s="66" t="n">
        <v>0</v>
      </c>
      <c r="BO382" t="n">
        <v>127.1666666666667</v>
      </c>
      <c r="BP382" t="n">
        <v>27</v>
      </c>
      <c r="BQ382" s="52" t="n">
        <v>38.32</v>
      </c>
      <c r="BR382" s="51" t="n">
        <v>0</v>
      </c>
      <c r="BS382" s="51" t="n">
        <v>0</v>
      </c>
      <c r="BT382" s="51" t="n">
        <v>0</v>
      </c>
      <c r="BU382" s="51" t="n">
        <v>1</v>
      </c>
      <c r="BV382" s="51" t="n">
        <v>0</v>
      </c>
      <c r="BW382" s="51" t="n">
        <v>0</v>
      </c>
      <c r="BX382" s="51" t="n">
        <v>0</v>
      </c>
      <c r="BY382" s="66" t="n">
        <v>0</v>
      </c>
      <c r="BZ382" s="51" t="n">
        <v>0</v>
      </c>
      <c r="CA382" s="51" t="n">
        <v>1</v>
      </c>
      <c r="CB382" s="51" t="n">
        <v>0</v>
      </c>
      <c r="CC382" s="66" t="n">
        <v>0</v>
      </c>
      <c r="CD382" s="51" t="n">
        <v>0</v>
      </c>
      <c r="CE382" s="51" t="n">
        <v>0</v>
      </c>
      <c r="CF382" s="51" t="n">
        <v>0</v>
      </c>
      <c r="CG382" s="51" t="n">
        <v>0</v>
      </c>
      <c r="CH382" s="66" t="n">
        <v>1</v>
      </c>
      <c r="CI382" s="51" t="n">
        <v>0</v>
      </c>
      <c r="CJ382" s="51" t="n">
        <v>0</v>
      </c>
      <c r="CK382" s="51" t="n">
        <v>1</v>
      </c>
      <c r="CL382" s="51" t="n">
        <v>1</v>
      </c>
      <c r="CM382" s="51" t="n">
        <v>0</v>
      </c>
      <c r="CN382" s="51" t="n">
        <v>0</v>
      </c>
      <c r="CO382" s="51" t="n">
        <v>1</v>
      </c>
      <c r="CP382" s="51" t="n">
        <v>0</v>
      </c>
      <c r="CQ382" s="51" t="n">
        <v>1</v>
      </c>
      <c r="CR382" s="51" t="n">
        <v>0</v>
      </c>
      <c r="CS382" s="66" t="n">
        <v>1</v>
      </c>
      <c r="CY382" s="68" t="n"/>
      <c r="DD382" s="68" t="inlineStr">
        <is>
          <t>X</t>
        </is>
      </c>
    </row>
    <row r="383">
      <c r="A383" t="n">
        <v>382</v>
      </c>
      <c r="B383" t="n">
        <v>24</v>
      </c>
      <c r="C383" s="25" t="inlineStr">
        <is>
          <t>Mphuka &amp; Simumba (2012)</t>
        </is>
      </c>
      <c r="D383" s="12" t="n">
        <v>17.8</v>
      </c>
      <c r="E383" s="14" t="n">
        <v>0.704</v>
      </c>
      <c r="F383" s="7">
        <f>D383/E383</f>
        <v/>
      </c>
      <c r="G383" s="7">
        <f>D383-E383</f>
        <v/>
      </c>
      <c r="H383" s="16">
        <f>D383+E383</f>
        <v/>
      </c>
      <c r="I383" s="11">
        <f>IFERROR(F383/SQRT(F383^2+W383), "X")</f>
        <v/>
      </c>
      <c r="J383" s="33">
        <f>IFERROR(SQRT((1-I383^2)/W383), "X")</f>
        <v/>
      </c>
      <c r="K383" s="33">
        <f>IFERROR(1/J383, "X")</f>
        <v/>
      </c>
      <c r="L383" s="33">
        <f>IFERROR(I383-J383, "X")</f>
        <v/>
      </c>
      <c r="M383" s="33">
        <f>IFERROR(I383+J383, "X")</f>
        <v/>
      </c>
      <c r="N383" s="8" t="n">
        <v>0</v>
      </c>
      <c r="O383" s="9" t="n">
        <v>1</v>
      </c>
      <c r="P383" s="8" t="n">
        <v>0</v>
      </c>
      <c r="Q383" s="9" t="n">
        <v>0</v>
      </c>
      <c r="R383" s="9" t="n">
        <v>0</v>
      </c>
      <c r="S383" s="9" t="n">
        <v>1</v>
      </c>
      <c r="T383" s="9" t="n">
        <v>0</v>
      </c>
      <c r="U383" s="8" t="n">
        <v>5109</v>
      </c>
      <c r="V383" s="9" t="n">
        <v>5</v>
      </c>
      <c r="W383" s="9">
        <f>U383-V383-1</f>
        <v/>
      </c>
      <c r="X383" s="9">
        <f>COUNTIF(B:B,B383)</f>
        <v/>
      </c>
      <c r="Y383" s="7" t="n">
        <v>7.020300000000001</v>
      </c>
      <c r="Z383" s="7">
        <f>BQ383-Y383-6</f>
        <v/>
      </c>
      <c r="AA383" s="9" t="n">
        <v>1</v>
      </c>
      <c r="AB383" s="9" t="n">
        <v>0</v>
      </c>
      <c r="AC383" s="9" t="n">
        <v>0</v>
      </c>
      <c r="AD383" s="9" t="n">
        <v>0</v>
      </c>
      <c r="AE383" s="9" t="n">
        <v>0</v>
      </c>
      <c r="AF383" s="9" t="n">
        <v>1</v>
      </c>
      <c r="AG383" s="8" t="n">
        <v>0</v>
      </c>
      <c r="AH383" s="9" t="n">
        <v>1</v>
      </c>
      <c r="AI383" s="30" t="n">
        <v>0</v>
      </c>
      <c r="AJ383" s="9" t="n">
        <v>0</v>
      </c>
      <c r="AK383" s="30" t="n">
        <v>1</v>
      </c>
      <c r="AL383" s="21" t="n">
        <v>2010</v>
      </c>
      <c r="AM383" s="23">
        <f>LN(AL383)</f>
        <v/>
      </c>
      <c r="AN383" s="33" t="n">
        <v>0.17945</v>
      </c>
      <c r="AO383" s="33" t="n">
        <v>0.5953999999999999</v>
      </c>
      <c r="AP383" s="33" t="n">
        <v>0.188375</v>
      </c>
      <c r="AQ383" s="43" t="n">
        <v>0.03700000000000001</v>
      </c>
      <c r="AR383" s="33" t="inlineStr">
        <is>
          <t>.</t>
        </is>
      </c>
      <c r="AS383" s="43" t="inlineStr">
        <is>
          <t>.</t>
        </is>
      </c>
      <c r="AT383" s="42" t="n">
        <v>1</v>
      </c>
      <c r="AU383" s="18" t="n">
        <v>0</v>
      </c>
      <c r="AV383" s="33" t="inlineStr">
        <is>
          <t>.</t>
        </is>
      </c>
      <c r="AW383" s="40" t="inlineStr">
        <is>
          <t>.</t>
        </is>
      </c>
      <c r="AX383" t="inlineStr">
        <is>
          <t>.</t>
        </is>
      </c>
      <c r="AY383" s="40" t="inlineStr">
        <is>
          <t>.</t>
        </is>
      </c>
      <c r="BA383" s="18" t="n"/>
      <c r="BB383" t="inlineStr">
        <is>
          <t>.</t>
        </is>
      </c>
      <c r="BC383" s="18" t="inlineStr">
        <is>
          <t>.</t>
        </is>
      </c>
      <c r="BD383" s="18" t="inlineStr">
        <is>
          <t>Zambia</t>
        </is>
      </c>
      <c r="BE383" t="n">
        <v>0</v>
      </c>
      <c r="BF383" t="n">
        <v>0</v>
      </c>
      <c r="BG383" t="n">
        <v>0</v>
      </c>
      <c r="BH383" t="n">
        <v>0</v>
      </c>
      <c r="BI383" t="n">
        <v>0</v>
      </c>
      <c r="BJ383" t="n">
        <v>0</v>
      </c>
      <c r="BK383" s="18" t="n">
        <v>1</v>
      </c>
      <c r="BL383" t="n">
        <v>0</v>
      </c>
      <c r="BM383" t="n">
        <v>1</v>
      </c>
      <c r="BN383" s="18" t="n">
        <v>0</v>
      </c>
      <c r="BO383" t="n">
        <v>18.83333333333333</v>
      </c>
      <c r="BP383" t="n">
        <v>27.63</v>
      </c>
      <c r="BQ383" s="25" t="n">
        <v>32.5</v>
      </c>
      <c r="BR383" t="n">
        <v>1</v>
      </c>
      <c r="BS383" t="n">
        <v>0</v>
      </c>
      <c r="BT383" t="n">
        <v>0</v>
      </c>
      <c r="BU383" t="n">
        <v>0</v>
      </c>
      <c r="BV383" t="n">
        <v>0</v>
      </c>
      <c r="BW383" t="n">
        <v>0</v>
      </c>
      <c r="BX383" t="n">
        <v>0</v>
      </c>
      <c r="BY383" s="18" t="n">
        <v>0</v>
      </c>
      <c r="BZ383" t="n">
        <v>0</v>
      </c>
      <c r="CA383" t="n">
        <v>0</v>
      </c>
      <c r="CB383" t="n">
        <v>1</v>
      </c>
      <c r="CC383" s="18" t="n">
        <v>0</v>
      </c>
      <c r="CD383" t="n">
        <v>0</v>
      </c>
      <c r="CE383" t="n">
        <v>0</v>
      </c>
      <c r="CF383" t="n">
        <v>0</v>
      </c>
      <c r="CG383" t="n">
        <v>0</v>
      </c>
      <c r="CH383" s="18" t="n">
        <v>0</v>
      </c>
      <c r="CI383" t="n">
        <v>1</v>
      </c>
      <c r="CJ383" t="n">
        <v>1</v>
      </c>
      <c r="CK383" t="n">
        <v>0</v>
      </c>
      <c r="CL383" t="n">
        <v>0</v>
      </c>
      <c r="CM383" t="n">
        <v>0</v>
      </c>
      <c r="CN383" t="n">
        <v>0</v>
      </c>
      <c r="CO383" t="n">
        <v>1</v>
      </c>
      <c r="CP383" t="n">
        <v>1</v>
      </c>
      <c r="CQ383" t="n">
        <v>0</v>
      </c>
      <c r="CR383" t="n">
        <v>1</v>
      </c>
      <c r="CS383" s="18" t="n">
        <v>0</v>
      </c>
      <c r="DD383" s="34" t="inlineStr">
        <is>
          <t>X</t>
        </is>
      </c>
    </row>
    <row r="384">
      <c r="A384" t="n">
        <v>383</v>
      </c>
      <c r="B384" t="n">
        <v>24</v>
      </c>
      <c r="C384" s="25" t="inlineStr">
        <is>
          <t>Mphuka &amp; Simumba (2012)</t>
        </is>
      </c>
      <c r="D384" s="12" t="n">
        <v>14.7</v>
      </c>
      <c r="E384" s="14" t="n">
        <v>4.71</v>
      </c>
      <c r="F384" s="7">
        <f>D384/E384</f>
        <v/>
      </c>
      <c r="G384" s="7">
        <f>D384-E384</f>
        <v/>
      </c>
      <c r="H384" s="16">
        <f>D384+E384</f>
        <v/>
      </c>
      <c r="I384" s="11">
        <f>IFERROR(F384/SQRT(F384^2+W384), "X")</f>
        <v/>
      </c>
      <c r="J384" s="33">
        <f>IFERROR(SQRT((1-I384^2)/W384), "X")</f>
        <v/>
      </c>
      <c r="K384" s="33">
        <f>IFERROR(1/J384, "X")</f>
        <v/>
      </c>
      <c r="L384" s="33">
        <f>IFERROR(I384-J384, "X")</f>
        <v/>
      </c>
      <c r="M384" s="33">
        <f>IFERROR(I384+J384, "X")</f>
        <v/>
      </c>
      <c r="N384" s="8" t="n">
        <v>0</v>
      </c>
      <c r="O384" s="9" t="n">
        <v>1</v>
      </c>
      <c r="P384" s="8" t="n">
        <v>0</v>
      </c>
      <c r="Q384" s="9" t="n">
        <v>0</v>
      </c>
      <c r="R384" s="9" t="n">
        <v>0</v>
      </c>
      <c r="S384" s="9" t="n">
        <v>1</v>
      </c>
      <c r="T384" s="9" t="n">
        <v>0</v>
      </c>
      <c r="U384" s="8" t="n">
        <v>5109</v>
      </c>
      <c r="V384" s="9" t="n">
        <v>5</v>
      </c>
      <c r="W384" s="9">
        <f>U384-V384-1</f>
        <v/>
      </c>
      <c r="X384" s="9">
        <f>COUNTIF(B:B,B384)</f>
        <v/>
      </c>
      <c r="Y384" s="7" t="n">
        <v>7.020300000000001</v>
      </c>
      <c r="Z384" s="7">
        <f>BQ384-Y384-6</f>
        <v/>
      </c>
      <c r="AA384" s="9" t="n">
        <v>1</v>
      </c>
      <c r="AB384" s="9" t="n">
        <v>0</v>
      </c>
      <c r="AC384" s="9" t="n">
        <v>0</v>
      </c>
      <c r="AD384" s="9" t="n">
        <v>0</v>
      </c>
      <c r="AE384" s="9" t="n">
        <v>0</v>
      </c>
      <c r="AF384" s="9" t="n">
        <v>1</v>
      </c>
      <c r="AG384" s="8" t="n">
        <v>0</v>
      </c>
      <c r="AH384" s="9" t="n">
        <v>1</v>
      </c>
      <c r="AI384" s="30" t="n">
        <v>0</v>
      </c>
      <c r="AJ384" s="9" t="n">
        <v>0</v>
      </c>
      <c r="AK384" s="30" t="n">
        <v>1</v>
      </c>
      <c r="AL384" s="21" t="n">
        <v>2010</v>
      </c>
      <c r="AM384" s="23">
        <f>LN(AL384)</f>
        <v/>
      </c>
      <c r="AN384" s="33" t="n">
        <v>0.17945</v>
      </c>
      <c r="AO384" s="33" t="n">
        <v>0.5953999999999999</v>
      </c>
      <c r="AP384" s="33" t="n">
        <v>0.188375</v>
      </c>
      <c r="AQ384" s="43" t="n">
        <v>0.03700000000000001</v>
      </c>
      <c r="AR384" s="33" t="inlineStr">
        <is>
          <t>.</t>
        </is>
      </c>
      <c r="AS384" s="43" t="inlineStr">
        <is>
          <t>.</t>
        </is>
      </c>
      <c r="AT384" s="42" t="n">
        <v>1</v>
      </c>
      <c r="AU384" s="18" t="n">
        <v>0</v>
      </c>
      <c r="AV384" s="33" t="inlineStr">
        <is>
          <t>.</t>
        </is>
      </c>
      <c r="AW384" s="40" t="inlineStr">
        <is>
          <t>.</t>
        </is>
      </c>
      <c r="AX384" t="inlineStr">
        <is>
          <t>.</t>
        </is>
      </c>
      <c r="AY384" s="40" t="inlineStr">
        <is>
          <t>.</t>
        </is>
      </c>
      <c r="BA384" s="18" t="n"/>
      <c r="BB384" t="inlineStr">
        <is>
          <t>.</t>
        </is>
      </c>
      <c r="BC384" s="18" t="inlineStr">
        <is>
          <t>.</t>
        </is>
      </c>
      <c r="BD384" s="18" t="inlineStr">
        <is>
          <t>Zambia</t>
        </is>
      </c>
      <c r="BE384" t="n">
        <v>0</v>
      </c>
      <c r="BF384" t="n">
        <v>0</v>
      </c>
      <c r="BG384" t="n">
        <v>0</v>
      </c>
      <c r="BH384" t="n">
        <v>0</v>
      </c>
      <c r="BI384" t="n">
        <v>0</v>
      </c>
      <c r="BJ384" t="n">
        <v>0</v>
      </c>
      <c r="BK384" s="18" t="n">
        <v>1</v>
      </c>
      <c r="BL384" t="n">
        <v>0</v>
      </c>
      <c r="BM384" t="n">
        <v>1</v>
      </c>
      <c r="BN384" s="18" t="n">
        <v>0</v>
      </c>
      <c r="BO384" t="n">
        <v>18.83333333333333</v>
      </c>
      <c r="BP384" t="n">
        <v>27.63</v>
      </c>
      <c r="BQ384" s="25" t="n">
        <v>32.5</v>
      </c>
      <c r="BR384" t="n">
        <v>0</v>
      </c>
      <c r="BS384" t="n">
        <v>0</v>
      </c>
      <c r="BT384" t="n">
        <v>0</v>
      </c>
      <c r="BU384" t="n">
        <v>0</v>
      </c>
      <c r="BV384" t="n">
        <v>1</v>
      </c>
      <c r="BW384" t="n">
        <v>0</v>
      </c>
      <c r="BX384" t="n">
        <v>0</v>
      </c>
      <c r="BY384" s="18" t="n">
        <v>0</v>
      </c>
      <c r="BZ384" t="n">
        <v>0</v>
      </c>
      <c r="CA384" t="n">
        <v>0</v>
      </c>
      <c r="CB384" t="n">
        <v>1</v>
      </c>
      <c r="CC384" s="18" t="n">
        <v>0</v>
      </c>
      <c r="CD384" t="n">
        <v>0</v>
      </c>
      <c r="CE384" t="n">
        <v>0</v>
      </c>
      <c r="CF384" t="n">
        <v>0</v>
      </c>
      <c r="CG384" t="n">
        <v>0</v>
      </c>
      <c r="CH384" s="18" t="n">
        <v>0</v>
      </c>
      <c r="CI384" t="n">
        <v>1</v>
      </c>
      <c r="CJ384" t="n">
        <v>1</v>
      </c>
      <c r="CK384" t="n">
        <v>0</v>
      </c>
      <c r="CL384" t="n">
        <v>0</v>
      </c>
      <c r="CM384" t="n">
        <v>0</v>
      </c>
      <c r="CN384" t="n">
        <v>0</v>
      </c>
      <c r="CO384" t="n">
        <v>1</v>
      </c>
      <c r="CP384" t="n">
        <v>1</v>
      </c>
      <c r="CQ384" t="n">
        <v>0</v>
      </c>
      <c r="CR384" t="n">
        <v>1</v>
      </c>
      <c r="CS384" s="18" t="n">
        <v>0</v>
      </c>
      <c r="DD384" s="34" t="inlineStr">
        <is>
          <t>X</t>
        </is>
      </c>
    </row>
    <row r="385">
      <c r="A385" t="n">
        <v>384</v>
      </c>
      <c r="B385" t="n">
        <v>24</v>
      </c>
      <c r="C385" s="25" t="inlineStr">
        <is>
          <t>Mphuka &amp; Simumba (2012)</t>
        </is>
      </c>
      <c r="D385" s="12" t="n">
        <v>15.1</v>
      </c>
      <c r="E385" s="14" t="n">
        <v>4.12</v>
      </c>
      <c r="F385" s="7">
        <f>D385/E385</f>
        <v/>
      </c>
      <c r="G385" s="7">
        <f>D385-E385</f>
        <v/>
      </c>
      <c r="H385" s="16">
        <f>D385+E385</f>
        <v/>
      </c>
      <c r="I385" s="11">
        <f>IFERROR(F385/SQRT(F385^2+W385), "X")</f>
        <v/>
      </c>
      <c r="J385" s="33">
        <f>IFERROR(SQRT((1-I385^2)/W385), "X")</f>
        <v/>
      </c>
      <c r="K385" s="33">
        <f>IFERROR(1/J385, "X")</f>
        <v/>
      </c>
      <c r="L385" s="33">
        <f>IFERROR(I385-J385, "X")</f>
        <v/>
      </c>
      <c r="M385" s="33">
        <f>IFERROR(I385+J385, "X")</f>
        <v/>
      </c>
      <c r="N385" s="8" t="n">
        <v>0</v>
      </c>
      <c r="O385" s="9" t="n">
        <v>1</v>
      </c>
      <c r="P385" s="8" t="n">
        <v>0</v>
      </c>
      <c r="Q385" s="9" t="n">
        <v>0</v>
      </c>
      <c r="R385" s="9" t="n">
        <v>0</v>
      </c>
      <c r="S385" s="9" t="n">
        <v>1</v>
      </c>
      <c r="T385" s="9" t="n">
        <v>0</v>
      </c>
      <c r="U385" s="8" t="n">
        <v>5109</v>
      </c>
      <c r="V385" s="9" t="n">
        <v>5</v>
      </c>
      <c r="W385" s="9">
        <f>U385-V385-1</f>
        <v/>
      </c>
      <c r="X385" s="9">
        <f>COUNTIF(B:B,B385)</f>
        <v/>
      </c>
      <c r="Y385" s="7" t="n">
        <v>7.020300000000001</v>
      </c>
      <c r="Z385" s="7">
        <f>BQ385-Y385-6</f>
        <v/>
      </c>
      <c r="AA385" s="9" t="n">
        <v>1</v>
      </c>
      <c r="AB385" s="9" t="n">
        <v>0</v>
      </c>
      <c r="AC385" s="9" t="n">
        <v>0</v>
      </c>
      <c r="AD385" s="9" t="n">
        <v>0</v>
      </c>
      <c r="AE385" s="9" t="n">
        <v>0</v>
      </c>
      <c r="AF385" s="9" t="n">
        <v>1</v>
      </c>
      <c r="AG385" s="8" t="n">
        <v>0</v>
      </c>
      <c r="AH385" s="9" t="n">
        <v>1</v>
      </c>
      <c r="AI385" s="30" t="n">
        <v>0</v>
      </c>
      <c r="AJ385" s="9" t="n">
        <v>0</v>
      </c>
      <c r="AK385" s="30" t="n">
        <v>1</v>
      </c>
      <c r="AL385" s="21" t="n">
        <v>2010</v>
      </c>
      <c r="AM385" s="23">
        <f>LN(AL385)</f>
        <v/>
      </c>
      <c r="AN385" s="33" t="n">
        <v>0.17945</v>
      </c>
      <c r="AO385" s="33" t="n">
        <v>0.5953999999999999</v>
      </c>
      <c r="AP385" s="33" t="n">
        <v>0.188375</v>
      </c>
      <c r="AQ385" s="43" t="n">
        <v>0.03700000000000001</v>
      </c>
      <c r="AR385" s="33" t="inlineStr">
        <is>
          <t>.</t>
        </is>
      </c>
      <c r="AS385" s="43" t="inlineStr">
        <is>
          <t>.</t>
        </is>
      </c>
      <c r="AT385" s="42" t="n">
        <v>1</v>
      </c>
      <c r="AU385" s="18" t="n">
        <v>0</v>
      </c>
      <c r="AV385" s="33" t="inlineStr">
        <is>
          <t>.</t>
        </is>
      </c>
      <c r="AW385" s="40" t="inlineStr">
        <is>
          <t>.</t>
        </is>
      </c>
      <c r="AX385" t="inlineStr">
        <is>
          <t>.</t>
        </is>
      </c>
      <c r="AY385" s="40" t="inlineStr">
        <is>
          <t>.</t>
        </is>
      </c>
      <c r="BA385" s="18" t="n"/>
      <c r="BB385" t="inlineStr">
        <is>
          <t>.</t>
        </is>
      </c>
      <c r="BC385" s="18" t="inlineStr">
        <is>
          <t>.</t>
        </is>
      </c>
      <c r="BD385" s="18" t="inlineStr">
        <is>
          <t>Zambia</t>
        </is>
      </c>
      <c r="BE385" t="n">
        <v>0</v>
      </c>
      <c r="BF385" t="n">
        <v>0</v>
      </c>
      <c r="BG385" t="n">
        <v>0</v>
      </c>
      <c r="BH385" t="n">
        <v>0</v>
      </c>
      <c r="BI385" t="n">
        <v>0</v>
      </c>
      <c r="BJ385" t="n">
        <v>0</v>
      </c>
      <c r="BK385" s="18" t="n">
        <v>1</v>
      </c>
      <c r="BL385" t="n">
        <v>0</v>
      </c>
      <c r="BM385" t="n">
        <v>1</v>
      </c>
      <c r="BN385" s="18" t="n">
        <v>0</v>
      </c>
      <c r="BO385" t="n">
        <v>18.83333333333333</v>
      </c>
      <c r="BP385" t="n">
        <v>27.63</v>
      </c>
      <c r="BQ385" s="25" t="n">
        <v>32.5</v>
      </c>
      <c r="BR385" t="n">
        <v>0</v>
      </c>
      <c r="BS385" t="n">
        <v>0</v>
      </c>
      <c r="BT385" t="n">
        <v>0</v>
      </c>
      <c r="BU385" t="n">
        <v>0</v>
      </c>
      <c r="BV385" t="n">
        <v>0</v>
      </c>
      <c r="BW385" t="n">
        <v>0</v>
      </c>
      <c r="BX385" t="n">
        <v>0</v>
      </c>
      <c r="BY385" s="18" t="n">
        <v>1</v>
      </c>
      <c r="BZ385" t="n">
        <v>0</v>
      </c>
      <c r="CA385" t="n">
        <v>0</v>
      </c>
      <c r="CB385" t="n">
        <v>1</v>
      </c>
      <c r="CC385" s="18" t="n">
        <v>0</v>
      </c>
      <c r="CD385" t="n">
        <v>0</v>
      </c>
      <c r="CE385" t="n">
        <v>0</v>
      </c>
      <c r="CF385" t="n">
        <v>0</v>
      </c>
      <c r="CG385" t="n">
        <v>0</v>
      </c>
      <c r="CH385" s="18" t="n">
        <v>1</v>
      </c>
      <c r="CI385" t="n">
        <v>1</v>
      </c>
      <c r="CJ385" t="n">
        <v>1</v>
      </c>
      <c r="CK385" t="n">
        <v>0</v>
      </c>
      <c r="CL385" t="n">
        <v>0</v>
      </c>
      <c r="CM385" t="n">
        <v>0</v>
      </c>
      <c r="CN385" t="n">
        <v>0</v>
      </c>
      <c r="CO385" t="n">
        <v>1</v>
      </c>
      <c r="CP385" t="n">
        <v>1</v>
      </c>
      <c r="CQ385" t="n">
        <v>0</v>
      </c>
      <c r="CR385" t="n">
        <v>1</v>
      </c>
      <c r="CS385" s="18" t="n">
        <v>0</v>
      </c>
      <c r="DD385" s="34" t="inlineStr">
        <is>
          <t>X</t>
        </is>
      </c>
    </row>
    <row r="386">
      <c r="A386" t="n">
        <v>385</v>
      </c>
      <c r="B386" t="n">
        <v>24</v>
      </c>
      <c r="C386" s="25" t="inlineStr">
        <is>
          <t>Mphuka &amp; Simumba (2012)</t>
        </is>
      </c>
      <c r="D386" s="12" t="n">
        <v>17.9</v>
      </c>
      <c r="E386" s="14" t="n">
        <v>0.836</v>
      </c>
      <c r="F386" s="7">
        <f>D386/E386</f>
        <v/>
      </c>
      <c r="G386" s="7">
        <f>D386-E386</f>
        <v/>
      </c>
      <c r="H386" s="16">
        <f>D386+E386</f>
        <v/>
      </c>
      <c r="I386" s="11">
        <f>IFERROR(F386/SQRT(F386^2+W386), "X")</f>
        <v/>
      </c>
      <c r="J386" s="33">
        <f>IFERROR(SQRT((1-I386^2)/W386), "X")</f>
        <v/>
      </c>
      <c r="K386" s="33">
        <f>IFERROR(1/J386, "X")</f>
        <v/>
      </c>
      <c r="L386" s="33">
        <f>IFERROR(I386-J386, "X")</f>
        <v/>
      </c>
      <c r="M386" s="33">
        <f>IFERROR(I386+J386, "X")</f>
        <v/>
      </c>
      <c r="N386" s="8" t="n">
        <v>0</v>
      </c>
      <c r="O386" s="9" t="n">
        <v>1</v>
      </c>
      <c r="P386" s="8" t="n">
        <v>0</v>
      </c>
      <c r="Q386" s="9" t="n">
        <v>0</v>
      </c>
      <c r="R386" s="9" t="n">
        <v>0</v>
      </c>
      <c r="S386" s="9" t="n">
        <v>1</v>
      </c>
      <c r="T386" s="9" t="n">
        <v>0</v>
      </c>
      <c r="U386" s="8" t="n">
        <v>3510</v>
      </c>
      <c r="V386" s="9" t="n">
        <v>4</v>
      </c>
      <c r="W386" s="9">
        <f>U386-V386-1</f>
        <v/>
      </c>
      <c r="X386" s="9">
        <f>COUNTIF(B:B,B386)</f>
        <v/>
      </c>
      <c r="Y386" s="7" t="n">
        <v>7.020300000000001</v>
      </c>
      <c r="Z386" s="7">
        <f>BQ386-Y386-6</f>
        <v/>
      </c>
      <c r="AA386" s="9" t="n">
        <v>1</v>
      </c>
      <c r="AB386" s="9" t="n">
        <v>0</v>
      </c>
      <c r="AC386" s="9" t="n">
        <v>0</v>
      </c>
      <c r="AD386" s="9" t="n">
        <v>0</v>
      </c>
      <c r="AE386" s="9" t="n">
        <v>0</v>
      </c>
      <c r="AF386" s="9" t="n">
        <v>1</v>
      </c>
      <c r="AG386" s="8" t="n">
        <v>0</v>
      </c>
      <c r="AH386" s="9" t="n">
        <v>1</v>
      </c>
      <c r="AI386" s="30" t="n">
        <v>0</v>
      </c>
      <c r="AJ386" s="9" t="n">
        <v>0</v>
      </c>
      <c r="AK386" s="30" t="n">
        <v>1</v>
      </c>
      <c r="AL386" s="21" t="n">
        <v>2010</v>
      </c>
      <c r="AM386" s="23">
        <f>LN(AL386)</f>
        <v/>
      </c>
      <c r="AN386" s="33" t="n">
        <v>0.17945</v>
      </c>
      <c r="AO386" s="33" t="n">
        <v>0.5953999999999999</v>
      </c>
      <c r="AP386" s="33" t="n">
        <v>0.188375</v>
      </c>
      <c r="AQ386" s="43" t="n">
        <v>0.03700000000000001</v>
      </c>
      <c r="AR386" s="33" t="inlineStr">
        <is>
          <t>.</t>
        </is>
      </c>
      <c r="AS386" s="43" t="inlineStr">
        <is>
          <t>.</t>
        </is>
      </c>
      <c r="AT386" s="42" t="n">
        <v>1</v>
      </c>
      <c r="AU386" s="18" t="n">
        <v>0</v>
      </c>
      <c r="AV386" t="n">
        <v>1</v>
      </c>
      <c r="AW386" s="40" t="n">
        <v>0</v>
      </c>
      <c r="AX386" t="inlineStr">
        <is>
          <t>.</t>
        </is>
      </c>
      <c r="AY386" s="40" t="inlineStr">
        <is>
          <t>.</t>
        </is>
      </c>
      <c r="BA386" s="18" t="n"/>
      <c r="BB386" t="inlineStr">
        <is>
          <t>.</t>
        </is>
      </c>
      <c r="BC386" s="18" t="inlineStr">
        <is>
          <t>.</t>
        </is>
      </c>
      <c r="BD386" s="18" t="inlineStr">
        <is>
          <t>Zambia</t>
        </is>
      </c>
      <c r="BE386" t="n">
        <v>0</v>
      </c>
      <c r="BF386" t="n">
        <v>0</v>
      </c>
      <c r="BG386" t="n">
        <v>0</v>
      </c>
      <c r="BH386" t="n">
        <v>0</v>
      </c>
      <c r="BI386" t="n">
        <v>0</v>
      </c>
      <c r="BJ386" t="n">
        <v>0</v>
      </c>
      <c r="BK386" s="18" t="n">
        <v>1</v>
      </c>
      <c r="BL386" t="n">
        <v>0</v>
      </c>
      <c r="BM386" t="n">
        <v>1</v>
      </c>
      <c r="BN386" s="18" t="n">
        <v>0</v>
      </c>
      <c r="BO386" t="n">
        <v>18.83333333333333</v>
      </c>
      <c r="BP386" t="n">
        <v>27.63</v>
      </c>
      <c r="BQ386" s="25" t="n">
        <v>32.5</v>
      </c>
      <c r="BR386" t="n">
        <v>0</v>
      </c>
      <c r="BS386" t="n">
        <v>0</v>
      </c>
      <c r="BT386" t="n">
        <v>0</v>
      </c>
      <c r="BU386" t="n">
        <v>0</v>
      </c>
      <c r="BV386" t="n">
        <v>0</v>
      </c>
      <c r="BW386" t="n">
        <v>0</v>
      </c>
      <c r="BX386" t="n">
        <v>0</v>
      </c>
      <c r="BY386" s="18" t="n">
        <v>0</v>
      </c>
      <c r="BZ386" t="n">
        <v>0</v>
      </c>
      <c r="CA386" t="n">
        <v>0</v>
      </c>
      <c r="CB386" t="n">
        <v>1</v>
      </c>
      <c r="CC386" s="18" t="n">
        <v>0</v>
      </c>
      <c r="CD386" t="n">
        <v>0</v>
      </c>
      <c r="CE386" t="n">
        <v>0</v>
      </c>
      <c r="CF386" t="n">
        <v>0</v>
      </c>
      <c r="CG386" t="n">
        <v>0</v>
      </c>
      <c r="CH386" s="18" t="n">
        <v>0</v>
      </c>
      <c r="CI386" t="n">
        <v>1</v>
      </c>
      <c r="CJ386" t="n">
        <v>1</v>
      </c>
      <c r="CK386" t="n">
        <v>0</v>
      </c>
      <c r="CL386" t="n">
        <v>0</v>
      </c>
      <c r="CM386" t="n">
        <v>0</v>
      </c>
      <c r="CN386" t="n">
        <v>0</v>
      </c>
      <c r="CO386" t="n">
        <v>0</v>
      </c>
      <c r="CP386" t="n">
        <v>1</v>
      </c>
      <c r="CQ386" t="n">
        <v>0</v>
      </c>
      <c r="CR386" t="n">
        <v>1</v>
      </c>
      <c r="CS386" s="18" t="n">
        <v>0</v>
      </c>
      <c r="DD386" s="34" t="inlineStr">
        <is>
          <t>X</t>
        </is>
      </c>
    </row>
    <row r="387">
      <c r="A387" t="n">
        <v>386</v>
      </c>
      <c r="B387" t="n">
        <v>24</v>
      </c>
      <c r="C387" s="25" t="inlineStr">
        <is>
          <t>Mphuka &amp; Simumba (2012)</t>
        </is>
      </c>
      <c r="D387" s="12" t="n">
        <v>13</v>
      </c>
      <c r="E387" s="14" t="n">
        <v>4.02</v>
      </c>
      <c r="F387" s="7">
        <f>D387/E387</f>
        <v/>
      </c>
      <c r="G387" s="7">
        <f>D387-E387</f>
        <v/>
      </c>
      <c r="H387" s="16">
        <f>D387+E387</f>
        <v/>
      </c>
      <c r="I387" s="11">
        <f>IFERROR(F387/SQRT(F387^2+W387), "X")</f>
        <v/>
      </c>
      <c r="J387" s="33">
        <f>IFERROR(SQRT((1-I387^2)/W387), "X")</f>
        <v/>
      </c>
      <c r="K387" s="33">
        <f>IFERROR(1/J387, "X")</f>
        <v/>
      </c>
      <c r="L387" s="33">
        <f>IFERROR(I387-J387, "X")</f>
        <v/>
      </c>
      <c r="M387" s="33">
        <f>IFERROR(I387+J387, "X")</f>
        <v/>
      </c>
      <c r="N387" s="8" t="n">
        <v>0</v>
      </c>
      <c r="O387" s="9" t="n">
        <v>1</v>
      </c>
      <c r="P387" s="8" t="n">
        <v>0</v>
      </c>
      <c r="Q387" s="9" t="n">
        <v>0</v>
      </c>
      <c r="R387" s="9" t="n">
        <v>0</v>
      </c>
      <c r="S387" s="9" t="n">
        <v>1</v>
      </c>
      <c r="T387" s="9" t="n">
        <v>0</v>
      </c>
      <c r="U387" s="8" t="n">
        <v>3510</v>
      </c>
      <c r="V387" s="9" t="n">
        <v>4</v>
      </c>
      <c r="W387" s="9">
        <f>U387-V387-1</f>
        <v/>
      </c>
      <c r="X387" s="9">
        <f>COUNTIF(B:B,B387)</f>
        <v/>
      </c>
      <c r="Y387" s="7" t="n">
        <v>7.020300000000001</v>
      </c>
      <c r="Z387" s="7">
        <f>BQ387-Y387-6</f>
        <v/>
      </c>
      <c r="AA387" s="9" t="n">
        <v>1</v>
      </c>
      <c r="AB387" s="9" t="n">
        <v>0</v>
      </c>
      <c r="AC387" s="9" t="n">
        <v>0</v>
      </c>
      <c r="AD387" s="9" t="n">
        <v>0</v>
      </c>
      <c r="AE387" s="9" t="n">
        <v>0</v>
      </c>
      <c r="AF387" s="9" t="n">
        <v>1</v>
      </c>
      <c r="AG387" s="8" t="n">
        <v>0</v>
      </c>
      <c r="AH387" s="9" t="n">
        <v>1</v>
      </c>
      <c r="AI387" s="30" t="n">
        <v>0</v>
      </c>
      <c r="AJ387" s="9" t="n">
        <v>0</v>
      </c>
      <c r="AK387" s="30" t="n">
        <v>1</v>
      </c>
      <c r="AL387" s="21" t="n">
        <v>2010</v>
      </c>
      <c r="AM387" s="23">
        <f>LN(AL387)</f>
        <v/>
      </c>
      <c r="AN387" s="33" t="n">
        <v>0.17945</v>
      </c>
      <c r="AO387" s="33" t="n">
        <v>0.5953999999999999</v>
      </c>
      <c r="AP387" s="33" t="n">
        <v>0.188375</v>
      </c>
      <c r="AQ387" s="43" t="n">
        <v>0.03700000000000001</v>
      </c>
      <c r="AR387" s="33" t="inlineStr">
        <is>
          <t>.</t>
        </is>
      </c>
      <c r="AS387" s="43" t="inlineStr">
        <is>
          <t>.</t>
        </is>
      </c>
      <c r="AT387" s="42" t="n">
        <v>1</v>
      </c>
      <c r="AU387" s="18" t="n">
        <v>0</v>
      </c>
      <c r="AV387" t="n">
        <v>0</v>
      </c>
      <c r="AW387" s="40" t="n">
        <v>1</v>
      </c>
      <c r="AX387" t="inlineStr">
        <is>
          <t>.</t>
        </is>
      </c>
      <c r="AY387" s="40" t="inlineStr">
        <is>
          <t>.</t>
        </is>
      </c>
      <c r="BA387" s="18" t="n"/>
      <c r="BB387" t="inlineStr">
        <is>
          <t>.</t>
        </is>
      </c>
      <c r="BC387" s="18" t="inlineStr">
        <is>
          <t>.</t>
        </is>
      </c>
      <c r="BD387" s="18" t="inlineStr">
        <is>
          <t>Zambia</t>
        </is>
      </c>
      <c r="BE387" t="n">
        <v>0</v>
      </c>
      <c r="BF387" t="n">
        <v>0</v>
      </c>
      <c r="BG387" t="n">
        <v>0</v>
      </c>
      <c r="BH387" t="n">
        <v>0</v>
      </c>
      <c r="BI387" t="n">
        <v>0</v>
      </c>
      <c r="BJ387" t="n">
        <v>0</v>
      </c>
      <c r="BK387" s="18" t="n">
        <v>1</v>
      </c>
      <c r="BL387" t="n">
        <v>0</v>
      </c>
      <c r="BM387" t="n">
        <v>1</v>
      </c>
      <c r="BN387" s="18" t="n">
        <v>0</v>
      </c>
      <c r="BO387" t="n">
        <v>18.83333333333333</v>
      </c>
      <c r="BP387" t="n">
        <v>27.63</v>
      </c>
      <c r="BQ387" s="25" t="n">
        <v>32.5</v>
      </c>
      <c r="BR387" t="n">
        <v>0</v>
      </c>
      <c r="BS387" t="n">
        <v>0</v>
      </c>
      <c r="BT387" t="n">
        <v>0</v>
      </c>
      <c r="BU387" t="n">
        <v>0</v>
      </c>
      <c r="BV387" t="n">
        <v>1</v>
      </c>
      <c r="BW387" t="n">
        <v>0</v>
      </c>
      <c r="BX387" t="n">
        <v>0</v>
      </c>
      <c r="BY387" s="18" t="n">
        <v>0</v>
      </c>
      <c r="BZ387" t="n">
        <v>0</v>
      </c>
      <c r="CA387" t="n">
        <v>0</v>
      </c>
      <c r="CB387" t="n">
        <v>1</v>
      </c>
      <c r="CC387" s="18" t="n">
        <v>0</v>
      </c>
      <c r="CD387" t="n">
        <v>0</v>
      </c>
      <c r="CE387" t="n">
        <v>0</v>
      </c>
      <c r="CF387" t="n">
        <v>0</v>
      </c>
      <c r="CG387" t="n">
        <v>0</v>
      </c>
      <c r="CH387" s="18" t="n">
        <v>0</v>
      </c>
      <c r="CI387" t="n">
        <v>1</v>
      </c>
      <c r="CJ387" t="n">
        <v>1</v>
      </c>
      <c r="CK387" t="n">
        <v>0</v>
      </c>
      <c r="CL387" t="n">
        <v>0</v>
      </c>
      <c r="CM387" t="n">
        <v>0</v>
      </c>
      <c r="CN387" t="n">
        <v>0</v>
      </c>
      <c r="CO387" t="n">
        <v>0</v>
      </c>
      <c r="CP387" t="n">
        <v>1</v>
      </c>
      <c r="CQ387" t="n">
        <v>0</v>
      </c>
      <c r="CR387" t="n">
        <v>1</v>
      </c>
      <c r="CS387" s="18" t="n">
        <v>0</v>
      </c>
      <c r="DD387" s="34" t="inlineStr">
        <is>
          <t>X</t>
        </is>
      </c>
    </row>
    <row r="388">
      <c r="A388" t="n">
        <v>387</v>
      </c>
      <c r="B388" t="n">
        <v>24</v>
      </c>
      <c r="C388" s="25" t="inlineStr">
        <is>
          <t>Mphuka &amp; Simumba (2012)</t>
        </is>
      </c>
      <c r="D388" s="12" t="n">
        <v>17.9</v>
      </c>
      <c r="E388" s="14" t="n">
        <v>0.836</v>
      </c>
      <c r="F388" s="7">
        <f>D388/E388</f>
        <v/>
      </c>
      <c r="G388" s="7">
        <f>D388-E388</f>
        <v/>
      </c>
      <c r="H388" s="16">
        <f>D388+E388</f>
        <v/>
      </c>
      <c r="I388" s="11">
        <f>IFERROR(F388/SQRT(F388^2+W388), "X")</f>
        <v/>
      </c>
      <c r="J388" s="33">
        <f>IFERROR(SQRT((1-I388^2)/W388), "X")</f>
        <v/>
      </c>
      <c r="K388" s="33">
        <f>IFERROR(1/J388, "X")</f>
        <v/>
      </c>
      <c r="L388" s="33">
        <f>IFERROR(I388-J388, "X")</f>
        <v/>
      </c>
      <c r="M388" s="33">
        <f>IFERROR(I388+J388, "X")</f>
        <v/>
      </c>
      <c r="N388" s="8" t="n">
        <v>0</v>
      </c>
      <c r="O388" s="9" t="n">
        <v>1</v>
      </c>
      <c r="P388" s="8" t="n">
        <v>0</v>
      </c>
      <c r="Q388" s="9" t="n">
        <v>0</v>
      </c>
      <c r="R388" s="9" t="n">
        <v>0</v>
      </c>
      <c r="S388" s="9" t="n">
        <v>1</v>
      </c>
      <c r="T388" s="9" t="n">
        <v>0</v>
      </c>
      <c r="U388" s="8" t="n">
        <v>3510</v>
      </c>
      <c r="V388" s="9" t="n">
        <v>4</v>
      </c>
      <c r="W388" s="9">
        <f>U388-V388-1</f>
        <v/>
      </c>
      <c r="X388" s="9">
        <f>COUNTIF(B:B,B388)</f>
        <v/>
      </c>
      <c r="Y388" s="7" t="n">
        <v>7.020300000000001</v>
      </c>
      <c r="Z388" s="7">
        <f>BQ388-Y388-6</f>
        <v/>
      </c>
      <c r="AA388" s="9" t="n">
        <v>1</v>
      </c>
      <c r="AB388" s="9" t="n">
        <v>0</v>
      </c>
      <c r="AC388" s="9" t="n">
        <v>0</v>
      </c>
      <c r="AD388" s="9" t="n">
        <v>0</v>
      </c>
      <c r="AE388" s="9" t="n">
        <v>0</v>
      </c>
      <c r="AF388" s="9" t="n">
        <v>1</v>
      </c>
      <c r="AG388" s="8" t="n">
        <v>0</v>
      </c>
      <c r="AH388" s="9" t="n">
        <v>1</v>
      </c>
      <c r="AI388" s="30" t="n">
        <v>0</v>
      </c>
      <c r="AJ388" s="9" t="n">
        <v>0</v>
      </c>
      <c r="AK388" s="30" t="n">
        <v>1</v>
      </c>
      <c r="AL388" s="21" t="n">
        <v>2010</v>
      </c>
      <c r="AM388" s="23">
        <f>LN(AL388)</f>
        <v/>
      </c>
      <c r="AN388" s="33" t="n">
        <v>0.17945</v>
      </c>
      <c r="AO388" s="33" t="n">
        <v>0.5953999999999999</v>
      </c>
      <c r="AP388" s="33" t="n">
        <v>0.188375</v>
      </c>
      <c r="AQ388" s="43" t="n">
        <v>0.03700000000000001</v>
      </c>
      <c r="AR388" s="33" t="inlineStr">
        <is>
          <t>.</t>
        </is>
      </c>
      <c r="AS388" s="43" t="inlineStr">
        <is>
          <t>.</t>
        </is>
      </c>
      <c r="AT388" s="42" t="n">
        <v>1</v>
      </c>
      <c r="AU388" s="18" t="n">
        <v>0</v>
      </c>
      <c r="AV388" t="n">
        <v>1</v>
      </c>
      <c r="AW388" s="40" t="n">
        <v>0</v>
      </c>
      <c r="AX388" t="inlineStr">
        <is>
          <t>.</t>
        </is>
      </c>
      <c r="AY388" s="40" t="inlineStr">
        <is>
          <t>.</t>
        </is>
      </c>
      <c r="BA388" s="18" t="n"/>
      <c r="BB388" t="inlineStr">
        <is>
          <t>.</t>
        </is>
      </c>
      <c r="BC388" s="18" t="inlineStr">
        <is>
          <t>.</t>
        </is>
      </c>
      <c r="BD388" s="18" t="inlineStr">
        <is>
          <t>Zambia</t>
        </is>
      </c>
      <c r="BE388" t="n">
        <v>0</v>
      </c>
      <c r="BF388" t="n">
        <v>0</v>
      </c>
      <c r="BG388" t="n">
        <v>0</v>
      </c>
      <c r="BH388" t="n">
        <v>0</v>
      </c>
      <c r="BI388" t="n">
        <v>0</v>
      </c>
      <c r="BJ388" t="n">
        <v>0</v>
      </c>
      <c r="BK388" s="18" t="n">
        <v>1</v>
      </c>
      <c r="BL388" t="n">
        <v>0</v>
      </c>
      <c r="BM388" t="n">
        <v>1</v>
      </c>
      <c r="BN388" s="18" t="n">
        <v>0</v>
      </c>
      <c r="BO388" t="n">
        <v>18.83333333333333</v>
      </c>
      <c r="BP388" t="n">
        <v>27.63</v>
      </c>
      <c r="BQ388" s="25" t="n">
        <v>32.5</v>
      </c>
      <c r="BR388" t="n">
        <v>0</v>
      </c>
      <c r="BS388" t="n">
        <v>0</v>
      </c>
      <c r="BT388" t="n">
        <v>0</v>
      </c>
      <c r="BU388" t="n">
        <v>0</v>
      </c>
      <c r="BV388" t="n">
        <v>0</v>
      </c>
      <c r="BW388" t="n">
        <v>0</v>
      </c>
      <c r="BX388" t="n">
        <v>0</v>
      </c>
      <c r="BY388" s="18" t="n">
        <v>0</v>
      </c>
      <c r="BZ388" t="n">
        <v>0</v>
      </c>
      <c r="CA388" t="n">
        <v>0</v>
      </c>
      <c r="CB388" t="n">
        <v>1</v>
      </c>
      <c r="CC388" s="18" t="n">
        <v>0</v>
      </c>
      <c r="CD388" t="n">
        <v>0</v>
      </c>
      <c r="CE388" t="n">
        <v>0</v>
      </c>
      <c r="CF388" t="n">
        <v>0</v>
      </c>
      <c r="CG388" t="n">
        <v>0</v>
      </c>
      <c r="CH388" s="18" t="n">
        <v>0</v>
      </c>
      <c r="CI388" t="n">
        <v>1</v>
      </c>
      <c r="CJ388" t="n">
        <v>1</v>
      </c>
      <c r="CK388" t="n">
        <v>0</v>
      </c>
      <c r="CL388" t="n">
        <v>0</v>
      </c>
      <c r="CM388" t="n">
        <v>0</v>
      </c>
      <c r="CN388" t="n">
        <v>0</v>
      </c>
      <c r="CO388" t="n">
        <v>0</v>
      </c>
      <c r="CP388" t="n">
        <v>1</v>
      </c>
      <c r="CQ388" t="n">
        <v>0</v>
      </c>
      <c r="CR388" t="n">
        <v>1</v>
      </c>
      <c r="CS388" s="18" t="n">
        <v>0</v>
      </c>
      <c r="DD388" s="34" t="inlineStr">
        <is>
          <t>X</t>
        </is>
      </c>
    </row>
    <row r="389">
      <c r="A389" t="n">
        <v>388</v>
      </c>
      <c r="B389" t="n">
        <v>24</v>
      </c>
      <c r="C389" s="25" t="inlineStr">
        <is>
          <t>Mphuka &amp; Simumba (2012)</t>
        </is>
      </c>
      <c r="D389" s="12" t="n">
        <v>16.7</v>
      </c>
      <c r="E389" s="14" t="n">
        <v>6.41</v>
      </c>
      <c r="F389" s="7">
        <f>D389/E389</f>
        <v/>
      </c>
      <c r="G389" s="7">
        <f>D389-E389</f>
        <v/>
      </c>
      <c r="H389" s="16">
        <f>D389+E389</f>
        <v/>
      </c>
      <c r="I389" s="11">
        <f>IFERROR(F389/SQRT(F389^2+W389), "X")</f>
        <v/>
      </c>
      <c r="J389" s="33">
        <f>IFERROR(SQRT((1-I389^2)/W389), "X")</f>
        <v/>
      </c>
      <c r="K389" s="33">
        <f>IFERROR(1/J389, "X")</f>
        <v/>
      </c>
      <c r="L389" s="33">
        <f>IFERROR(I389-J389, "X")</f>
        <v/>
      </c>
      <c r="M389" s="33">
        <f>IFERROR(I389+J389, "X")</f>
        <v/>
      </c>
      <c r="N389" s="8" t="n">
        <v>0</v>
      </c>
      <c r="O389" s="9" t="n">
        <v>1</v>
      </c>
      <c r="P389" s="8" t="n">
        <v>0</v>
      </c>
      <c r="Q389" s="9" t="n">
        <v>0</v>
      </c>
      <c r="R389" s="9" t="n">
        <v>0</v>
      </c>
      <c r="S389" s="9" t="n">
        <v>1</v>
      </c>
      <c r="T389" s="9" t="n">
        <v>0</v>
      </c>
      <c r="U389" s="8" t="n">
        <v>1599</v>
      </c>
      <c r="V389" s="9" t="n">
        <v>4</v>
      </c>
      <c r="W389" s="9">
        <f>U389-V389-1</f>
        <v/>
      </c>
      <c r="X389" s="9">
        <f>COUNTIF(B:B,B389)</f>
        <v/>
      </c>
      <c r="Y389" s="7" t="n">
        <v>7.020300000000001</v>
      </c>
      <c r="Z389" s="7">
        <f>BQ389-Y389-6</f>
        <v/>
      </c>
      <c r="AA389" s="9" t="n">
        <v>1</v>
      </c>
      <c r="AB389" s="9" t="n">
        <v>0</v>
      </c>
      <c r="AC389" s="9" t="n">
        <v>0</v>
      </c>
      <c r="AD389" s="9" t="n">
        <v>0</v>
      </c>
      <c r="AE389" s="9" t="n">
        <v>0</v>
      </c>
      <c r="AF389" s="9" t="n">
        <v>1</v>
      </c>
      <c r="AG389" s="8" t="n">
        <v>0</v>
      </c>
      <c r="AH389" s="9" t="n">
        <v>1</v>
      </c>
      <c r="AI389" s="30" t="n">
        <v>0</v>
      </c>
      <c r="AJ389" s="9" t="n">
        <v>0</v>
      </c>
      <c r="AK389" s="30" t="n">
        <v>1</v>
      </c>
      <c r="AL389" s="21" t="n">
        <v>2010</v>
      </c>
      <c r="AM389" s="23">
        <f>LN(AL389)</f>
        <v/>
      </c>
      <c r="AN389" s="33" t="n">
        <v>0.17945</v>
      </c>
      <c r="AO389" s="33" t="n">
        <v>0.5953999999999999</v>
      </c>
      <c r="AP389" s="33" t="n">
        <v>0.188375</v>
      </c>
      <c r="AQ389" s="43" t="n">
        <v>0.03700000000000001</v>
      </c>
      <c r="AR389" s="33" t="inlineStr">
        <is>
          <t>.</t>
        </is>
      </c>
      <c r="AS389" s="43" t="inlineStr">
        <is>
          <t>.</t>
        </is>
      </c>
      <c r="AT389" s="42" t="n">
        <v>1</v>
      </c>
      <c r="AU389" s="18" t="n">
        <v>0</v>
      </c>
      <c r="AV389" t="n">
        <v>0</v>
      </c>
      <c r="AW389" s="40" t="n">
        <v>1</v>
      </c>
      <c r="AX389" t="inlineStr">
        <is>
          <t>.</t>
        </is>
      </c>
      <c r="AY389" s="40" t="inlineStr">
        <is>
          <t>.</t>
        </is>
      </c>
      <c r="BA389" s="18" t="n"/>
      <c r="BB389" t="inlineStr">
        <is>
          <t>.</t>
        </is>
      </c>
      <c r="BC389" s="18" t="inlineStr">
        <is>
          <t>.</t>
        </is>
      </c>
      <c r="BD389" s="18" t="inlineStr">
        <is>
          <t>Zambia</t>
        </is>
      </c>
      <c r="BE389" t="n">
        <v>0</v>
      </c>
      <c r="BF389" t="n">
        <v>0</v>
      </c>
      <c r="BG389" t="n">
        <v>0</v>
      </c>
      <c r="BH389" t="n">
        <v>0</v>
      </c>
      <c r="BI389" t="n">
        <v>0</v>
      </c>
      <c r="BJ389" t="n">
        <v>0</v>
      </c>
      <c r="BK389" s="18" t="n">
        <v>1</v>
      </c>
      <c r="BL389" t="n">
        <v>0</v>
      </c>
      <c r="BM389" t="n">
        <v>1</v>
      </c>
      <c r="BN389" s="18" t="n">
        <v>0</v>
      </c>
      <c r="BO389" t="n">
        <v>18.83333333333333</v>
      </c>
      <c r="BP389" t="n">
        <v>27.63</v>
      </c>
      <c r="BQ389" s="25" t="n">
        <v>32.5</v>
      </c>
      <c r="BR389" t="n">
        <v>0</v>
      </c>
      <c r="BS389" t="n">
        <v>0</v>
      </c>
      <c r="BT389" t="n">
        <v>0</v>
      </c>
      <c r="BU389" t="n">
        <v>0</v>
      </c>
      <c r="BV389" t="n">
        <v>1</v>
      </c>
      <c r="BW389" t="n">
        <v>0</v>
      </c>
      <c r="BX389" t="n">
        <v>0</v>
      </c>
      <c r="BY389" s="18" t="n">
        <v>0</v>
      </c>
      <c r="BZ389" t="n">
        <v>0</v>
      </c>
      <c r="CA389" t="n">
        <v>0</v>
      </c>
      <c r="CB389" t="n">
        <v>1</v>
      </c>
      <c r="CC389" s="18" t="n">
        <v>0</v>
      </c>
      <c r="CD389" t="n">
        <v>0</v>
      </c>
      <c r="CE389" t="n">
        <v>0</v>
      </c>
      <c r="CF389" t="n">
        <v>0</v>
      </c>
      <c r="CG389" t="n">
        <v>0</v>
      </c>
      <c r="CH389" s="18" t="n">
        <v>0</v>
      </c>
      <c r="CI389" t="n">
        <v>1</v>
      </c>
      <c r="CJ389" t="n">
        <v>1</v>
      </c>
      <c r="CK389" t="n">
        <v>0</v>
      </c>
      <c r="CL389" t="n">
        <v>0</v>
      </c>
      <c r="CM389" t="n">
        <v>0</v>
      </c>
      <c r="CN389" t="n">
        <v>0</v>
      </c>
      <c r="CO389" t="n">
        <v>0</v>
      </c>
      <c r="CP389" t="n">
        <v>1</v>
      </c>
      <c r="CQ389" t="n">
        <v>0</v>
      </c>
      <c r="CR389" t="n">
        <v>1</v>
      </c>
      <c r="CS389" s="18" t="n">
        <v>0</v>
      </c>
      <c r="DD389" s="34" t="inlineStr">
        <is>
          <t>X</t>
        </is>
      </c>
    </row>
    <row r="390">
      <c r="A390" t="n">
        <v>389</v>
      </c>
      <c r="B390" t="n">
        <v>24</v>
      </c>
      <c r="C390" s="25" t="inlineStr">
        <is>
          <t>Mphuka &amp; Simumba (2012)</t>
        </is>
      </c>
      <c r="D390" s="12" t="n">
        <v>14.4</v>
      </c>
      <c r="E390" s="14" t="n">
        <v>1.4</v>
      </c>
      <c r="F390" s="7">
        <f>D390/E390</f>
        <v/>
      </c>
      <c r="G390" s="7">
        <f>D390-E390</f>
        <v/>
      </c>
      <c r="H390" s="16">
        <f>D390+E390</f>
        <v/>
      </c>
      <c r="I390" s="11">
        <f>IFERROR(F390/SQRT(F390^2+W390), "X")</f>
        <v/>
      </c>
      <c r="J390" s="33">
        <f>IFERROR(SQRT((1-I390^2)/W390), "X")</f>
        <v/>
      </c>
      <c r="K390" s="33">
        <f>IFERROR(1/J390, "X")</f>
        <v/>
      </c>
      <c r="L390" s="33">
        <f>IFERROR(I390-J390, "X")</f>
        <v/>
      </c>
      <c r="M390" s="33">
        <f>IFERROR(I390+J390, "X")</f>
        <v/>
      </c>
      <c r="N390" s="8" t="n">
        <v>0</v>
      </c>
      <c r="O390" s="9" t="n">
        <v>1</v>
      </c>
      <c r="P390" s="8" t="n">
        <v>0</v>
      </c>
      <c r="Q390" s="9" t="n">
        <v>0</v>
      </c>
      <c r="R390" s="9" t="n">
        <v>0</v>
      </c>
      <c r="S390" s="9" t="n">
        <v>1</v>
      </c>
      <c r="T390" s="9" t="n">
        <v>0</v>
      </c>
      <c r="U390" s="8" t="n">
        <v>890</v>
      </c>
      <c r="V390" s="9" t="n">
        <v>4</v>
      </c>
      <c r="W390" s="9">
        <f>U390-V390-1</f>
        <v/>
      </c>
      <c r="X390" s="9">
        <f>COUNTIF(B:B,B390)</f>
        <v/>
      </c>
      <c r="Y390" s="7" t="n">
        <v>7.020300000000001</v>
      </c>
      <c r="Z390" s="7">
        <f>BQ390-Y390-6</f>
        <v/>
      </c>
      <c r="AA390" s="9" t="n">
        <v>1</v>
      </c>
      <c r="AB390" s="9" t="n">
        <v>0</v>
      </c>
      <c r="AC390" s="9" t="n">
        <v>0</v>
      </c>
      <c r="AD390" s="9" t="n">
        <v>0</v>
      </c>
      <c r="AE390" s="9" t="n">
        <v>0</v>
      </c>
      <c r="AF390" s="9" t="n">
        <v>1</v>
      </c>
      <c r="AG390" s="8" t="n">
        <v>0</v>
      </c>
      <c r="AH390" s="9" t="n">
        <v>1</v>
      </c>
      <c r="AI390" s="30" t="n">
        <v>0</v>
      </c>
      <c r="AJ390" s="9" t="n">
        <v>0</v>
      </c>
      <c r="AK390" s="30" t="n">
        <v>1</v>
      </c>
      <c r="AL390" s="21" t="n">
        <v>2010</v>
      </c>
      <c r="AM390" s="23">
        <f>LN(AL390)</f>
        <v/>
      </c>
      <c r="AN390" s="33" t="n">
        <v>0.17945</v>
      </c>
      <c r="AO390" s="33" t="n">
        <v>0.5953999999999999</v>
      </c>
      <c r="AP390" s="33" t="n">
        <v>0.188375</v>
      </c>
      <c r="AQ390" s="43" t="n">
        <v>0.03700000000000001</v>
      </c>
      <c r="AR390" s="33" t="inlineStr">
        <is>
          <t>.</t>
        </is>
      </c>
      <c r="AS390" s="43" t="inlineStr">
        <is>
          <t>.</t>
        </is>
      </c>
      <c r="AT390" s="42" t="n">
        <v>1</v>
      </c>
      <c r="AU390" s="18" t="n">
        <v>0</v>
      </c>
      <c r="AV390" s="33" t="inlineStr">
        <is>
          <t>.</t>
        </is>
      </c>
      <c r="AW390" s="40" t="inlineStr">
        <is>
          <t>.</t>
        </is>
      </c>
      <c r="AX390" t="inlineStr">
        <is>
          <t>.</t>
        </is>
      </c>
      <c r="AY390" s="40" t="inlineStr">
        <is>
          <t>.</t>
        </is>
      </c>
      <c r="BA390" s="18" t="n"/>
      <c r="BB390" t="n">
        <v>1</v>
      </c>
      <c r="BC390" s="18" t="n">
        <v>0</v>
      </c>
      <c r="BD390" s="18" t="inlineStr">
        <is>
          <t>Zambia</t>
        </is>
      </c>
      <c r="BE390" t="n">
        <v>0</v>
      </c>
      <c r="BF390" t="n">
        <v>0</v>
      </c>
      <c r="BG390" t="n">
        <v>0</v>
      </c>
      <c r="BH390" t="n">
        <v>0</v>
      </c>
      <c r="BI390" t="n">
        <v>0</v>
      </c>
      <c r="BJ390" t="n">
        <v>0</v>
      </c>
      <c r="BK390" s="18" t="n">
        <v>1</v>
      </c>
      <c r="BL390" t="n">
        <v>0</v>
      </c>
      <c r="BM390" t="n">
        <v>1</v>
      </c>
      <c r="BN390" s="18" t="n">
        <v>0</v>
      </c>
      <c r="BO390" t="n">
        <v>18.83333333333333</v>
      </c>
      <c r="BP390" t="n">
        <v>27.63</v>
      </c>
      <c r="BQ390" s="25" t="n">
        <v>32.5</v>
      </c>
      <c r="BR390" t="n">
        <v>0</v>
      </c>
      <c r="BS390" t="n">
        <v>0</v>
      </c>
      <c r="BT390" t="n">
        <v>0</v>
      </c>
      <c r="BU390" t="n">
        <v>0</v>
      </c>
      <c r="BV390" t="n">
        <v>0</v>
      </c>
      <c r="BW390" t="n">
        <v>0</v>
      </c>
      <c r="BX390" t="n">
        <v>0</v>
      </c>
      <c r="BY390" s="18" t="n">
        <v>0</v>
      </c>
      <c r="BZ390" t="n">
        <v>0</v>
      </c>
      <c r="CA390" t="n">
        <v>0</v>
      </c>
      <c r="CB390" t="n">
        <v>1</v>
      </c>
      <c r="CC390" s="18" t="n">
        <v>0</v>
      </c>
      <c r="CD390" t="n">
        <v>0</v>
      </c>
      <c r="CE390" t="n">
        <v>0</v>
      </c>
      <c r="CF390" t="n">
        <v>0</v>
      </c>
      <c r="CG390" t="n">
        <v>0</v>
      </c>
      <c r="CH390" s="18" t="n">
        <v>0</v>
      </c>
      <c r="CI390" t="n">
        <v>1</v>
      </c>
      <c r="CJ390" t="n">
        <v>1</v>
      </c>
      <c r="CK390" t="n">
        <v>0</v>
      </c>
      <c r="CL390" t="n">
        <v>0</v>
      </c>
      <c r="CM390" t="n">
        <v>0</v>
      </c>
      <c r="CN390" t="n">
        <v>0</v>
      </c>
      <c r="CO390" t="n">
        <v>1</v>
      </c>
      <c r="CP390" t="n">
        <v>1</v>
      </c>
      <c r="CQ390" t="n">
        <v>0</v>
      </c>
      <c r="CR390" t="n">
        <v>0</v>
      </c>
      <c r="CS390" s="18" t="n">
        <v>0</v>
      </c>
      <c r="DD390" s="34" t="inlineStr">
        <is>
          <t>X</t>
        </is>
      </c>
    </row>
    <row r="391">
      <c r="A391" t="n">
        <v>390</v>
      </c>
      <c r="B391" t="n">
        <v>24</v>
      </c>
      <c r="C391" s="25" t="inlineStr">
        <is>
          <t>Mphuka &amp; Simumba (2012)</t>
        </is>
      </c>
      <c r="D391" s="12" t="n">
        <v>21.4</v>
      </c>
      <c r="E391" s="14" t="n">
        <v>4.41</v>
      </c>
      <c r="F391" s="7">
        <f>D391/E391</f>
        <v/>
      </c>
      <c r="G391" s="7">
        <f>D391-E391</f>
        <v/>
      </c>
      <c r="H391" s="16">
        <f>D391+E391</f>
        <v/>
      </c>
      <c r="I391" s="11">
        <f>IFERROR(F391/SQRT(F391^2+W391), "X")</f>
        <v/>
      </c>
      <c r="J391" s="33">
        <f>IFERROR(SQRT((1-I391^2)/W391), "X")</f>
        <v/>
      </c>
      <c r="K391" s="33">
        <f>IFERROR(1/J391, "X")</f>
        <v/>
      </c>
      <c r="L391" s="33">
        <f>IFERROR(I391-J391, "X")</f>
        <v/>
      </c>
      <c r="M391" s="33">
        <f>IFERROR(I391+J391, "X")</f>
        <v/>
      </c>
      <c r="N391" s="8" t="n">
        <v>0</v>
      </c>
      <c r="O391" s="9" t="n">
        <v>1</v>
      </c>
      <c r="P391" s="8" t="n">
        <v>0</v>
      </c>
      <c r="Q391" s="9" t="n">
        <v>0</v>
      </c>
      <c r="R391" s="9" t="n">
        <v>0</v>
      </c>
      <c r="S391" s="9" t="n">
        <v>1</v>
      </c>
      <c r="T391" s="9" t="n">
        <v>0</v>
      </c>
      <c r="U391" s="8" t="n">
        <v>890</v>
      </c>
      <c r="V391" s="9" t="n">
        <v>3</v>
      </c>
      <c r="W391" s="9">
        <f>U391-V391-1</f>
        <v/>
      </c>
      <c r="X391" s="9">
        <f>COUNTIF(B:B,B391)</f>
        <v/>
      </c>
      <c r="Y391" s="7" t="n">
        <v>7.020300000000001</v>
      </c>
      <c r="Z391" s="7">
        <f>BQ391-Y391-6</f>
        <v/>
      </c>
      <c r="AA391" s="9" t="n">
        <v>1</v>
      </c>
      <c r="AB391" s="9" t="n">
        <v>0</v>
      </c>
      <c r="AC391" s="9" t="n">
        <v>0</v>
      </c>
      <c r="AD391" s="9" t="n">
        <v>0</v>
      </c>
      <c r="AE391" s="9" t="n">
        <v>0</v>
      </c>
      <c r="AF391" s="9" t="n">
        <v>1</v>
      </c>
      <c r="AG391" s="8" t="n">
        <v>0</v>
      </c>
      <c r="AH391" s="9" t="n">
        <v>1</v>
      </c>
      <c r="AI391" s="30" t="n">
        <v>0</v>
      </c>
      <c r="AJ391" s="9" t="n">
        <v>0</v>
      </c>
      <c r="AK391" s="30" t="n">
        <v>1</v>
      </c>
      <c r="AL391" s="21" t="n">
        <v>2010</v>
      </c>
      <c r="AM391" s="23">
        <f>LN(AL391)</f>
        <v/>
      </c>
      <c r="AN391" s="33" t="n">
        <v>0.17945</v>
      </c>
      <c r="AO391" s="33" t="n">
        <v>0.5953999999999999</v>
      </c>
      <c r="AP391" s="33" t="n">
        <v>0.188375</v>
      </c>
      <c r="AQ391" s="43" t="n">
        <v>0.03700000000000001</v>
      </c>
      <c r="AR391" s="33" t="inlineStr">
        <is>
          <t>.</t>
        </is>
      </c>
      <c r="AS391" s="43" t="inlineStr">
        <is>
          <t>.</t>
        </is>
      </c>
      <c r="AT391" s="42" t="n">
        <v>1</v>
      </c>
      <c r="AU391" s="18" t="n">
        <v>0</v>
      </c>
      <c r="AV391" s="33" t="inlineStr">
        <is>
          <t>.</t>
        </is>
      </c>
      <c r="AW391" s="40" t="inlineStr">
        <is>
          <t>.</t>
        </is>
      </c>
      <c r="AX391" t="inlineStr">
        <is>
          <t>.</t>
        </is>
      </c>
      <c r="AY391" s="40" t="inlineStr">
        <is>
          <t>.</t>
        </is>
      </c>
      <c r="BA391" s="18" t="n"/>
      <c r="BB391" t="n">
        <v>1</v>
      </c>
      <c r="BC391" s="18" t="n">
        <v>0</v>
      </c>
      <c r="BD391" s="18" t="inlineStr">
        <is>
          <t>Zambia</t>
        </is>
      </c>
      <c r="BE391" t="n">
        <v>0</v>
      </c>
      <c r="BF391" t="n">
        <v>0</v>
      </c>
      <c r="BG391" t="n">
        <v>0</v>
      </c>
      <c r="BH391" t="n">
        <v>0</v>
      </c>
      <c r="BI391" t="n">
        <v>0</v>
      </c>
      <c r="BJ391" t="n">
        <v>0</v>
      </c>
      <c r="BK391" s="18" t="n">
        <v>1</v>
      </c>
      <c r="BL391" t="n">
        <v>0</v>
      </c>
      <c r="BM391" t="n">
        <v>1</v>
      </c>
      <c r="BN391" s="18" t="n">
        <v>0</v>
      </c>
      <c r="BO391" t="n">
        <v>18.83333333333333</v>
      </c>
      <c r="BP391" t="n">
        <v>27.63</v>
      </c>
      <c r="BQ391" s="25" t="n">
        <v>32.5</v>
      </c>
      <c r="BR391" t="n">
        <v>0</v>
      </c>
      <c r="BS391" t="n">
        <v>0</v>
      </c>
      <c r="BT391" t="n">
        <v>0</v>
      </c>
      <c r="BU391" t="n">
        <v>0</v>
      </c>
      <c r="BV391" t="n">
        <v>1</v>
      </c>
      <c r="BW391" t="n">
        <v>0</v>
      </c>
      <c r="BX391" t="n">
        <v>0</v>
      </c>
      <c r="BY391" s="18" t="n">
        <v>0</v>
      </c>
      <c r="BZ391" t="n">
        <v>0</v>
      </c>
      <c r="CA391" t="n">
        <v>0</v>
      </c>
      <c r="CB391" t="n">
        <v>1</v>
      </c>
      <c r="CC391" s="18" t="n">
        <v>0</v>
      </c>
      <c r="CD391" t="n">
        <v>0</v>
      </c>
      <c r="CE391" t="n">
        <v>0</v>
      </c>
      <c r="CF391" t="n">
        <v>0</v>
      </c>
      <c r="CG391" t="n">
        <v>0</v>
      </c>
      <c r="CH391" s="18" t="n">
        <v>0</v>
      </c>
      <c r="CI391" t="n">
        <v>1</v>
      </c>
      <c r="CJ391" t="n">
        <v>1</v>
      </c>
      <c r="CK391" t="n">
        <v>0</v>
      </c>
      <c r="CL391" t="n">
        <v>0</v>
      </c>
      <c r="CM391" t="n">
        <v>0</v>
      </c>
      <c r="CN391" t="n">
        <v>0</v>
      </c>
      <c r="CO391" t="n">
        <v>1</v>
      </c>
      <c r="CP391" t="n">
        <v>1</v>
      </c>
      <c r="CQ391" t="n">
        <v>0</v>
      </c>
      <c r="CR391" t="n">
        <v>0</v>
      </c>
      <c r="CS391" s="18" t="n">
        <v>0</v>
      </c>
      <c r="DD391" s="34" t="inlineStr">
        <is>
          <t>X</t>
        </is>
      </c>
    </row>
    <row r="392">
      <c r="A392" t="n">
        <v>391</v>
      </c>
      <c r="B392" t="n">
        <v>24</v>
      </c>
      <c r="C392" s="25" t="inlineStr">
        <is>
          <t>Mphuka &amp; Simumba (2012)</t>
        </is>
      </c>
      <c r="D392" s="12" t="n">
        <v>14.4</v>
      </c>
      <c r="E392" s="14" t="n">
        <v>1.4</v>
      </c>
      <c r="F392" s="7">
        <f>D392/E392</f>
        <v/>
      </c>
      <c r="G392" s="7">
        <f>D392-E392</f>
        <v/>
      </c>
      <c r="H392" s="16">
        <f>D392+E392</f>
        <v/>
      </c>
      <c r="I392" s="11">
        <f>IFERROR(F392/SQRT(F392^2+W392), "X")</f>
        <v/>
      </c>
      <c r="J392" s="33">
        <f>IFERROR(SQRT((1-I392^2)/W392), "X")</f>
        <v/>
      </c>
      <c r="K392" s="33">
        <f>IFERROR(1/J392, "X")</f>
        <v/>
      </c>
      <c r="L392" s="33">
        <f>IFERROR(I392-J392, "X")</f>
        <v/>
      </c>
      <c r="M392" s="33">
        <f>IFERROR(I392+J392, "X")</f>
        <v/>
      </c>
      <c r="N392" s="8" t="n">
        <v>0</v>
      </c>
      <c r="O392" s="9" t="n">
        <v>1</v>
      </c>
      <c r="P392" s="8" t="n">
        <v>0</v>
      </c>
      <c r="Q392" s="9" t="n">
        <v>0</v>
      </c>
      <c r="R392" s="9" t="n">
        <v>0</v>
      </c>
      <c r="S392" s="9" t="n">
        <v>1</v>
      </c>
      <c r="T392" s="9" t="n">
        <v>0</v>
      </c>
      <c r="U392" s="8" t="n">
        <v>890</v>
      </c>
      <c r="V392" s="9" t="n">
        <v>4</v>
      </c>
      <c r="W392" s="9">
        <f>U392-V392-1</f>
        <v/>
      </c>
      <c r="X392" s="9">
        <f>COUNTIF(B:B,B392)</f>
        <v/>
      </c>
      <c r="Y392" s="7" t="n">
        <v>7.020300000000001</v>
      </c>
      <c r="Z392" s="7">
        <f>BQ392-Y392-6</f>
        <v/>
      </c>
      <c r="AA392" s="9" t="n">
        <v>1</v>
      </c>
      <c r="AB392" s="9" t="n">
        <v>0</v>
      </c>
      <c r="AC392" s="9" t="n">
        <v>0</v>
      </c>
      <c r="AD392" s="9" t="n">
        <v>0</v>
      </c>
      <c r="AE392" s="9" t="n">
        <v>0</v>
      </c>
      <c r="AF392" s="9" t="n">
        <v>1</v>
      </c>
      <c r="AG392" s="8" t="n">
        <v>0</v>
      </c>
      <c r="AH392" s="9" t="n">
        <v>1</v>
      </c>
      <c r="AI392" s="30" t="n">
        <v>0</v>
      </c>
      <c r="AJ392" s="9" t="n">
        <v>0</v>
      </c>
      <c r="AK392" s="30" t="n">
        <v>1</v>
      </c>
      <c r="AL392" s="21" t="n">
        <v>2010</v>
      </c>
      <c r="AM392" s="23">
        <f>LN(AL392)</f>
        <v/>
      </c>
      <c r="AN392" s="33" t="n">
        <v>0.17945</v>
      </c>
      <c r="AO392" s="33" t="n">
        <v>0.5953999999999999</v>
      </c>
      <c r="AP392" s="33" t="n">
        <v>0.188375</v>
      </c>
      <c r="AQ392" s="43" t="n">
        <v>0.03700000000000001</v>
      </c>
      <c r="AR392" s="33" t="inlineStr">
        <is>
          <t>.</t>
        </is>
      </c>
      <c r="AS392" s="43" t="inlineStr">
        <is>
          <t>.</t>
        </is>
      </c>
      <c r="AT392" s="42" t="n">
        <v>1</v>
      </c>
      <c r="AU392" s="18" t="n">
        <v>0</v>
      </c>
      <c r="AV392" s="33" t="inlineStr">
        <is>
          <t>.</t>
        </is>
      </c>
      <c r="AW392" s="40" t="inlineStr">
        <is>
          <t>.</t>
        </is>
      </c>
      <c r="AX392" t="inlineStr">
        <is>
          <t>.</t>
        </is>
      </c>
      <c r="AY392" s="40" t="inlineStr">
        <is>
          <t>.</t>
        </is>
      </c>
      <c r="BA392" s="18" t="n"/>
      <c r="BB392" t="n">
        <v>0</v>
      </c>
      <c r="BC392" s="18" t="n">
        <v>1</v>
      </c>
      <c r="BD392" s="18" t="inlineStr">
        <is>
          <t>Zambia</t>
        </is>
      </c>
      <c r="BE392" t="n">
        <v>0</v>
      </c>
      <c r="BF392" t="n">
        <v>0</v>
      </c>
      <c r="BG392" t="n">
        <v>0</v>
      </c>
      <c r="BH392" t="n">
        <v>0</v>
      </c>
      <c r="BI392" t="n">
        <v>0</v>
      </c>
      <c r="BJ392" t="n">
        <v>0</v>
      </c>
      <c r="BK392" s="18" t="n">
        <v>1</v>
      </c>
      <c r="BL392" t="n">
        <v>0</v>
      </c>
      <c r="BM392" t="n">
        <v>1</v>
      </c>
      <c r="BN392" s="18" t="n">
        <v>0</v>
      </c>
      <c r="BO392" t="n">
        <v>18.83333333333333</v>
      </c>
      <c r="BP392" t="n">
        <v>27.63</v>
      </c>
      <c r="BQ392" s="25" t="n">
        <v>32.5</v>
      </c>
      <c r="BR392" t="n">
        <v>0</v>
      </c>
      <c r="BS392" t="n">
        <v>0</v>
      </c>
      <c r="BT392" t="n">
        <v>0</v>
      </c>
      <c r="BU392" t="n">
        <v>0</v>
      </c>
      <c r="BV392" t="n">
        <v>0</v>
      </c>
      <c r="BW392" t="n">
        <v>0</v>
      </c>
      <c r="BX392" t="n">
        <v>0</v>
      </c>
      <c r="BY392" s="18" t="n">
        <v>0</v>
      </c>
      <c r="BZ392" t="n">
        <v>0</v>
      </c>
      <c r="CA392" t="n">
        <v>0</v>
      </c>
      <c r="CB392" t="n">
        <v>1</v>
      </c>
      <c r="CC392" s="18" t="n">
        <v>0</v>
      </c>
      <c r="CD392" t="n">
        <v>0</v>
      </c>
      <c r="CE392" t="n">
        <v>0</v>
      </c>
      <c r="CF392" t="n">
        <v>0</v>
      </c>
      <c r="CG392" t="n">
        <v>0</v>
      </c>
      <c r="CH392" s="18" t="n">
        <v>0</v>
      </c>
      <c r="CI392" t="n">
        <v>1</v>
      </c>
      <c r="CJ392" t="n">
        <v>1</v>
      </c>
      <c r="CK392" t="n">
        <v>0</v>
      </c>
      <c r="CL392" t="n">
        <v>0</v>
      </c>
      <c r="CM392" t="n">
        <v>0</v>
      </c>
      <c r="CN392" t="n">
        <v>0</v>
      </c>
      <c r="CO392" t="n">
        <v>1</v>
      </c>
      <c r="CP392" t="n">
        <v>1</v>
      </c>
      <c r="CQ392" t="n">
        <v>0</v>
      </c>
      <c r="CR392" t="n">
        <v>0</v>
      </c>
      <c r="CS392" s="18" t="n">
        <v>0</v>
      </c>
      <c r="DD392" s="34" t="inlineStr">
        <is>
          <t>X</t>
        </is>
      </c>
    </row>
    <row r="393">
      <c r="A393" t="n">
        <v>392</v>
      </c>
      <c r="B393" t="n">
        <v>24</v>
      </c>
      <c r="C393" s="25" t="inlineStr">
        <is>
          <t>Mphuka &amp; Simumba (2012)</t>
        </is>
      </c>
      <c r="D393" s="12" t="n">
        <v>34.5</v>
      </c>
      <c r="E393" s="14" t="n">
        <v>5.26</v>
      </c>
      <c r="F393" s="7">
        <f>D393/E393</f>
        <v/>
      </c>
      <c r="G393" s="7">
        <f>D393-E393</f>
        <v/>
      </c>
      <c r="H393" s="16">
        <f>D393+E393</f>
        <v/>
      </c>
      <c r="I393" s="11">
        <f>IFERROR(F393/SQRT(F393^2+W393), "X")</f>
        <v/>
      </c>
      <c r="J393" s="33">
        <f>IFERROR(SQRT((1-I393^2)/W393), "X")</f>
        <v/>
      </c>
      <c r="K393" s="33">
        <f>IFERROR(1/J393, "X")</f>
        <v/>
      </c>
      <c r="L393" s="33">
        <f>IFERROR(I393-J393, "X")</f>
        <v/>
      </c>
      <c r="M393" s="33">
        <f>IFERROR(I393+J393, "X")</f>
        <v/>
      </c>
      <c r="N393" s="8" t="n">
        <v>0</v>
      </c>
      <c r="O393" s="9" t="n">
        <v>1</v>
      </c>
      <c r="P393" s="8" t="n">
        <v>0</v>
      </c>
      <c r="Q393" s="9" t="n">
        <v>0</v>
      </c>
      <c r="R393" s="9" t="n">
        <v>0</v>
      </c>
      <c r="S393" s="9" t="n">
        <v>1</v>
      </c>
      <c r="T393" s="9" t="n">
        <v>0</v>
      </c>
      <c r="U393" s="8" t="n">
        <v>4219</v>
      </c>
      <c r="V393" s="9" t="n">
        <v>3</v>
      </c>
      <c r="W393" s="9">
        <f>U393-V393-1</f>
        <v/>
      </c>
      <c r="X393" s="9">
        <f>COUNTIF(B:B,B393)</f>
        <v/>
      </c>
      <c r="Y393" s="7" t="n">
        <v>7.020300000000001</v>
      </c>
      <c r="Z393" s="7">
        <f>BQ393-Y393-6</f>
        <v/>
      </c>
      <c r="AA393" s="9" t="n">
        <v>1</v>
      </c>
      <c r="AB393" s="9" t="n">
        <v>0</v>
      </c>
      <c r="AC393" s="9" t="n">
        <v>0</v>
      </c>
      <c r="AD393" s="9" t="n">
        <v>0</v>
      </c>
      <c r="AE393" s="9" t="n">
        <v>0</v>
      </c>
      <c r="AF393" s="9" t="n">
        <v>1</v>
      </c>
      <c r="AG393" s="8" t="n">
        <v>0</v>
      </c>
      <c r="AH393" s="9" t="n">
        <v>1</v>
      </c>
      <c r="AI393" s="30" t="n">
        <v>0</v>
      </c>
      <c r="AJ393" s="9" t="n">
        <v>0</v>
      </c>
      <c r="AK393" s="30" t="n">
        <v>1</v>
      </c>
      <c r="AL393" s="21" t="n">
        <v>2010</v>
      </c>
      <c r="AM393" s="23">
        <f>LN(AL393)</f>
        <v/>
      </c>
      <c r="AN393" s="33" t="n">
        <v>0.17945</v>
      </c>
      <c r="AO393" s="33" t="n">
        <v>0.5953999999999999</v>
      </c>
      <c r="AP393" s="33" t="n">
        <v>0.188375</v>
      </c>
      <c r="AQ393" s="43" t="n">
        <v>0.03700000000000001</v>
      </c>
      <c r="AR393" s="33" t="inlineStr">
        <is>
          <t>.</t>
        </is>
      </c>
      <c r="AS393" s="43" t="inlineStr">
        <is>
          <t>.</t>
        </is>
      </c>
      <c r="AT393" s="42" t="n">
        <v>1</v>
      </c>
      <c r="AU393" s="18" t="n">
        <v>0</v>
      </c>
      <c r="AV393" s="33" t="inlineStr">
        <is>
          <t>.</t>
        </is>
      </c>
      <c r="AW393" s="40" t="inlineStr">
        <is>
          <t>.</t>
        </is>
      </c>
      <c r="AX393" t="inlineStr">
        <is>
          <t>.</t>
        </is>
      </c>
      <c r="AY393" s="40" t="inlineStr">
        <is>
          <t>.</t>
        </is>
      </c>
      <c r="BA393" s="18" t="n"/>
      <c r="BB393" t="n">
        <v>0</v>
      </c>
      <c r="BC393" s="18" t="n">
        <v>1</v>
      </c>
      <c r="BD393" s="18" t="inlineStr">
        <is>
          <t>Zambia</t>
        </is>
      </c>
      <c r="BE393" t="n">
        <v>0</v>
      </c>
      <c r="BF393" t="n">
        <v>0</v>
      </c>
      <c r="BG393" t="n">
        <v>0</v>
      </c>
      <c r="BH393" t="n">
        <v>0</v>
      </c>
      <c r="BI393" t="n">
        <v>0</v>
      </c>
      <c r="BJ393" t="n">
        <v>0</v>
      </c>
      <c r="BK393" s="18" t="n">
        <v>1</v>
      </c>
      <c r="BL393" t="n">
        <v>0</v>
      </c>
      <c r="BM393" t="n">
        <v>1</v>
      </c>
      <c r="BN393" s="18" t="n">
        <v>0</v>
      </c>
      <c r="BO393" t="n">
        <v>18.83333333333333</v>
      </c>
      <c r="BP393" t="n">
        <v>27.63</v>
      </c>
      <c r="BQ393" s="25" t="n">
        <v>32.5</v>
      </c>
      <c r="BR393" t="n">
        <v>0</v>
      </c>
      <c r="BS393" t="n">
        <v>0</v>
      </c>
      <c r="BT393" t="n">
        <v>0</v>
      </c>
      <c r="BU393" t="n">
        <v>0</v>
      </c>
      <c r="BV393" t="n">
        <v>1</v>
      </c>
      <c r="BW393" t="n">
        <v>0</v>
      </c>
      <c r="BX393" t="n">
        <v>0</v>
      </c>
      <c r="BY393" s="18" t="n">
        <v>0</v>
      </c>
      <c r="BZ393" t="n">
        <v>0</v>
      </c>
      <c r="CA393" t="n">
        <v>0</v>
      </c>
      <c r="CB393" t="n">
        <v>1</v>
      </c>
      <c r="CC393" s="18" t="n">
        <v>0</v>
      </c>
      <c r="CD393" t="n">
        <v>0</v>
      </c>
      <c r="CE393" t="n">
        <v>0</v>
      </c>
      <c r="CF393" t="n">
        <v>0</v>
      </c>
      <c r="CG393" t="n">
        <v>0</v>
      </c>
      <c r="CH393" s="18" t="n">
        <v>0</v>
      </c>
      <c r="CI393" t="n">
        <v>1</v>
      </c>
      <c r="CJ393" t="n">
        <v>1</v>
      </c>
      <c r="CK393" t="n">
        <v>0</v>
      </c>
      <c r="CL393" t="n">
        <v>0</v>
      </c>
      <c r="CM393" t="n">
        <v>0</v>
      </c>
      <c r="CN393" t="n">
        <v>0</v>
      </c>
      <c r="CO393" t="n">
        <v>1</v>
      </c>
      <c r="CP393" t="n">
        <v>1</v>
      </c>
      <c r="CQ393" t="n">
        <v>0</v>
      </c>
      <c r="CR393" t="n">
        <v>0</v>
      </c>
      <c r="CS393" s="18" t="n">
        <v>0</v>
      </c>
      <c r="DD393" s="34" t="inlineStr">
        <is>
          <t>X</t>
        </is>
      </c>
    </row>
    <row r="394">
      <c r="A394" t="n">
        <v>393</v>
      </c>
      <c r="B394" t="n">
        <v>24</v>
      </c>
      <c r="C394" s="25" t="inlineStr">
        <is>
          <t>Mphuka &amp; Simumba (2012)</t>
        </is>
      </c>
      <c r="D394" s="12" t="n">
        <v>5.62</v>
      </c>
      <c r="E394" s="14" t="n">
        <v>2.3</v>
      </c>
      <c r="F394" s="7">
        <f>D394/E394</f>
        <v/>
      </c>
      <c r="G394" s="7">
        <f>D394-E394</f>
        <v/>
      </c>
      <c r="H394" s="16">
        <f>D394+E394</f>
        <v/>
      </c>
      <c r="I394" s="11">
        <f>IFERROR(F394/SQRT(F394^2+W394), "X")</f>
        <v/>
      </c>
      <c r="J394" s="33">
        <f>IFERROR(SQRT((1-I394^2)/W394), "X")</f>
        <v/>
      </c>
      <c r="K394" s="33">
        <f>IFERROR(1/J394, "X")</f>
        <v/>
      </c>
      <c r="L394" s="33">
        <f>IFERROR(I394-J394, "X")</f>
        <v/>
      </c>
      <c r="M394" s="33">
        <f>IFERROR(I394+J394, "X")</f>
        <v/>
      </c>
      <c r="N394" s="8" t="n">
        <v>0</v>
      </c>
      <c r="O394" s="9" t="n">
        <v>1</v>
      </c>
      <c r="P394" s="8" t="n">
        <v>0</v>
      </c>
      <c r="Q394" s="9" t="n">
        <v>0</v>
      </c>
      <c r="R394" s="9" t="n">
        <v>0</v>
      </c>
      <c r="S394" s="9" t="n">
        <v>1</v>
      </c>
      <c r="T394" s="9" t="n">
        <v>0</v>
      </c>
      <c r="U394" s="8" t="n">
        <v>592</v>
      </c>
      <c r="V394" s="9" t="n">
        <v>3</v>
      </c>
      <c r="W394" s="9">
        <f>U394-V394-1</f>
        <v/>
      </c>
      <c r="X394" s="9">
        <f>COUNTIF(B:B,B394)</f>
        <v/>
      </c>
      <c r="Y394" s="7" t="n">
        <v>7.020300000000001</v>
      </c>
      <c r="Z394" s="7">
        <f>BQ394-Y394-6</f>
        <v/>
      </c>
      <c r="AA394" s="9" t="n">
        <v>1</v>
      </c>
      <c r="AB394" s="9" t="n">
        <v>0</v>
      </c>
      <c r="AC394" s="9" t="n">
        <v>0</v>
      </c>
      <c r="AD394" s="9" t="n">
        <v>0</v>
      </c>
      <c r="AE394" s="9" t="n">
        <v>0</v>
      </c>
      <c r="AF394" s="9" t="n">
        <v>1</v>
      </c>
      <c r="AG394" s="8" t="n">
        <v>0</v>
      </c>
      <c r="AH394" s="9" t="n">
        <v>1</v>
      </c>
      <c r="AI394" s="30" t="n">
        <v>0</v>
      </c>
      <c r="AJ394" s="9" t="n">
        <v>0</v>
      </c>
      <c r="AK394" s="30" t="n">
        <v>1</v>
      </c>
      <c r="AL394" s="21" t="n">
        <v>2010</v>
      </c>
      <c r="AM394" s="23">
        <f>LN(AL394)</f>
        <v/>
      </c>
      <c r="AN394" s="33" t="n">
        <v>0</v>
      </c>
      <c r="AO394" s="33" t="n">
        <v>1</v>
      </c>
      <c r="AP394" s="33" t="n">
        <v>0</v>
      </c>
      <c r="AQ394" s="43" t="n">
        <v>0</v>
      </c>
      <c r="AR394" s="33" t="inlineStr">
        <is>
          <t>.</t>
        </is>
      </c>
      <c r="AS394" s="43" t="inlineStr">
        <is>
          <t>.</t>
        </is>
      </c>
      <c r="AT394" s="42" t="n">
        <v>1</v>
      </c>
      <c r="AU394" s="18" t="n">
        <v>0</v>
      </c>
      <c r="AV394" s="33" t="inlineStr">
        <is>
          <t>.</t>
        </is>
      </c>
      <c r="AW394" s="40" t="inlineStr">
        <is>
          <t>.</t>
        </is>
      </c>
      <c r="AX394" t="inlineStr">
        <is>
          <t>.</t>
        </is>
      </c>
      <c r="AY394" s="40" t="inlineStr">
        <is>
          <t>.</t>
        </is>
      </c>
      <c r="BA394" s="18" t="n"/>
      <c r="BB394" t="inlineStr">
        <is>
          <t>.</t>
        </is>
      </c>
      <c r="BC394" s="18" t="inlineStr">
        <is>
          <t>.</t>
        </is>
      </c>
      <c r="BD394" s="18" t="inlineStr">
        <is>
          <t>Zambia</t>
        </is>
      </c>
      <c r="BE394" t="n">
        <v>0</v>
      </c>
      <c r="BF394" t="n">
        <v>0</v>
      </c>
      <c r="BG394" t="n">
        <v>0</v>
      </c>
      <c r="BH394" t="n">
        <v>0</v>
      </c>
      <c r="BI394" t="n">
        <v>0</v>
      </c>
      <c r="BJ394" t="n">
        <v>0</v>
      </c>
      <c r="BK394" s="18" t="n">
        <v>1</v>
      </c>
      <c r="BL394" t="n">
        <v>0</v>
      </c>
      <c r="BM394" t="n">
        <v>1</v>
      </c>
      <c r="BN394" s="18" t="n">
        <v>0</v>
      </c>
      <c r="BO394" t="n">
        <v>18.83333333333333</v>
      </c>
      <c r="BP394" t="n">
        <v>27.63</v>
      </c>
      <c r="BQ394" s="25" t="n">
        <v>32.5</v>
      </c>
      <c r="BR394" t="n">
        <v>1</v>
      </c>
      <c r="BS394" t="n">
        <v>0</v>
      </c>
      <c r="BT394" t="n">
        <v>0</v>
      </c>
      <c r="BU394" t="n">
        <v>0</v>
      </c>
      <c r="BV394" t="n">
        <v>0</v>
      </c>
      <c r="BW394" t="n">
        <v>0</v>
      </c>
      <c r="BX394" t="n">
        <v>0</v>
      </c>
      <c r="BY394" s="18" t="n">
        <v>0</v>
      </c>
      <c r="BZ394" t="n">
        <v>0</v>
      </c>
      <c r="CA394" t="n">
        <v>0</v>
      </c>
      <c r="CB394" t="n">
        <v>1</v>
      </c>
      <c r="CC394" s="18" t="n">
        <v>0</v>
      </c>
      <c r="CD394" t="n">
        <v>0</v>
      </c>
      <c r="CE394" t="n">
        <v>0</v>
      </c>
      <c r="CF394" t="n">
        <v>0</v>
      </c>
      <c r="CG394" t="n">
        <v>0</v>
      </c>
      <c r="CH394" s="18" t="n">
        <v>0</v>
      </c>
      <c r="CI394" t="n">
        <v>1</v>
      </c>
      <c r="CJ394" t="n">
        <v>1</v>
      </c>
      <c r="CK394" t="n">
        <v>0</v>
      </c>
      <c r="CL394" t="n">
        <v>0</v>
      </c>
      <c r="CM394" t="n">
        <v>0</v>
      </c>
      <c r="CN394" t="n">
        <v>0</v>
      </c>
      <c r="CO394" t="n">
        <v>0</v>
      </c>
      <c r="CP394" t="n">
        <v>1</v>
      </c>
      <c r="CQ394" t="n">
        <v>0</v>
      </c>
      <c r="CR394" t="n">
        <v>0</v>
      </c>
      <c r="CS394" s="18" t="n">
        <v>0</v>
      </c>
      <c r="DD394" s="34" t="inlineStr">
        <is>
          <t>X</t>
        </is>
      </c>
    </row>
    <row r="395">
      <c r="A395" t="n">
        <v>394</v>
      </c>
      <c r="B395" t="n">
        <v>24</v>
      </c>
      <c r="C395" s="25" t="inlineStr">
        <is>
          <t>Mphuka &amp; Simumba (2012)</t>
        </is>
      </c>
      <c r="D395" s="12" t="n">
        <v>4.6</v>
      </c>
      <c r="E395" s="14" t="n">
        <v>8.369999999999999</v>
      </c>
      <c r="F395" s="7">
        <f>D395/E395</f>
        <v/>
      </c>
      <c r="G395" s="7">
        <f>D395-E395</f>
        <v/>
      </c>
      <c r="H395" s="16">
        <f>D395+E395</f>
        <v/>
      </c>
      <c r="I395" s="11">
        <f>IFERROR(F395/SQRT(F395^2+W395), "X")</f>
        <v/>
      </c>
      <c r="J395" s="33">
        <f>IFERROR(SQRT((1-I395^2)/W395), "X")</f>
        <v/>
      </c>
      <c r="K395" s="33">
        <f>IFERROR(1/J395, "X")</f>
        <v/>
      </c>
      <c r="L395" s="33">
        <f>IFERROR(I395-J395, "X")</f>
        <v/>
      </c>
      <c r="M395" s="33">
        <f>IFERROR(I395+J395, "X")</f>
        <v/>
      </c>
      <c r="N395" s="8" t="n">
        <v>0</v>
      </c>
      <c r="O395" s="9" t="n">
        <v>1</v>
      </c>
      <c r="P395" s="8" t="n">
        <v>0</v>
      </c>
      <c r="Q395" s="9" t="n">
        <v>0</v>
      </c>
      <c r="R395" s="9" t="n">
        <v>0</v>
      </c>
      <c r="S395" s="9" t="n">
        <v>1</v>
      </c>
      <c r="T395" s="9" t="n">
        <v>0</v>
      </c>
      <c r="U395" s="8" t="n">
        <v>798</v>
      </c>
      <c r="V395" s="9" t="n">
        <v>3</v>
      </c>
      <c r="W395" s="9">
        <f>U395-V395-1</f>
        <v/>
      </c>
      <c r="X395" s="9">
        <f>COUNTIF(B:B,B395)</f>
        <v/>
      </c>
      <c r="Y395" s="7" t="n">
        <v>7.020300000000001</v>
      </c>
      <c r="Z395" s="7">
        <f>BQ395-Y395-6</f>
        <v/>
      </c>
      <c r="AA395" s="9" t="n">
        <v>1</v>
      </c>
      <c r="AB395" s="9" t="n">
        <v>0</v>
      </c>
      <c r="AC395" s="9" t="n">
        <v>0</v>
      </c>
      <c r="AD395" s="9" t="n">
        <v>0</v>
      </c>
      <c r="AE395" s="9" t="n">
        <v>0</v>
      </c>
      <c r="AF395" s="9" t="n">
        <v>1</v>
      </c>
      <c r="AG395" s="8" t="n">
        <v>0</v>
      </c>
      <c r="AH395" s="9" t="n">
        <v>1</v>
      </c>
      <c r="AI395" s="30" t="n">
        <v>0</v>
      </c>
      <c r="AJ395" s="9" t="n">
        <v>0</v>
      </c>
      <c r="AK395" s="30" t="n">
        <v>1</v>
      </c>
      <c r="AL395" s="21" t="n">
        <v>2010</v>
      </c>
      <c r="AM395" s="23">
        <f>LN(AL395)</f>
        <v/>
      </c>
      <c r="AN395" s="33" t="n">
        <v>1</v>
      </c>
      <c r="AO395" s="33" t="n">
        <v>0</v>
      </c>
      <c r="AP395" s="33" t="n">
        <v>0</v>
      </c>
      <c r="AQ395" s="43" t="n">
        <v>0</v>
      </c>
      <c r="AR395" s="33" t="inlineStr">
        <is>
          <t>.</t>
        </is>
      </c>
      <c r="AS395" s="43" t="inlineStr">
        <is>
          <t>.</t>
        </is>
      </c>
      <c r="AT395" s="42" t="n">
        <v>1</v>
      </c>
      <c r="AU395" s="18" t="n">
        <v>0</v>
      </c>
      <c r="AV395" s="33" t="inlineStr">
        <is>
          <t>.</t>
        </is>
      </c>
      <c r="AW395" s="40" t="inlineStr">
        <is>
          <t>.</t>
        </is>
      </c>
      <c r="AX395" t="inlineStr">
        <is>
          <t>.</t>
        </is>
      </c>
      <c r="AY395" s="40" t="inlineStr">
        <is>
          <t>.</t>
        </is>
      </c>
      <c r="BA395" s="18" t="n"/>
      <c r="BB395" t="inlineStr">
        <is>
          <t>.</t>
        </is>
      </c>
      <c r="BC395" s="18" t="inlineStr">
        <is>
          <t>.</t>
        </is>
      </c>
      <c r="BD395" s="18" t="inlineStr">
        <is>
          <t>Zambia</t>
        </is>
      </c>
      <c r="BE395" t="n">
        <v>0</v>
      </c>
      <c r="BF395" t="n">
        <v>0</v>
      </c>
      <c r="BG395" t="n">
        <v>0</v>
      </c>
      <c r="BH395" t="n">
        <v>0</v>
      </c>
      <c r="BI395" t="n">
        <v>0</v>
      </c>
      <c r="BJ395" t="n">
        <v>0</v>
      </c>
      <c r="BK395" s="18" t="n">
        <v>1</v>
      </c>
      <c r="BL395" t="n">
        <v>0</v>
      </c>
      <c r="BM395" t="n">
        <v>1</v>
      </c>
      <c r="BN395" s="18" t="n">
        <v>0</v>
      </c>
      <c r="BO395" t="n">
        <v>18.83333333333333</v>
      </c>
      <c r="BP395" t="n">
        <v>27.63</v>
      </c>
      <c r="BQ395" s="25" t="n">
        <v>32.5</v>
      </c>
      <c r="BR395" t="n">
        <v>1</v>
      </c>
      <c r="BS395" t="n">
        <v>0</v>
      </c>
      <c r="BT395" t="n">
        <v>0</v>
      </c>
      <c r="BU395" t="n">
        <v>0</v>
      </c>
      <c r="BV395" t="n">
        <v>0</v>
      </c>
      <c r="BW395" t="n">
        <v>0</v>
      </c>
      <c r="BX395" t="n">
        <v>0</v>
      </c>
      <c r="BY395" s="18" t="n">
        <v>0</v>
      </c>
      <c r="BZ395" t="n">
        <v>0</v>
      </c>
      <c r="CA395" t="n">
        <v>0</v>
      </c>
      <c r="CB395" t="n">
        <v>1</v>
      </c>
      <c r="CC395" s="18" t="n">
        <v>0</v>
      </c>
      <c r="CD395" t="n">
        <v>0</v>
      </c>
      <c r="CE395" t="n">
        <v>0</v>
      </c>
      <c r="CF395" t="n">
        <v>0</v>
      </c>
      <c r="CG395" t="n">
        <v>0</v>
      </c>
      <c r="CH395" s="18" t="n">
        <v>0</v>
      </c>
      <c r="CI395" t="n">
        <v>1</v>
      </c>
      <c r="CJ395" t="n">
        <v>1</v>
      </c>
      <c r="CK395" t="n">
        <v>0</v>
      </c>
      <c r="CL395" t="n">
        <v>0</v>
      </c>
      <c r="CM395" t="n">
        <v>0</v>
      </c>
      <c r="CN395" t="n">
        <v>0</v>
      </c>
      <c r="CO395" t="n">
        <v>0</v>
      </c>
      <c r="CP395" t="n">
        <v>1</v>
      </c>
      <c r="CQ395" t="n">
        <v>0</v>
      </c>
      <c r="CR395" t="n">
        <v>0</v>
      </c>
      <c r="CS395" s="18" t="n">
        <v>0</v>
      </c>
      <c r="DD395" s="34" t="inlineStr">
        <is>
          <t>X</t>
        </is>
      </c>
    </row>
    <row r="396">
      <c r="A396" t="n">
        <v>395</v>
      </c>
      <c r="B396" t="n">
        <v>24</v>
      </c>
      <c r="C396" s="25" t="inlineStr">
        <is>
          <t>Mphuka &amp; Simumba (2012)</t>
        </is>
      </c>
      <c r="D396" s="12" t="n">
        <v>15.5</v>
      </c>
      <c r="E396" s="14" t="n">
        <v>4.87</v>
      </c>
      <c r="F396" s="7">
        <f>D396/E396</f>
        <v/>
      </c>
      <c r="G396" s="7">
        <f>D396-E396</f>
        <v/>
      </c>
      <c r="H396" s="16">
        <f>D396+E396</f>
        <v/>
      </c>
      <c r="I396" s="11">
        <f>IFERROR(F396/SQRT(F396^2+W396), "X")</f>
        <v/>
      </c>
      <c r="J396" s="33">
        <f>IFERROR(SQRT((1-I396^2)/W396), "X")</f>
        <v/>
      </c>
      <c r="K396" s="33">
        <f>IFERROR(1/J396, "X")</f>
        <v/>
      </c>
      <c r="L396" s="33">
        <f>IFERROR(I396-J396, "X")</f>
        <v/>
      </c>
      <c r="M396" s="33">
        <f>IFERROR(I396+J396, "X")</f>
        <v/>
      </c>
      <c r="N396" s="8" t="n">
        <v>0</v>
      </c>
      <c r="O396" s="9" t="n">
        <v>1</v>
      </c>
      <c r="P396" s="8" t="n">
        <v>0</v>
      </c>
      <c r="Q396" s="9" t="n">
        <v>0</v>
      </c>
      <c r="R396" s="9" t="n">
        <v>0</v>
      </c>
      <c r="S396" s="9" t="n">
        <v>1</v>
      </c>
      <c r="T396" s="9" t="n">
        <v>0</v>
      </c>
      <c r="U396" s="8" t="n">
        <v>1582</v>
      </c>
      <c r="V396" s="9" t="n">
        <v>3</v>
      </c>
      <c r="W396" s="9">
        <f>U396-V396-1</f>
        <v/>
      </c>
      <c r="X396" s="9">
        <f>COUNTIF(B:B,B396)</f>
        <v/>
      </c>
      <c r="Y396" s="7" t="n">
        <v>7.020300000000001</v>
      </c>
      <c r="Z396" s="7">
        <f>BQ396-Y396-6</f>
        <v/>
      </c>
      <c r="AA396" s="9" t="n">
        <v>1</v>
      </c>
      <c r="AB396" s="9" t="n">
        <v>0</v>
      </c>
      <c r="AC396" s="9" t="n">
        <v>0</v>
      </c>
      <c r="AD396" s="9" t="n">
        <v>0</v>
      </c>
      <c r="AE396" s="9" t="n">
        <v>0</v>
      </c>
      <c r="AF396" s="9" t="n">
        <v>1</v>
      </c>
      <c r="AG396" s="8" t="n">
        <v>0</v>
      </c>
      <c r="AH396" s="9" t="n">
        <v>1</v>
      </c>
      <c r="AI396" s="30" t="n">
        <v>0</v>
      </c>
      <c r="AJ396" s="9" t="n">
        <v>0</v>
      </c>
      <c r="AK396" s="30" t="n">
        <v>1</v>
      </c>
      <c r="AL396" s="21" t="n">
        <v>2010</v>
      </c>
      <c r="AM396" s="23">
        <f>LN(AL396)</f>
        <v/>
      </c>
      <c r="AN396" s="33" t="n">
        <v>0</v>
      </c>
      <c r="AO396" s="33" t="n">
        <v>0</v>
      </c>
      <c r="AP396" s="33" t="n">
        <v>1</v>
      </c>
      <c r="AQ396" s="43" t="n">
        <v>0</v>
      </c>
      <c r="AR396" s="33" t="inlineStr">
        <is>
          <t>.</t>
        </is>
      </c>
      <c r="AS396" s="43" t="inlineStr">
        <is>
          <t>.</t>
        </is>
      </c>
      <c r="AT396" s="42" t="n">
        <v>1</v>
      </c>
      <c r="AU396" s="18" t="n">
        <v>0</v>
      </c>
      <c r="AV396" s="33" t="inlineStr">
        <is>
          <t>.</t>
        </is>
      </c>
      <c r="AW396" s="40" t="inlineStr">
        <is>
          <t>.</t>
        </is>
      </c>
      <c r="AX396" t="inlineStr">
        <is>
          <t>.</t>
        </is>
      </c>
      <c r="AY396" s="40" t="inlineStr">
        <is>
          <t>.</t>
        </is>
      </c>
      <c r="BA396" s="18" t="n"/>
      <c r="BB396" t="inlineStr">
        <is>
          <t>.</t>
        </is>
      </c>
      <c r="BC396" s="18" t="inlineStr">
        <is>
          <t>.</t>
        </is>
      </c>
      <c r="BD396" s="18" t="inlineStr">
        <is>
          <t>Zambia</t>
        </is>
      </c>
      <c r="BE396" t="n">
        <v>0</v>
      </c>
      <c r="BF396" t="n">
        <v>0</v>
      </c>
      <c r="BG396" t="n">
        <v>0</v>
      </c>
      <c r="BH396" t="n">
        <v>0</v>
      </c>
      <c r="BI396" t="n">
        <v>0</v>
      </c>
      <c r="BJ396" t="n">
        <v>0</v>
      </c>
      <c r="BK396" s="18" t="n">
        <v>1</v>
      </c>
      <c r="BL396" t="n">
        <v>0</v>
      </c>
      <c r="BM396" t="n">
        <v>1</v>
      </c>
      <c r="BN396" s="18" t="n">
        <v>0</v>
      </c>
      <c r="BO396" t="n">
        <v>18.83333333333333</v>
      </c>
      <c r="BP396" t="n">
        <v>27.63</v>
      </c>
      <c r="BQ396" s="25" t="n">
        <v>32.5</v>
      </c>
      <c r="BR396" t="n">
        <v>1</v>
      </c>
      <c r="BS396" t="n">
        <v>0</v>
      </c>
      <c r="BT396" t="n">
        <v>0</v>
      </c>
      <c r="BU396" t="n">
        <v>0</v>
      </c>
      <c r="BV396" t="n">
        <v>0</v>
      </c>
      <c r="BW396" t="n">
        <v>0</v>
      </c>
      <c r="BX396" t="n">
        <v>0</v>
      </c>
      <c r="BY396" s="18" t="n">
        <v>0</v>
      </c>
      <c r="BZ396" t="n">
        <v>0</v>
      </c>
      <c r="CA396" t="n">
        <v>0</v>
      </c>
      <c r="CB396" t="n">
        <v>1</v>
      </c>
      <c r="CC396" s="18" t="n">
        <v>0</v>
      </c>
      <c r="CD396" t="n">
        <v>0</v>
      </c>
      <c r="CE396" t="n">
        <v>0</v>
      </c>
      <c r="CF396" t="n">
        <v>0</v>
      </c>
      <c r="CG396" t="n">
        <v>0</v>
      </c>
      <c r="CH396" s="18" t="n">
        <v>0</v>
      </c>
      <c r="CI396" t="n">
        <v>1</v>
      </c>
      <c r="CJ396" t="n">
        <v>1</v>
      </c>
      <c r="CK396" t="n">
        <v>0</v>
      </c>
      <c r="CL396" t="n">
        <v>0</v>
      </c>
      <c r="CM396" t="n">
        <v>0</v>
      </c>
      <c r="CN396" t="n">
        <v>0</v>
      </c>
      <c r="CO396" t="n">
        <v>0</v>
      </c>
      <c r="CP396" t="n">
        <v>1</v>
      </c>
      <c r="CQ396" t="n">
        <v>0</v>
      </c>
      <c r="CR396" t="n">
        <v>0</v>
      </c>
      <c r="CS396" s="18" t="n">
        <v>0</v>
      </c>
      <c r="DD396" s="34" t="inlineStr">
        <is>
          <t>X</t>
        </is>
      </c>
    </row>
    <row r="397" customFormat="1" s="51">
      <c r="A397" s="51" t="n">
        <v>396</v>
      </c>
      <c r="B397" s="51" t="n">
        <v>24</v>
      </c>
      <c r="C397" s="52" t="inlineStr">
        <is>
          <t>Mphuka &amp; Simumba (2012)</t>
        </is>
      </c>
      <c r="D397" s="53" t="n">
        <v>37.7</v>
      </c>
      <c r="E397" s="54" t="n">
        <v>5.13</v>
      </c>
      <c r="F397" s="55">
        <f>D397/E397</f>
        <v/>
      </c>
      <c r="G397" s="55">
        <f>D397-E397</f>
        <v/>
      </c>
      <c r="H397" s="56">
        <f>D397+E397</f>
        <v/>
      </c>
      <c r="I397" s="57">
        <f>IFERROR(F397/SQRT(F397^2+W397), "X")</f>
        <v/>
      </c>
      <c r="J397" s="58">
        <f>IFERROR(SQRT((1-I397^2)/W397), "X")</f>
        <v/>
      </c>
      <c r="K397" s="58">
        <f>IFERROR(1/J397, "X")</f>
        <v/>
      </c>
      <c r="L397" s="58">
        <f>IFERROR(I397-J397, "X")</f>
        <v/>
      </c>
      <c r="M397" s="58">
        <f>IFERROR(I397+J397, "X")</f>
        <v/>
      </c>
      <c r="N397" s="59" t="n">
        <v>0</v>
      </c>
      <c r="O397" s="60" t="n">
        <v>1</v>
      </c>
      <c r="P397" s="59" t="n">
        <v>0</v>
      </c>
      <c r="Q397" s="60" t="n">
        <v>0</v>
      </c>
      <c r="R397" s="60" t="n">
        <v>0</v>
      </c>
      <c r="S397" s="60" t="n">
        <v>1</v>
      </c>
      <c r="T397" s="60" t="n">
        <v>0</v>
      </c>
      <c r="U397" s="59" t="n">
        <v>2137</v>
      </c>
      <c r="V397" s="60" t="n">
        <v>3</v>
      </c>
      <c r="W397" s="60">
        <f>U397-V397-1</f>
        <v/>
      </c>
      <c r="X397" s="60">
        <f>COUNTIF(B:B,B397)</f>
        <v/>
      </c>
      <c r="Y397" s="55" t="n">
        <v>7.020300000000001</v>
      </c>
      <c r="Z397" s="55">
        <f>BQ397-Y397-6</f>
        <v/>
      </c>
      <c r="AA397" s="60" t="n">
        <v>1</v>
      </c>
      <c r="AB397" s="60" t="n">
        <v>0</v>
      </c>
      <c r="AC397" s="60" t="n">
        <v>0</v>
      </c>
      <c r="AD397" s="60" t="n">
        <v>0</v>
      </c>
      <c r="AE397" s="60" t="n">
        <v>0</v>
      </c>
      <c r="AF397" s="60" t="n">
        <v>1</v>
      </c>
      <c r="AG397" s="59" t="n">
        <v>0</v>
      </c>
      <c r="AH397" s="60" t="n">
        <v>1</v>
      </c>
      <c r="AI397" s="61" t="n">
        <v>0</v>
      </c>
      <c r="AJ397" s="60" t="n">
        <v>0</v>
      </c>
      <c r="AK397" s="61" t="n">
        <v>1</v>
      </c>
      <c r="AL397" s="62" t="n">
        <v>2010</v>
      </c>
      <c r="AM397" s="63">
        <f>LN(AL397)</f>
        <v/>
      </c>
      <c r="AN397" s="58" t="n">
        <v>0</v>
      </c>
      <c r="AO397" s="58" t="n">
        <v>0</v>
      </c>
      <c r="AP397" s="58" t="n">
        <v>0</v>
      </c>
      <c r="AQ397" s="64" t="n">
        <v>1</v>
      </c>
      <c r="AR397" s="58" t="inlineStr">
        <is>
          <t>.</t>
        </is>
      </c>
      <c r="AS397" s="64" t="inlineStr">
        <is>
          <t>.</t>
        </is>
      </c>
      <c r="AT397" s="65" t="n">
        <v>1</v>
      </c>
      <c r="AU397" s="66" t="n">
        <v>0</v>
      </c>
      <c r="AV397" s="58" t="inlineStr">
        <is>
          <t>.</t>
        </is>
      </c>
      <c r="AW397" s="67" t="inlineStr">
        <is>
          <t>.</t>
        </is>
      </c>
      <c r="AX397" s="51" t="inlineStr">
        <is>
          <t>.</t>
        </is>
      </c>
      <c r="AY397" s="67" t="inlineStr">
        <is>
          <t>.</t>
        </is>
      </c>
      <c r="BA397" s="66" t="n"/>
      <c r="BB397" s="51" t="inlineStr">
        <is>
          <t>.</t>
        </is>
      </c>
      <c r="BC397" s="66" t="inlineStr">
        <is>
          <t>.</t>
        </is>
      </c>
      <c r="BD397" s="66" t="inlineStr">
        <is>
          <t>Zambia</t>
        </is>
      </c>
      <c r="BE397" t="n">
        <v>0</v>
      </c>
      <c r="BF397" t="n">
        <v>0</v>
      </c>
      <c r="BG397" t="n">
        <v>0</v>
      </c>
      <c r="BH397" t="n">
        <v>0</v>
      </c>
      <c r="BI397" t="n">
        <v>0</v>
      </c>
      <c r="BJ397" t="n">
        <v>0</v>
      </c>
      <c r="BK397" s="66" t="n">
        <v>1</v>
      </c>
      <c r="BL397" t="n">
        <v>0</v>
      </c>
      <c r="BM397" t="n">
        <v>1</v>
      </c>
      <c r="BN397" s="66" t="n">
        <v>0</v>
      </c>
      <c r="BO397" t="n">
        <v>18.83333333333333</v>
      </c>
      <c r="BP397" t="n">
        <v>27.63</v>
      </c>
      <c r="BQ397" s="52" t="n">
        <v>32.5</v>
      </c>
      <c r="BR397" s="51" t="n">
        <v>1</v>
      </c>
      <c r="BS397" s="51" t="n">
        <v>0</v>
      </c>
      <c r="BT397" s="51" t="n">
        <v>0</v>
      </c>
      <c r="BU397" s="51" t="n">
        <v>0</v>
      </c>
      <c r="BV397" s="51" t="n">
        <v>0</v>
      </c>
      <c r="BW397" s="51" t="n">
        <v>0</v>
      </c>
      <c r="BX397" s="51" t="n">
        <v>0</v>
      </c>
      <c r="BY397" s="66" t="n">
        <v>0</v>
      </c>
      <c r="BZ397" s="51" t="n">
        <v>0</v>
      </c>
      <c r="CA397" s="51" t="n">
        <v>0</v>
      </c>
      <c r="CB397" s="51" t="n">
        <v>1</v>
      </c>
      <c r="CC397" s="66" t="n">
        <v>0</v>
      </c>
      <c r="CD397" s="51" t="n">
        <v>0</v>
      </c>
      <c r="CE397" s="51" t="n">
        <v>0</v>
      </c>
      <c r="CF397" s="51" t="n">
        <v>0</v>
      </c>
      <c r="CG397" s="51" t="n">
        <v>0</v>
      </c>
      <c r="CH397" s="66" t="n">
        <v>0</v>
      </c>
      <c r="CI397" s="51" t="n">
        <v>1</v>
      </c>
      <c r="CJ397" s="51" t="n">
        <v>1</v>
      </c>
      <c r="CK397" s="51" t="n">
        <v>0</v>
      </c>
      <c r="CL397" s="51" t="n">
        <v>0</v>
      </c>
      <c r="CM397" s="51" t="n">
        <v>0</v>
      </c>
      <c r="CN397" s="51" t="n">
        <v>0</v>
      </c>
      <c r="CO397" s="51" t="n">
        <v>0</v>
      </c>
      <c r="CP397" s="51" t="n">
        <v>1</v>
      </c>
      <c r="CQ397" s="51" t="n">
        <v>0</v>
      </c>
      <c r="CR397" s="51" t="n">
        <v>0</v>
      </c>
      <c r="CS397" s="66" t="n">
        <v>0</v>
      </c>
      <c r="CY397" s="68" t="n"/>
      <c r="DD397" s="68" t="inlineStr">
        <is>
          <t>X</t>
        </is>
      </c>
    </row>
    <row r="398">
      <c r="A398" t="n">
        <v>397</v>
      </c>
      <c r="B398" t="n">
        <v>25</v>
      </c>
      <c r="C398" s="25" t="inlineStr">
        <is>
          <t>Aslam (2007)</t>
        </is>
      </c>
      <c r="D398" s="12" t="n">
        <v>7.2</v>
      </c>
      <c r="E398" s="14" t="n">
        <v>0.5</v>
      </c>
      <c r="F398" s="7">
        <f>D398/E398</f>
        <v/>
      </c>
      <c r="G398" s="7">
        <f>D398-E398</f>
        <v/>
      </c>
      <c r="H398" s="16">
        <f>D398+E398</f>
        <v/>
      </c>
      <c r="I398" s="11">
        <f>IFERROR(F398/SQRT(F398^2+W398), "X")</f>
        <v/>
      </c>
      <c r="J398" s="33">
        <f>IFERROR(SQRT((1-I398^2)/W398), "X")</f>
        <v/>
      </c>
      <c r="K398" s="33">
        <f>IFERROR(1/J398, "X")</f>
        <v/>
      </c>
      <c r="L398" s="33">
        <f>IFERROR(I398-J398, "X")</f>
        <v/>
      </c>
      <c r="M398" s="33">
        <f>IFERROR(I398+J398, "X")</f>
        <v/>
      </c>
      <c r="N398" s="8" t="n">
        <v>1</v>
      </c>
      <c r="O398" s="9" t="n">
        <v>0</v>
      </c>
      <c r="P398" s="8" t="n">
        <v>0</v>
      </c>
      <c r="Q398" s="9" t="n">
        <v>0</v>
      </c>
      <c r="R398" s="9" t="n">
        <v>1</v>
      </c>
      <c r="S398" s="9" t="n">
        <v>0</v>
      </c>
      <c r="T398" s="9" t="n">
        <v>0</v>
      </c>
      <c r="U398" s="8" t="n">
        <v>11501</v>
      </c>
      <c r="V398" s="9" t="n">
        <v>10</v>
      </c>
      <c r="W398" s="9">
        <f>U398-V398-1</f>
        <v/>
      </c>
      <c r="X398" s="9">
        <f>COUNTIF(B:B,B398)</f>
        <v/>
      </c>
      <c r="Y398" s="7" t="n">
        <v>5.666</v>
      </c>
      <c r="Z398" s="7" t="n">
        <v>20.492</v>
      </c>
      <c r="AA398" s="9" t="n">
        <v>1</v>
      </c>
      <c r="AB398" s="9" t="n">
        <v>0</v>
      </c>
      <c r="AC398" s="9" t="n">
        <v>0</v>
      </c>
      <c r="AD398" s="9" t="n">
        <v>0</v>
      </c>
      <c r="AE398" s="9" t="n">
        <v>0</v>
      </c>
      <c r="AF398" s="9" t="n">
        <v>1</v>
      </c>
      <c r="AG398" s="8" t="n">
        <v>0</v>
      </c>
      <c r="AH398" s="9" t="n">
        <v>1</v>
      </c>
      <c r="AI398" s="30" t="n">
        <v>0</v>
      </c>
      <c r="AJ398" s="9" t="n">
        <v>1</v>
      </c>
      <c r="AK398" s="30" t="n">
        <v>0</v>
      </c>
      <c r="AL398" s="21" t="n">
        <v>2002</v>
      </c>
      <c r="AM398" s="23">
        <f>LN(AL398)</f>
        <v/>
      </c>
      <c r="AN398" s="33" t="n">
        <v>0.44</v>
      </c>
      <c r="AO398" s="33" t="n">
        <v>0.097</v>
      </c>
      <c r="AP398" s="33" t="n">
        <v>0.355</v>
      </c>
      <c r="AQ398" s="43">
        <f>1-(SUM(AN398:AP398))</f>
        <v/>
      </c>
      <c r="AR398" s="33" t="n">
        <v>0.64</v>
      </c>
      <c r="AS398" s="43" t="n">
        <v>0.33</v>
      </c>
      <c r="AT398" s="42" t="n">
        <v>0.58</v>
      </c>
      <c r="AU398" s="18" t="n">
        <v>0.42</v>
      </c>
      <c r="AV398" t="n">
        <v>1</v>
      </c>
      <c r="AW398" s="40" t="n">
        <v>0</v>
      </c>
      <c r="AX398" t="inlineStr">
        <is>
          <t>.</t>
        </is>
      </c>
      <c r="AY398" s="40" t="inlineStr">
        <is>
          <t>.</t>
        </is>
      </c>
      <c r="BA398" s="18" t="n"/>
      <c r="BB398">
        <f>1-BC398</f>
        <v/>
      </c>
      <c r="BC398" s="18" t="n">
        <v>0.473</v>
      </c>
      <c r="BD398" s="18" t="inlineStr">
        <is>
          <t>Pakistan</t>
        </is>
      </c>
      <c r="BE398" t="n">
        <v>0</v>
      </c>
      <c r="BF398" t="n">
        <v>0</v>
      </c>
      <c r="BG398" t="n">
        <v>0</v>
      </c>
      <c r="BH398" t="n">
        <v>0</v>
      </c>
      <c r="BI398" t="n">
        <v>0</v>
      </c>
      <c r="BJ398" t="n">
        <v>1</v>
      </c>
      <c r="BK398" s="18" t="n">
        <v>0</v>
      </c>
      <c r="BL398" t="n">
        <v>0</v>
      </c>
      <c r="BM398" t="n">
        <v>1</v>
      </c>
      <c r="BN398" s="18" t="n">
        <v>0</v>
      </c>
      <c r="BO398" t="n">
        <v>38.75</v>
      </c>
      <c r="BP398" t="n">
        <v>28</v>
      </c>
      <c r="BQ398" s="25" t="n">
        <v>33.378</v>
      </c>
      <c r="BR398" t="n">
        <v>1</v>
      </c>
      <c r="BS398" t="n">
        <v>0</v>
      </c>
      <c r="BT398" t="n">
        <v>0</v>
      </c>
      <c r="BU398" t="n">
        <v>0</v>
      </c>
      <c r="BV398" t="n">
        <v>0</v>
      </c>
      <c r="BW398" t="n">
        <v>0</v>
      </c>
      <c r="BX398" t="n">
        <v>0</v>
      </c>
      <c r="BY398" s="18" t="n">
        <v>0</v>
      </c>
      <c r="BZ398" t="n">
        <v>0</v>
      </c>
      <c r="CA398" t="n">
        <v>0</v>
      </c>
      <c r="CB398" t="n">
        <v>1</v>
      </c>
      <c r="CC398" s="18" t="n">
        <v>0</v>
      </c>
      <c r="CD398" t="n">
        <v>0</v>
      </c>
      <c r="CE398" t="n">
        <v>0</v>
      </c>
      <c r="CF398" t="n">
        <v>0</v>
      </c>
      <c r="CG398" t="n">
        <v>0</v>
      </c>
      <c r="CH398" s="18" t="n">
        <v>0</v>
      </c>
      <c r="CI398" t="n">
        <v>0</v>
      </c>
      <c r="CJ398" t="n">
        <v>0</v>
      </c>
      <c r="CK398" t="n">
        <v>1</v>
      </c>
      <c r="CL398" t="n">
        <v>1</v>
      </c>
      <c r="CM398" t="n">
        <v>0</v>
      </c>
      <c r="CN398" t="n">
        <v>0</v>
      </c>
      <c r="CO398" t="n">
        <v>0</v>
      </c>
      <c r="CP398" t="n">
        <v>0</v>
      </c>
      <c r="CQ398" t="n">
        <v>0</v>
      </c>
      <c r="CR398" t="n">
        <v>1</v>
      </c>
      <c r="CS398" s="18" t="n">
        <v>1</v>
      </c>
      <c r="DD398" s="34" t="inlineStr">
        <is>
          <t>X</t>
        </is>
      </c>
    </row>
    <row r="399">
      <c r="A399" t="n">
        <v>398</v>
      </c>
      <c r="B399" t="n">
        <v>25</v>
      </c>
      <c r="C399" s="25" t="inlineStr">
        <is>
          <t>Aslam (2007)</t>
        </is>
      </c>
      <c r="D399" s="12" t="n">
        <v>2.776999696716054</v>
      </c>
      <c r="E399" s="14" t="n">
        <v>0.4083823083405961</v>
      </c>
      <c r="F399" s="7" t="n">
        <v>6.800000000000001</v>
      </c>
      <c r="G399" s="7">
        <f>D399-E399</f>
        <v/>
      </c>
      <c r="H399" s="16">
        <f>D399+E399</f>
        <v/>
      </c>
      <c r="I399" s="11">
        <f>IFERROR(F399/SQRT(F399^2+W399), "X")</f>
        <v/>
      </c>
      <c r="J399" s="33">
        <f>IFERROR(SQRT((1-I399^2)/W399), "X")</f>
        <v/>
      </c>
      <c r="K399" s="33">
        <f>IFERROR(1/J399, "X")</f>
        <v/>
      </c>
      <c r="L399" s="33">
        <f>IFERROR(I399-J399, "X")</f>
        <v/>
      </c>
      <c r="M399" s="33">
        <f>IFERROR(I399+J399, "X")</f>
        <v/>
      </c>
      <c r="N399" s="8" t="n">
        <v>1</v>
      </c>
      <c r="O399" s="9" t="n">
        <v>0</v>
      </c>
      <c r="P399" s="8" t="n">
        <v>0</v>
      </c>
      <c r="Q399" s="9" t="n">
        <v>0</v>
      </c>
      <c r="R399" s="9" t="n">
        <v>1</v>
      </c>
      <c r="S399" s="9" t="n">
        <v>0</v>
      </c>
      <c r="T399" s="9" t="n">
        <v>0</v>
      </c>
      <c r="U399" s="8" t="n">
        <v>11501</v>
      </c>
      <c r="V399" s="9" t="n">
        <v>17</v>
      </c>
      <c r="W399" s="9">
        <f>U399-V399-1</f>
        <v/>
      </c>
      <c r="X399" s="9">
        <f>COUNTIF(B:B,B399)</f>
        <v/>
      </c>
      <c r="Y399" s="7" t="n">
        <v>5</v>
      </c>
      <c r="Z399" s="7" t="n">
        <v>20.492</v>
      </c>
      <c r="AA399" s="9" t="n">
        <v>0</v>
      </c>
      <c r="AB399" s="9" t="n">
        <v>1</v>
      </c>
      <c r="AC399" s="9" t="n">
        <v>0</v>
      </c>
      <c r="AD399" s="9" t="n">
        <v>0</v>
      </c>
      <c r="AE399" s="9" t="n">
        <v>0</v>
      </c>
      <c r="AF399" s="9" t="n">
        <v>1</v>
      </c>
      <c r="AG399" s="8" t="n">
        <v>0</v>
      </c>
      <c r="AH399" s="9" t="n">
        <v>1</v>
      </c>
      <c r="AI399" s="30" t="n">
        <v>0</v>
      </c>
      <c r="AJ399" s="9" t="n">
        <v>1</v>
      </c>
      <c r="AK399" s="30" t="n">
        <v>0</v>
      </c>
      <c r="AL399" s="21" t="n">
        <v>2002</v>
      </c>
      <c r="AM399" s="23">
        <f>LN(AL399)</f>
        <v/>
      </c>
      <c r="AN399" s="33" t="n">
        <v>0.44</v>
      </c>
      <c r="AO399" s="33" t="n">
        <v>0.097</v>
      </c>
      <c r="AP399" s="33" t="n">
        <v>0.355</v>
      </c>
      <c r="AQ399" s="43">
        <f>1-(SUM(AN399:AP399))</f>
        <v/>
      </c>
      <c r="AR399" s="33" t="n">
        <v>0.64</v>
      </c>
      <c r="AS399" s="43" t="n">
        <v>0.33</v>
      </c>
      <c r="AT399" s="42" t="n">
        <v>0.58</v>
      </c>
      <c r="AU399" s="18" t="n">
        <v>0.42</v>
      </c>
      <c r="AV399" t="n">
        <v>1</v>
      </c>
      <c r="AW399" s="40" t="n">
        <v>0</v>
      </c>
      <c r="AX399" t="inlineStr">
        <is>
          <t>.</t>
        </is>
      </c>
      <c r="AY399" s="40" t="inlineStr">
        <is>
          <t>.</t>
        </is>
      </c>
      <c r="BA399" s="18" t="n"/>
      <c r="BB399">
        <f>1-BC399</f>
        <v/>
      </c>
      <c r="BC399" s="18" t="n">
        <v>0.473</v>
      </c>
      <c r="BD399" s="18" t="inlineStr">
        <is>
          <t>Pakistan</t>
        </is>
      </c>
      <c r="BE399" t="n">
        <v>0</v>
      </c>
      <c r="BF399" t="n">
        <v>0</v>
      </c>
      <c r="BG399" t="n">
        <v>0</v>
      </c>
      <c r="BH399" t="n">
        <v>0</v>
      </c>
      <c r="BI399" t="n">
        <v>0</v>
      </c>
      <c r="BJ399" t="n">
        <v>1</v>
      </c>
      <c r="BK399" s="18" t="n">
        <v>0</v>
      </c>
      <c r="BL399" t="n">
        <v>0</v>
      </c>
      <c r="BM399" t="n">
        <v>1</v>
      </c>
      <c r="BN399" s="18" t="n">
        <v>0</v>
      </c>
      <c r="BO399" t="n">
        <v>38.75</v>
      </c>
      <c r="BP399" t="n">
        <v>28</v>
      </c>
      <c r="BQ399" s="25" t="n">
        <v>33.378</v>
      </c>
      <c r="BR399" t="n">
        <v>1</v>
      </c>
      <c r="BS399" t="n">
        <v>0</v>
      </c>
      <c r="BT399" t="n">
        <v>0</v>
      </c>
      <c r="BU399" t="n">
        <v>0</v>
      </c>
      <c r="BV399" t="n">
        <v>0</v>
      </c>
      <c r="BW399" t="n">
        <v>0</v>
      </c>
      <c r="BX399" t="n">
        <v>0</v>
      </c>
      <c r="BY399" s="18" t="n">
        <v>0</v>
      </c>
      <c r="BZ399" t="n">
        <v>0</v>
      </c>
      <c r="CA399" t="n">
        <v>0</v>
      </c>
      <c r="CB399" t="n">
        <v>1</v>
      </c>
      <c r="CC399" s="18" t="n">
        <v>0</v>
      </c>
      <c r="CD399" t="n">
        <v>0</v>
      </c>
      <c r="CE399" t="n">
        <v>0</v>
      </c>
      <c r="CF399" t="n">
        <v>0</v>
      </c>
      <c r="CG399" t="n">
        <v>0</v>
      </c>
      <c r="CH399" s="18" t="n">
        <v>0</v>
      </c>
      <c r="CI399" t="n">
        <v>0</v>
      </c>
      <c r="CJ399" t="n">
        <v>0</v>
      </c>
      <c r="CK399" t="n">
        <v>1</v>
      </c>
      <c r="CL399" t="n">
        <v>1</v>
      </c>
      <c r="CM399" t="n">
        <v>0</v>
      </c>
      <c r="CN399" t="n">
        <v>0</v>
      </c>
      <c r="CO399" t="n">
        <v>0</v>
      </c>
      <c r="CP399" t="n">
        <v>0</v>
      </c>
      <c r="CQ399" t="n">
        <v>0</v>
      </c>
      <c r="CR399" t="n">
        <v>1</v>
      </c>
      <c r="CS399" s="18" t="n">
        <v>1</v>
      </c>
      <c r="DD399" s="34" t="inlineStr">
        <is>
          <t>X</t>
        </is>
      </c>
    </row>
    <row r="400">
      <c r="A400" t="n">
        <v>399</v>
      </c>
      <c r="B400" t="n">
        <v>25</v>
      </c>
      <c r="C400" s="25" t="inlineStr">
        <is>
          <t>Aslam (2007)</t>
        </is>
      </c>
      <c r="D400" s="12" t="n">
        <v>4.463383967177337</v>
      </c>
      <c r="E400" s="14" t="n">
        <v>0.3294010307879953</v>
      </c>
      <c r="F400" s="7" t="n">
        <v>13.55</v>
      </c>
      <c r="G400" s="7">
        <f>D400-E400</f>
        <v/>
      </c>
      <c r="H400" s="16">
        <f>D400+E400</f>
        <v/>
      </c>
      <c r="I400" s="11">
        <f>IFERROR(F400/SQRT(F400^2+W400), "X")</f>
        <v/>
      </c>
      <c r="J400" s="33">
        <f>IFERROR(SQRT((1-I400^2)/W400), "X")</f>
        <v/>
      </c>
      <c r="K400" s="33">
        <f>IFERROR(1/J400, "X")</f>
        <v/>
      </c>
      <c r="L400" s="33">
        <f>IFERROR(I400-J400, "X")</f>
        <v/>
      </c>
      <c r="M400" s="33">
        <f>IFERROR(I400+J400, "X")</f>
        <v/>
      </c>
      <c r="N400" s="8" t="n">
        <v>1</v>
      </c>
      <c r="O400" s="9" t="n">
        <v>0</v>
      </c>
      <c r="P400" s="8" t="n">
        <v>0</v>
      </c>
      <c r="Q400" s="9" t="n">
        <v>0</v>
      </c>
      <c r="R400" s="9" t="n">
        <v>1</v>
      </c>
      <c r="S400" s="9" t="n">
        <v>0</v>
      </c>
      <c r="T400" s="9" t="n">
        <v>0</v>
      </c>
      <c r="U400" s="8" t="n">
        <v>11501</v>
      </c>
      <c r="V400" s="9" t="n">
        <v>17</v>
      </c>
      <c r="W400" s="9">
        <f>U400-V400-1</f>
        <v/>
      </c>
      <c r="X400" s="9">
        <f>COUNTIF(B:B,B400)</f>
        <v/>
      </c>
      <c r="Y400" s="7" t="n">
        <v>8</v>
      </c>
      <c r="Z400" s="7" t="n">
        <v>20.492</v>
      </c>
      <c r="AA400" s="9" t="n">
        <v>0</v>
      </c>
      <c r="AB400" s="9" t="n">
        <v>1</v>
      </c>
      <c r="AC400" s="9" t="n">
        <v>0</v>
      </c>
      <c r="AD400" s="9" t="n">
        <v>0</v>
      </c>
      <c r="AE400" s="9" t="n">
        <v>0</v>
      </c>
      <c r="AF400" s="9" t="n">
        <v>1</v>
      </c>
      <c r="AG400" s="8" t="n">
        <v>0</v>
      </c>
      <c r="AH400" s="9" t="n">
        <v>1</v>
      </c>
      <c r="AI400" s="30" t="n">
        <v>0</v>
      </c>
      <c r="AJ400" s="9" t="n">
        <v>1</v>
      </c>
      <c r="AK400" s="30" t="n">
        <v>0</v>
      </c>
      <c r="AL400" s="21" t="n">
        <v>2002</v>
      </c>
      <c r="AM400" s="23">
        <f>LN(AL400)</f>
        <v/>
      </c>
      <c r="AN400" s="33" t="n">
        <v>0.44</v>
      </c>
      <c r="AO400" s="33" t="n">
        <v>0.097</v>
      </c>
      <c r="AP400" s="33" t="n">
        <v>0.355</v>
      </c>
      <c r="AQ400" s="43">
        <f>1-(SUM(AN400:AP400))</f>
        <v/>
      </c>
      <c r="AR400" s="33" t="n">
        <v>0.64</v>
      </c>
      <c r="AS400" s="43" t="n">
        <v>0.33</v>
      </c>
      <c r="AT400" s="42" t="n">
        <v>0.58</v>
      </c>
      <c r="AU400" s="18" t="n">
        <v>0.42</v>
      </c>
      <c r="AV400" t="n">
        <v>1</v>
      </c>
      <c r="AW400" s="40" t="n">
        <v>0</v>
      </c>
      <c r="AX400" t="inlineStr">
        <is>
          <t>.</t>
        </is>
      </c>
      <c r="AY400" s="40" t="inlineStr">
        <is>
          <t>.</t>
        </is>
      </c>
      <c r="BA400" s="18" t="n"/>
      <c r="BB400">
        <f>1-BC400</f>
        <v/>
      </c>
      <c r="BC400" s="18" t="n">
        <v>0.473</v>
      </c>
      <c r="BD400" s="18" t="inlineStr">
        <is>
          <t>Pakistan</t>
        </is>
      </c>
      <c r="BE400" t="n">
        <v>0</v>
      </c>
      <c r="BF400" t="n">
        <v>0</v>
      </c>
      <c r="BG400" t="n">
        <v>0</v>
      </c>
      <c r="BH400" t="n">
        <v>0</v>
      </c>
      <c r="BI400" t="n">
        <v>0</v>
      </c>
      <c r="BJ400" t="n">
        <v>1</v>
      </c>
      <c r="BK400" s="18" t="n">
        <v>0</v>
      </c>
      <c r="BL400" t="n">
        <v>0</v>
      </c>
      <c r="BM400" t="n">
        <v>1</v>
      </c>
      <c r="BN400" s="18" t="n">
        <v>0</v>
      </c>
      <c r="BO400" t="n">
        <v>38.75</v>
      </c>
      <c r="BP400" t="n">
        <v>28</v>
      </c>
      <c r="BQ400" s="25" t="n">
        <v>33.378</v>
      </c>
      <c r="BR400" t="n">
        <v>1</v>
      </c>
      <c r="BS400" t="n">
        <v>0</v>
      </c>
      <c r="BT400" t="n">
        <v>0</v>
      </c>
      <c r="BU400" t="n">
        <v>0</v>
      </c>
      <c r="BV400" t="n">
        <v>0</v>
      </c>
      <c r="BW400" t="n">
        <v>0</v>
      </c>
      <c r="BX400" t="n">
        <v>0</v>
      </c>
      <c r="BY400" s="18" t="n">
        <v>0</v>
      </c>
      <c r="BZ400" t="n">
        <v>0</v>
      </c>
      <c r="CA400" t="n">
        <v>0</v>
      </c>
      <c r="CB400" t="n">
        <v>1</v>
      </c>
      <c r="CC400" s="18" t="n">
        <v>0</v>
      </c>
      <c r="CD400" t="n">
        <v>0</v>
      </c>
      <c r="CE400" t="n">
        <v>0</v>
      </c>
      <c r="CF400" t="n">
        <v>0</v>
      </c>
      <c r="CG400" t="n">
        <v>0</v>
      </c>
      <c r="CH400" s="18" t="n">
        <v>0</v>
      </c>
      <c r="CI400" t="n">
        <v>0</v>
      </c>
      <c r="CJ400" t="n">
        <v>0</v>
      </c>
      <c r="CK400" t="n">
        <v>1</v>
      </c>
      <c r="CL400" t="n">
        <v>1</v>
      </c>
      <c r="CM400" t="n">
        <v>0</v>
      </c>
      <c r="CN400" t="n">
        <v>0</v>
      </c>
      <c r="CO400" t="n">
        <v>0</v>
      </c>
      <c r="CP400" t="n">
        <v>0</v>
      </c>
      <c r="CQ400" t="n">
        <v>0</v>
      </c>
      <c r="CR400" t="n">
        <v>1</v>
      </c>
      <c r="CS400" s="18" t="n">
        <v>1</v>
      </c>
      <c r="DD400" s="34" t="inlineStr">
        <is>
          <t>X</t>
        </is>
      </c>
    </row>
    <row r="401">
      <c r="A401" t="n">
        <v>400</v>
      </c>
      <c r="B401" t="n">
        <v>25</v>
      </c>
      <c r="C401" s="25" t="inlineStr">
        <is>
          <t>Aslam (2007)</t>
        </is>
      </c>
      <c r="D401" s="12" t="n">
        <v>13.07593421488706</v>
      </c>
      <c r="E401" s="14" t="n">
        <v>0.4897353638534481</v>
      </c>
      <c r="F401" s="7" t="n">
        <v>26.7</v>
      </c>
      <c r="G401" s="7">
        <f>D401-E401</f>
        <v/>
      </c>
      <c r="H401" s="16">
        <f>D401+E401</f>
        <v/>
      </c>
      <c r="I401" s="11">
        <f>IFERROR(F401/SQRT(F401^2+W401), "X")</f>
        <v/>
      </c>
      <c r="J401" s="33">
        <f>IFERROR(SQRT((1-I401^2)/W401), "X")</f>
        <v/>
      </c>
      <c r="K401" s="33">
        <f>IFERROR(1/J401, "X")</f>
        <v/>
      </c>
      <c r="L401" s="33">
        <f>IFERROR(I401-J401, "X")</f>
        <v/>
      </c>
      <c r="M401" s="33">
        <f>IFERROR(I401+J401, "X")</f>
        <v/>
      </c>
      <c r="N401" s="8" t="n">
        <v>1</v>
      </c>
      <c r="O401" s="9" t="n">
        <v>0</v>
      </c>
      <c r="P401" s="8" t="n">
        <v>0</v>
      </c>
      <c r="Q401" s="9" t="n">
        <v>0</v>
      </c>
      <c r="R401" s="9" t="n">
        <v>1</v>
      </c>
      <c r="S401" s="9" t="n">
        <v>0</v>
      </c>
      <c r="T401" s="9" t="n">
        <v>0</v>
      </c>
      <c r="U401" s="8" t="n">
        <v>11501</v>
      </c>
      <c r="V401" s="9" t="n">
        <v>17</v>
      </c>
      <c r="W401" s="9">
        <f>U401-V401-1</f>
        <v/>
      </c>
      <c r="X401" s="9">
        <f>COUNTIF(B:B,B401)</f>
        <v/>
      </c>
      <c r="Y401" s="7" t="n">
        <v>10</v>
      </c>
      <c r="Z401" s="7" t="n">
        <v>20.492</v>
      </c>
      <c r="AA401" s="9" t="n">
        <v>0</v>
      </c>
      <c r="AB401" s="9" t="n">
        <v>1</v>
      </c>
      <c r="AC401" s="9" t="n">
        <v>0</v>
      </c>
      <c r="AD401" s="9" t="n">
        <v>0</v>
      </c>
      <c r="AE401" s="9" t="n">
        <v>0</v>
      </c>
      <c r="AF401" s="9" t="n">
        <v>1</v>
      </c>
      <c r="AG401" s="8" t="n">
        <v>0</v>
      </c>
      <c r="AH401" s="9" t="n">
        <v>1</v>
      </c>
      <c r="AI401" s="30" t="n">
        <v>0</v>
      </c>
      <c r="AJ401" s="9" t="n">
        <v>1</v>
      </c>
      <c r="AK401" s="30" t="n">
        <v>0</v>
      </c>
      <c r="AL401" s="21" t="n">
        <v>2002</v>
      </c>
      <c r="AM401" s="23">
        <f>LN(AL401)</f>
        <v/>
      </c>
      <c r="AN401" s="33" t="n">
        <v>0.44</v>
      </c>
      <c r="AO401" s="33" t="n">
        <v>0.097</v>
      </c>
      <c r="AP401" s="33" t="n">
        <v>0.355</v>
      </c>
      <c r="AQ401" s="43">
        <f>1-(SUM(AN401:AP401))</f>
        <v/>
      </c>
      <c r="AR401" s="33" t="n">
        <v>0.64</v>
      </c>
      <c r="AS401" s="43" t="n">
        <v>0.33</v>
      </c>
      <c r="AT401" s="42" t="n">
        <v>0.58</v>
      </c>
      <c r="AU401" s="18" t="n">
        <v>0.42</v>
      </c>
      <c r="AV401" t="n">
        <v>1</v>
      </c>
      <c r="AW401" s="40" t="n">
        <v>0</v>
      </c>
      <c r="AX401" t="inlineStr">
        <is>
          <t>.</t>
        </is>
      </c>
      <c r="AY401" s="40" t="inlineStr">
        <is>
          <t>.</t>
        </is>
      </c>
      <c r="BA401" s="18" t="n"/>
      <c r="BB401">
        <f>1-BC401</f>
        <v/>
      </c>
      <c r="BC401" s="18" t="n">
        <v>0.473</v>
      </c>
      <c r="BD401" s="18" t="inlineStr">
        <is>
          <t>Pakistan</t>
        </is>
      </c>
      <c r="BE401" t="n">
        <v>0</v>
      </c>
      <c r="BF401" t="n">
        <v>0</v>
      </c>
      <c r="BG401" t="n">
        <v>0</v>
      </c>
      <c r="BH401" t="n">
        <v>0</v>
      </c>
      <c r="BI401" t="n">
        <v>0</v>
      </c>
      <c r="BJ401" t="n">
        <v>1</v>
      </c>
      <c r="BK401" s="18" t="n">
        <v>0</v>
      </c>
      <c r="BL401" t="n">
        <v>0</v>
      </c>
      <c r="BM401" t="n">
        <v>1</v>
      </c>
      <c r="BN401" s="18" t="n">
        <v>0</v>
      </c>
      <c r="BO401" t="n">
        <v>38.75</v>
      </c>
      <c r="BP401" t="n">
        <v>28</v>
      </c>
      <c r="BQ401" s="25" t="n">
        <v>33.378</v>
      </c>
      <c r="BR401" t="n">
        <v>1</v>
      </c>
      <c r="BS401" t="n">
        <v>0</v>
      </c>
      <c r="BT401" t="n">
        <v>0</v>
      </c>
      <c r="BU401" t="n">
        <v>0</v>
      </c>
      <c r="BV401" t="n">
        <v>0</v>
      </c>
      <c r="BW401" t="n">
        <v>0</v>
      </c>
      <c r="BX401" t="n">
        <v>0</v>
      </c>
      <c r="BY401" s="18" t="n">
        <v>0</v>
      </c>
      <c r="BZ401" t="n">
        <v>0</v>
      </c>
      <c r="CA401" t="n">
        <v>0</v>
      </c>
      <c r="CB401" t="n">
        <v>1</v>
      </c>
      <c r="CC401" s="18" t="n">
        <v>0</v>
      </c>
      <c r="CD401" t="n">
        <v>0</v>
      </c>
      <c r="CE401" t="n">
        <v>0</v>
      </c>
      <c r="CF401" t="n">
        <v>0</v>
      </c>
      <c r="CG401" t="n">
        <v>0</v>
      </c>
      <c r="CH401" s="18" t="n">
        <v>0</v>
      </c>
      <c r="CI401" t="n">
        <v>0</v>
      </c>
      <c r="CJ401" t="n">
        <v>0</v>
      </c>
      <c r="CK401" t="n">
        <v>1</v>
      </c>
      <c r="CL401" t="n">
        <v>1</v>
      </c>
      <c r="CM401" t="n">
        <v>0</v>
      </c>
      <c r="CN401" t="n">
        <v>0</v>
      </c>
      <c r="CO401" t="n">
        <v>0</v>
      </c>
      <c r="CP401" t="n">
        <v>0</v>
      </c>
      <c r="CQ401" t="n">
        <v>0</v>
      </c>
      <c r="CR401" t="n">
        <v>1</v>
      </c>
      <c r="CS401" s="18" t="n">
        <v>1</v>
      </c>
      <c r="DD401" s="34" t="inlineStr">
        <is>
          <t>X</t>
        </is>
      </c>
    </row>
    <row r="402">
      <c r="A402" t="n">
        <v>401</v>
      </c>
      <c r="B402" t="n">
        <v>25</v>
      </c>
      <c r="C402" s="25" t="inlineStr">
        <is>
          <t>Aslam (2007)</t>
        </is>
      </c>
      <c r="D402" s="12" t="n">
        <v>11.41572966851014</v>
      </c>
      <c r="E402" s="14" t="n">
        <v>0.4494381759255962</v>
      </c>
      <c r="F402" s="7" t="n">
        <v>25.4</v>
      </c>
      <c r="G402" s="7">
        <f>D402-E402</f>
        <v/>
      </c>
      <c r="H402" s="16">
        <f>D402+E402</f>
        <v/>
      </c>
      <c r="I402" s="11">
        <f>IFERROR(F402/SQRT(F402^2+W402), "X")</f>
        <v/>
      </c>
      <c r="J402" s="33">
        <f>IFERROR(SQRT((1-I402^2)/W402), "X")</f>
        <v/>
      </c>
      <c r="K402" s="33">
        <f>IFERROR(1/J402, "X")</f>
        <v/>
      </c>
      <c r="L402" s="33">
        <f>IFERROR(I402-J402, "X")</f>
        <v/>
      </c>
      <c r="M402" s="33">
        <f>IFERROR(I402+J402, "X")</f>
        <v/>
      </c>
      <c r="N402" s="8" t="n">
        <v>1</v>
      </c>
      <c r="O402" s="9" t="n">
        <v>0</v>
      </c>
      <c r="P402" s="8" t="n">
        <v>0</v>
      </c>
      <c r="Q402" s="9" t="n">
        <v>0</v>
      </c>
      <c r="R402" s="9" t="n">
        <v>1</v>
      </c>
      <c r="S402" s="9" t="n">
        <v>0</v>
      </c>
      <c r="T402" s="9" t="n">
        <v>0</v>
      </c>
      <c r="U402" s="8" t="n">
        <v>11501</v>
      </c>
      <c r="V402" s="9" t="n">
        <v>17</v>
      </c>
      <c r="W402" s="9">
        <f>U402-V402-1</f>
        <v/>
      </c>
      <c r="X402" s="9">
        <f>COUNTIF(B:B,B402)</f>
        <v/>
      </c>
      <c r="Y402" s="7" t="n">
        <v>12</v>
      </c>
      <c r="Z402" s="7" t="n">
        <v>20.492</v>
      </c>
      <c r="AA402" s="9" t="n">
        <v>0</v>
      </c>
      <c r="AB402" s="9" t="n">
        <v>1</v>
      </c>
      <c r="AC402" s="9" t="n">
        <v>0</v>
      </c>
      <c r="AD402" s="9" t="n">
        <v>0</v>
      </c>
      <c r="AE402" s="9" t="n">
        <v>0</v>
      </c>
      <c r="AF402" s="9" t="n">
        <v>1</v>
      </c>
      <c r="AG402" s="8" t="n">
        <v>0</v>
      </c>
      <c r="AH402" s="9" t="n">
        <v>1</v>
      </c>
      <c r="AI402" s="30" t="n">
        <v>0</v>
      </c>
      <c r="AJ402" s="9" t="n">
        <v>1</v>
      </c>
      <c r="AK402" s="30" t="n">
        <v>0</v>
      </c>
      <c r="AL402" s="21" t="n">
        <v>2002</v>
      </c>
      <c r="AM402" s="23">
        <f>LN(AL402)</f>
        <v/>
      </c>
      <c r="AN402" s="33" t="n">
        <v>0.44</v>
      </c>
      <c r="AO402" s="33" t="n">
        <v>0.097</v>
      </c>
      <c r="AP402" s="33" t="n">
        <v>0.355</v>
      </c>
      <c r="AQ402" s="43">
        <f>1-(SUM(AN402:AP402))</f>
        <v/>
      </c>
      <c r="AR402" s="33" t="n">
        <v>0.64</v>
      </c>
      <c r="AS402" s="43" t="n">
        <v>0.33</v>
      </c>
      <c r="AT402" s="42" t="n">
        <v>0.58</v>
      </c>
      <c r="AU402" s="18" t="n">
        <v>0.42</v>
      </c>
      <c r="AV402" t="n">
        <v>1</v>
      </c>
      <c r="AW402" s="40" t="n">
        <v>0</v>
      </c>
      <c r="AX402" t="inlineStr">
        <is>
          <t>.</t>
        </is>
      </c>
      <c r="AY402" s="40" t="inlineStr">
        <is>
          <t>.</t>
        </is>
      </c>
      <c r="BA402" s="18" t="n"/>
      <c r="BB402">
        <f>1-BC402</f>
        <v/>
      </c>
      <c r="BC402" s="18" t="n">
        <v>0.473</v>
      </c>
      <c r="BD402" s="18" t="inlineStr">
        <is>
          <t>Pakistan</t>
        </is>
      </c>
      <c r="BE402" t="n">
        <v>0</v>
      </c>
      <c r="BF402" t="n">
        <v>0</v>
      </c>
      <c r="BG402" t="n">
        <v>0</v>
      </c>
      <c r="BH402" t="n">
        <v>0</v>
      </c>
      <c r="BI402" t="n">
        <v>0</v>
      </c>
      <c r="BJ402" t="n">
        <v>1</v>
      </c>
      <c r="BK402" s="18" t="n">
        <v>0</v>
      </c>
      <c r="BL402" t="n">
        <v>0</v>
      </c>
      <c r="BM402" t="n">
        <v>1</v>
      </c>
      <c r="BN402" s="18" t="n">
        <v>0</v>
      </c>
      <c r="BO402" t="n">
        <v>38.75</v>
      </c>
      <c r="BP402" t="n">
        <v>28</v>
      </c>
      <c r="BQ402" s="25" t="n">
        <v>33.378</v>
      </c>
      <c r="BR402" t="n">
        <v>1</v>
      </c>
      <c r="BS402" t="n">
        <v>0</v>
      </c>
      <c r="BT402" t="n">
        <v>0</v>
      </c>
      <c r="BU402" t="n">
        <v>0</v>
      </c>
      <c r="BV402" t="n">
        <v>0</v>
      </c>
      <c r="BW402" t="n">
        <v>0</v>
      </c>
      <c r="BX402" t="n">
        <v>0</v>
      </c>
      <c r="BY402" s="18" t="n">
        <v>0</v>
      </c>
      <c r="BZ402" t="n">
        <v>0</v>
      </c>
      <c r="CA402" t="n">
        <v>0</v>
      </c>
      <c r="CB402" t="n">
        <v>1</v>
      </c>
      <c r="CC402" s="18" t="n">
        <v>0</v>
      </c>
      <c r="CD402" t="n">
        <v>0</v>
      </c>
      <c r="CE402" t="n">
        <v>0</v>
      </c>
      <c r="CF402" t="n">
        <v>0</v>
      </c>
      <c r="CG402" t="n">
        <v>0</v>
      </c>
      <c r="CH402" s="18" t="n">
        <v>0</v>
      </c>
      <c r="CI402" t="n">
        <v>0</v>
      </c>
      <c r="CJ402" t="n">
        <v>0</v>
      </c>
      <c r="CK402" t="n">
        <v>1</v>
      </c>
      <c r="CL402" t="n">
        <v>1</v>
      </c>
      <c r="CM402" t="n">
        <v>0</v>
      </c>
      <c r="CN402" t="n">
        <v>0</v>
      </c>
      <c r="CO402" t="n">
        <v>0</v>
      </c>
      <c r="CP402" t="n">
        <v>0</v>
      </c>
      <c r="CQ402" t="n">
        <v>0</v>
      </c>
      <c r="CR402" t="n">
        <v>1</v>
      </c>
      <c r="CS402" s="18" t="n">
        <v>1</v>
      </c>
      <c r="DD402" s="34" t="inlineStr">
        <is>
          <t>X</t>
        </is>
      </c>
    </row>
    <row r="403">
      <c r="A403" t="n">
        <v>402</v>
      </c>
      <c r="B403" t="n">
        <v>25</v>
      </c>
      <c r="C403" s="25" t="inlineStr">
        <is>
          <t>Aslam (2007)</t>
        </is>
      </c>
      <c r="D403" s="12" t="n">
        <v>15.61953355564145</v>
      </c>
      <c r="E403" s="14" t="n">
        <v>0.4379308473544332</v>
      </c>
      <c r="F403" s="7" t="n">
        <v>35.66666666666667</v>
      </c>
      <c r="G403" s="7">
        <f>D403-E403</f>
        <v/>
      </c>
      <c r="H403" s="16">
        <f>D403+E403</f>
        <v/>
      </c>
      <c r="I403" s="11">
        <f>IFERROR(F403/SQRT(F403^2+W403), "X")</f>
        <v/>
      </c>
      <c r="J403" s="33">
        <f>IFERROR(SQRT((1-I403^2)/W403), "X")</f>
        <v/>
      </c>
      <c r="K403" s="33">
        <f>IFERROR(1/J403, "X")</f>
        <v/>
      </c>
      <c r="L403" s="33">
        <f>IFERROR(I403-J403, "X")</f>
        <v/>
      </c>
      <c r="M403" s="33">
        <f>IFERROR(I403+J403, "X")</f>
        <v/>
      </c>
      <c r="N403" s="8" t="n">
        <v>1</v>
      </c>
      <c r="O403" s="9" t="n">
        <v>0</v>
      </c>
      <c r="P403" s="8" t="n">
        <v>0</v>
      </c>
      <c r="Q403" s="9" t="n">
        <v>0</v>
      </c>
      <c r="R403" s="9" t="n">
        <v>1</v>
      </c>
      <c r="S403" s="9" t="n">
        <v>0</v>
      </c>
      <c r="T403" s="9" t="n">
        <v>0</v>
      </c>
      <c r="U403" s="8" t="n">
        <v>11501</v>
      </c>
      <c r="V403" s="9" t="n">
        <v>17</v>
      </c>
      <c r="W403" s="9">
        <f>U403-V403-1</f>
        <v/>
      </c>
      <c r="X403" s="9">
        <f>COUNTIF(B:B,B403)</f>
        <v/>
      </c>
      <c r="Y403" s="7" t="n">
        <v>14</v>
      </c>
      <c r="Z403" s="7" t="n">
        <v>20.492</v>
      </c>
      <c r="AA403" s="9" t="n">
        <v>0</v>
      </c>
      <c r="AB403" s="9" t="n">
        <v>1</v>
      </c>
      <c r="AC403" s="9" t="n">
        <v>0</v>
      </c>
      <c r="AD403" s="9" t="n">
        <v>0</v>
      </c>
      <c r="AE403" s="9" t="n">
        <v>0</v>
      </c>
      <c r="AF403" s="9" t="n">
        <v>1</v>
      </c>
      <c r="AG403" s="8" t="n">
        <v>0</v>
      </c>
      <c r="AH403" s="9" t="n">
        <v>1</v>
      </c>
      <c r="AI403" s="30" t="n">
        <v>0</v>
      </c>
      <c r="AJ403" s="9" t="n">
        <v>1</v>
      </c>
      <c r="AK403" s="30" t="n">
        <v>0</v>
      </c>
      <c r="AL403" s="21" t="n">
        <v>2002</v>
      </c>
      <c r="AM403" s="23">
        <f>LN(AL403)</f>
        <v/>
      </c>
      <c r="AN403" s="33" t="n">
        <v>0.44</v>
      </c>
      <c r="AO403" s="33" t="n">
        <v>0.097</v>
      </c>
      <c r="AP403" s="33" t="n">
        <v>0.355</v>
      </c>
      <c r="AQ403" s="43">
        <f>1-(SUM(AN403:AP403))</f>
        <v/>
      </c>
      <c r="AR403" s="33" t="n">
        <v>0.64</v>
      </c>
      <c r="AS403" s="43" t="n">
        <v>0.33</v>
      </c>
      <c r="AT403" s="42" t="n">
        <v>0.58</v>
      </c>
      <c r="AU403" s="18" t="n">
        <v>0.42</v>
      </c>
      <c r="AV403" t="n">
        <v>1</v>
      </c>
      <c r="AW403" s="40" t="n">
        <v>0</v>
      </c>
      <c r="AX403" t="inlineStr">
        <is>
          <t>.</t>
        </is>
      </c>
      <c r="AY403" s="40" t="inlineStr">
        <is>
          <t>.</t>
        </is>
      </c>
      <c r="BA403" s="18" t="n"/>
      <c r="BB403">
        <f>1-BC403</f>
        <v/>
      </c>
      <c r="BC403" s="18" t="n">
        <v>0.473</v>
      </c>
      <c r="BD403" s="18" t="inlineStr">
        <is>
          <t>Pakistan</t>
        </is>
      </c>
      <c r="BE403" t="n">
        <v>0</v>
      </c>
      <c r="BF403" t="n">
        <v>0</v>
      </c>
      <c r="BG403" t="n">
        <v>0</v>
      </c>
      <c r="BH403" t="n">
        <v>0</v>
      </c>
      <c r="BI403" t="n">
        <v>0</v>
      </c>
      <c r="BJ403" t="n">
        <v>1</v>
      </c>
      <c r="BK403" s="18" t="n">
        <v>0</v>
      </c>
      <c r="BL403" t="n">
        <v>0</v>
      </c>
      <c r="BM403" t="n">
        <v>1</v>
      </c>
      <c r="BN403" s="18" t="n">
        <v>0</v>
      </c>
      <c r="BO403" t="n">
        <v>38.75</v>
      </c>
      <c r="BP403" t="n">
        <v>28</v>
      </c>
      <c r="BQ403" s="25" t="n">
        <v>33.378</v>
      </c>
      <c r="BR403" t="n">
        <v>1</v>
      </c>
      <c r="BS403" t="n">
        <v>0</v>
      </c>
      <c r="BT403" t="n">
        <v>0</v>
      </c>
      <c r="BU403" t="n">
        <v>0</v>
      </c>
      <c r="BV403" t="n">
        <v>0</v>
      </c>
      <c r="BW403" t="n">
        <v>0</v>
      </c>
      <c r="BX403" t="n">
        <v>0</v>
      </c>
      <c r="BY403" s="18" t="n">
        <v>0</v>
      </c>
      <c r="BZ403" t="n">
        <v>0</v>
      </c>
      <c r="CA403" t="n">
        <v>0</v>
      </c>
      <c r="CB403" t="n">
        <v>1</v>
      </c>
      <c r="CC403" s="18" t="n">
        <v>0</v>
      </c>
      <c r="CD403" t="n">
        <v>0</v>
      </c>
      <c r="CE403" t="n">
        <v>0</v>
      </c>
      <c r="CF403" t="n">
        <v>0</v>
      </c>
      <c r="CG403" t="n">
        <v>0</v>
      </c>
      <c r="CH403" s="18" t="n">
        <v>0</v>
      </c>
      <c r="CI403" t="n">
        <v>0</v>
      </c>
      <c r="CJ403" t="n">
        <v>0</v>
      </c>
      <c r="CK403" t="n">
        <v>1</v>
      </c>
      <c r="CL403" t="n">
        <v>1</v>
      </c>
      <c r="CM403" t="n">
        <v>0</v>
      </c>
      <c r="CN403" t="n">
        <v>0</v>
      </c>
      <c r="CO403" t="n">
        <v>0</v>
      </c>
      <c r="CP403" t="n">
        <v>0</v>
      </c>
      <c r="CQ403" t="n">
        <v>0</v>
      </c>
      <c r="CR403" t="n">
        <v>1</v>
      </c>
      <c r="CS403" s="18" t="n">
        <v>1</v>
      </c>
      <c r="DD403" s="34" t="inlineStr">
        <is>
          <t>X</t>
        </is>
      </c>
    </row>
    <row r="404">
      <c r="A404" t="n">
        <v>403</v>
      </c>
      <c r="B404" t="n">
        <v>25</v>
      </c>
      <c r="C404" s="25" t="inlineStr">
        <is>
          <t>Aslam (2007)</t>
        </is>
      </c>
      <c r="D404" s="12" t="n">
        <v>15.10941685265752</v>
      </c>
      <c r="E404" s="14" t="n">
        <v>0.3306218129684359</v>
      </c>
      <c r="F404" s="7" t="n">
        <v>45.7</v>
      </c>
      <c r="G404" s="7">
        <f>D404-E404</f>
        <v/>
      </c>
      <c r="H404" s="16">
        <f>D404+E404</f>
        <v/>
      </c>
      <c r="I404" s="11">
        <f>IFERROR(F404/SQRT(F404^2+W404), "X")</f>
        <v/>
      </c>
      <c r="J404" s="33">
        <f>IFERROR(SQRT((1-I404^2)/W404), "X")</f>
        <v/>
      </c>
      <c r="K404" s="33">
        <f>IFERROR(1/J404, "X")</f>
        <v/>
      </c>
      <c r="L404" s="33">
        <f>IFERROR(I404-J404, "X")</f>
        <v/>
      </c>
      <c r="M404" s="33">
        <f>IFERROR(I404+J404, "X")</f>
        <v/>
      </c>
      <c r="N404" s="8" t="n">
        <v>1</v>
      </c>
      <c r="O404" s="9" t="n">
        <v>0</v>
      </c>
      <c r="P404" s="8" t="n">
        <v>0</v>
      </c>
      <c r="Q404" s="9" t="n">
        <v>0</v>
      </c>
      <c r="R404" s="9" t="n">
        <v>1</v>
      </c>
      <c r="S404" s="9" t="n">
        <v>0</v>
      </c>
      <c r="T404" s="9" t="n">
        <v>0</v>
      </c>
      <c r="U404" s="8" t="n">
        <v>11501</v>
      </c>
      <c r="V404" s="9" t="n">
        <v>17</v>
      </c>
      <c r="W404" s="9">
        <f>U404-V404-1</f>
        <v/>
      </c>
      <c r="X404" s="9">
        <f>COUNTIF(B:B,B404)</f>
        <v/>
      </c>
      <c r="Y404" s="7" t="n">
        <v>16</v>
      </c>
      <c r="Z404" s="7" t="n">
        <v>20.492</v>
      </c>
      <c r="AA404" s="9" t="n">
        <v>0</v>
      </c>
      <c r="AB404" s="9" t="n">
        <v>1</v>
      </c>
      <c r="AC404" s="9" t="n">
        <v>0</v>
      </c>
      <c r="AD404" s="9" t="n">
        <v>0</v>
      </c>
      <c r="AE404" s="9" t="n">
        <v>0</v>
      </c>
      <c r="AF404" s="9" t="n">
        <v>1</v>
      </c>
      <c r="AG404" s="8" t="n">
        <v>0</v>
      </c>
      <c r="AH404" s="9" t="n">
        <v>1</v>
      </c>
      <c r="AI404" s="30" t="n">
        <v>0</v>
      </c>
      <c r="AJ404" s="9" t="n">
        <v>1</v>
      </c>
      <c r="AK404" s="30" t="n">
        <v>0</v>
      </c>
      <c r="AL404" s="21" t="n">
        <v>2002</v>
      </c>
      <c r="AM404" s="23">
        <f>LN(AL404)</f>
        <v/>
      </c>
      <c r="AN404" s="33" t="n">
        <v>0.44</v>
      </c>
      <c r="AO404" s="33" t="n">
        <v>0.097</v>
      </c>
      <c r="AP404" s="33" t="n">
        <v>0.355</v>
      </c>
      <c r="AQ404" s="43">
        <f>1-(SUM(AN404:AP404))</f>
        <v/>
      </c>
      <c r="AR404" s="33" t="n">
        <v>0.64</v>
      </c>
      <c r="AS404" s="43" t="n">
        <v>0.33</v>
      </c>
      <c r="AT404" s="42" t="n">
        <v>0.58</v>
      </c>
      <c r="AU404" s="18" t="n">
        <v>0.42</v>
      </c>
      <c r="AV404" t="n">
        <v>1</v>
      </c>
      <c r="AW404" s="40" t="n">
        <v>0</v>
      </c>
      <c r="AX404" t="inlineStr">
        <is>
          <t>.</t>
        </is>
      </c>
      <c r="AY404" s="40" t="inlineStr">
        <is>
          <t>.</t>
        </is>
      </c>
      <c r="BA404" s="18" t="n"/>
      <c r="BB404">
        <f>1-BC404</f>
        <v/>
      </c>
      <c r="BC404" s="18" t="n">
        <v>0.473</v>
      </c>
      <c r="BD404" s="18" t="inlineStr">
        <is>
          <t>Pakistan</t>
        </is>
      </c>
      <c r="BE404" t="n">
        <v>0</v>
      </c>
      <c r="BF404" t="n">
        <v>0</v>
      </c>
      <c r="BG404" t="n">
        <v>0</v>
      </c>
      <c r="BH404" t="n">
        <v>0</v>
      </c>
      <c r="BI404" t="n">
        <v>0</v>
      </c>
      <c r="BJ404" t="n">
        <v>1</v>
      </c>
      <c r="BK404" s="18" t="n">
        <v>0</v>
      </c>
      <c r="BL404" t="n">
        <v>0</v>
      </c>
      <c r="BM404" t="n">
        <v>1</v>
      </c>
      <c r="BN404" s="18" t="n">
        <v>0</v>
      </c>
      <c r="BO404" t="n">
        <v>38.75</v>
      </c>
      <c r="BP404" t="n">
        <v>28</v>
      </c>
      <c r="BQ404" s="25" t="n">
        <v>33.378</v>
      </c>
      <c r="BR404" t="n">
        <v>1</v>
      </c>
      <c r="BS404" t="n">
        <v>0</v>
      </c>
      <c r="BT404" t="n">
        <v>0</v>
      </c>
      <c r="BU404" t="n">
        <v>0</v>
      </c>
      <c r="BV404" t="n">
        <v>0</v>
      </c>
      <c r="BW404" t="n">
        <v>0</v>
      </c>
      <c r="BX404" t="n">
        <v>0</v>
      </c>
      <c r="BY404" s="18" t="n">
        <v>0</v>
      </c>
      <c r="BZ404" t="n">
        <v>0</v>
      </c>
      <c r="CA404" t="n">
        <v>0</v>
      </c>
      <c r="CB404" t="n">
        <v>1</v>
      </c>
      <c r="CC404" s="18" t="n">
        <v>0</v>
      </c>
      <c r="CD404" t="n">
        <v>0</v>
      </c>
      <c r="CE404" t="n">
        <v>0</v>
      </c>
      <c r="CF404" t="n">
        <v>0</v>
      </c>
      <c r="CG404" t="n">
        <v>0</v>
      </c>
      <c r="CH404" s="18" t="n">
        <v>0</v>
      </c>
      <c r="CI404" t="n">
        <v>0</v>
      </c>
      <c r="CJ404" t="n">
        <v>0</v>
      </c>
      <c r="CK404" t="n">
        <v>1</v>
      </c>
      <c r="CL404" t="n">
        <v>1</v>
      </c>
      <c r="CM404" t="n">
        <v>0</v>
      </c>
      <c r="CN404" t="n">
        <v>0</v>
      </c>
      <c r="CO404" t="n">
        <v>0</v>
      </c>
      <c r="CP404" t="n">
        <v>0</v>
      </c>
      <c r="CQ404" t="n">
        <v>0</v>
      </c>
      <c r="CR404" t="n">
        <v>1</v>
      </c>
      <c r="CS404" s="18" t="n">
        <v>1</v>
      </c>
      <c r="DD404" s="34" t="inlineStr">
        <is>
          <t>X</t>
        </is>
      </c>
    </row>
    <row r="405">
      <c r="A405" t="n">
        <v>404</v>
      </c>
      <c r="B405" t="n">
        <v>25</v>
      </c>
      <c r="C405" s="25" t="inlineStr">
        <is>
          <t>Aslam (2007)</t>
        </is>
      </c>
      <c r="D405" s="12" t="n">
        <v>16.6</v>
      </c>
      <c r="E405" s="14" t="n">
        <v>1</v>
      </c>
      <c r="F405" s="7">
        <f>D405/E405</f>
        <v/>
      </c>
      <c r="G405" s="7">
        <f>D405-E405</f>
        <v/>
      </c>
      <c r="H405" s="16">
        <f>D405+E405</f>
        <v/>
      </c>
      <c r="I405" s="11">
        <f>IFERROR(F405/SQRT(F405^2+W405), "X")</f>
        <v/>
      </c>
      <c r="J405" s="33">
        <f>IFERROR(SQRT((1-I405^2)/W405), "X")</f>
        <v/>
      </c>
      <c r="K405" s="33">
        <f>IFERROR(1/J405, "X")</f>
        <v/>
      </c>
      <c r="L405" s="33">
        <f>IFERROR(I405-J405, "X")</f>
        <v/>
      </c>
      <c r="M405" s="33">
        <f>IFERROR(I405+J405, "X")</f>
        <v/>
      </c>
      <c r="N405" s="8" t="n">
        <v>1</v>
      </c>
      <c r="O405" s="9" t="n">
        <v>0</v>
      </c>
      <c r="P405" s="8" t="n">
        <v>0</v>
      </c>
      <c r="Q405" s="9" t="n">
        <v>0</v>
      </c>
      <c r="R405" s="9" t="n">
        <v>1</v>
      </c>
      <c r="S405" s="9" t="n">
        <v>0</v>
      </c>
      <c r="T405" s="9" t="n">
        <v>0</v>
      </c>
      <c r="U405" s="8" t="n">
        <v>2018</v>
      </c>
      <c r="V405" s="9" t="n">
        <v>10</v>
      </c>
      <c r="W405" s="9">
        <f>U405-V405-1</f>
        <v/>
      </c>
      <c r="X405" s="9">
        <f>COUNTIF(B:B,B405)</f>
        <v/>
      </c>
      <c r="Y405" s="7" t="n">
        <v>4.326</v>
      </c>
      <c r="Z405" s="7" t="n">
        <v>20.097</v>
      </c>
      <c r="AA405" s="9" t="n">
        <v>1</v>
      </c>
      <c r="AB405" s="9" t="n">
        <v>0</v>
      </c>
      <c r="AC405" s="9" t="n">
        <v>0</v>
      </c>
      <c r="AD405" s="9" t="n">
        <v>0</v>
      </c>
      <c r="AE405" s="9" t="n">
        <v>0</v>
      </c>
      <c r="AF405" s="9" t="n">
        <v>1</v>
      </c>
      <c r="AG405" s="8" t="n">
        <v>0</v>
      </c>
      <c r="AH405" s="9" t="n">
        <v>1</v>
      </c>
      <c r="AI405" s="30" t="n">
        <v>0</v>
      </c>
      <c r="AJ405" s="9" t="n">
        <v>1</v>
      </c>
      <c r="AK405" s="30" t="n">
        <v>0</v>
      </c>
      <c r="AL405" s="21" t="n">
        <v>2002</v>
      </c>
      <c r="AM405" s="23">
        <f>LN(AL405)</f>
        <v/>
      </c>
      <c r="AN405" s="33" t="n">
        <v>0.581</v>
      </c>
      <c r="AO405" s="33" t="n">
        <v>0.091</v>
      </c>
      <c r="AP405" s="33" t="n">
        <v>0.201</v>
      </c>
      <c r="AQ405" s="43">
        <f>1-(SUM(AN405:AP405))</f>
        <v/>
      </c>
      <c r="AR405" s="33" t="n">
        <v>0.33</v>
      </c>
      <c r="AS405" s="43" t="n">
        <v>0.64</v>
      </c>
      <c r="AT405" s="42" t="n">
        <v>0.16</v>
      </c>
      <c r="AU405" s="18" t="n">
        <v>0.84</v>
      </c>
      <c r="AV405" t="n">
        <v>0</v>
      </c>
      <c r="AW405" s="40" t="n">
        <v>1</v>
      </c>
      <c r="AX405" t="inlineStr">
        <is>
          <t>.</t>
        </is>
      </c>
      <c r="AY405" s="40" t="inlineStr">
        <is>
          <t>.</t>
        </is>
      </c>
      <c r="BA405" s="18" t="n"/>
      <c r="BB405">
        <f>1-BC405</f>
        <v/>
      </c>
      <c r="BC405" s="18" t="n">
        <v>0.501</v>
      </c>
      <c r="BD405" s="18" t="inlineStr">
        <is>
          <t>Pakistan</t>
        </is>
      </c>
      <c r="BE405" t="n">
        <v>0</v>
      </c>
      <c r="BF405" t="n">
        <v>0</v>
      </c>
      <c r="BG405" t="n">
        <v>0</v>
      </c>
      <c r="BH405" t="n">
        <v>0</v>
      </c>
      <c r="BI405" t="n">
        <v>0</v>
      </c>
      <c r="BJ405" t="n">
        <v>1</v>
      </c>
      <c r="BK405" s="18" t="n">
        <v>0</v>
      </c>
      <c r="BL405" t="n">
        <v>0</v>
      </c>
      <c r="BM405" t="n">
        <v>1</v>
      </c>
      <c r="BN405" s="18" t="n">
        <v>0</v>
      </c>
      <c r="BO405" t="n">
        <v>38.75</v>
      </c>
      <c r="BP405" t="n">
        <v>28</v>
      </c>
      <c r="BQ405" s="25" t="n">
        <v>32.452</v>
      </c>
      <c r="BR405" t="n">
        <v>1</v>
      </c>
      <c r="BS405" t="n">
        <v>0</v>
      </c>
      <c r="BT405" t="n">
        <v>0</v>
      </c>
      <c r="BU405" t="n">
        <v>0</v>
      </c>
      <c r="BV405" t="n">
        <v>0</v>
      </c>
      <c r="BW405" t="n">
        <v>0</v>
      </c>
      <c r="BX405" t="n">
        <v>0</v>
      </c>
      <c r="BY405" s="18" t="n">
        <v>0</v>
      </c>
      <c r="BZ405" t="n">
        <v>0</v>
      </c>
      <c r="CA405" t="n">
        <v>0</v>
      </c>
      <c r="CB405" t="n">
        <v>1</v>
      </c>
      <c r="CC405" s="18" t="n">
        <v>0</v>
      </c>
      <c r="CD405" t="n">
        <v>0</v>
      </c>
      <c r="CE405" t="n">
        <v>0</v>
      </c>
      <c r="CF405" t="n">
        <v>0</v>
      </c>
      <c r="CG405" t="n">
        <v>0</v>
      </c>
      <c r="CH405" s="18" t="n">
        <v>0</v>
      </c>
      <c r="CI405" t="n">
        <v>0</v>
      </c>
      <c r="CJ405" t="n">
        <v>0</v>
      </c>
      <c r="CK405" t="n">
        <v>1</v>
      </c>
      <c r="CL405" t="n">
        <v>1</v>
      </c>
      <c r="CM405" t="n">
        <v>0</v>
      </c>
      <c r="CN405" t="n">
        <v>0</v>
      </c>
      <c r="CO405" t="n">
        <v>0</v>
      </c>
      <c r="CP405" t="n">
        <v>0</v>
      </c>
      <c r="CQ405" t="n">
        <v>0</v>
      </c>
      <c r="CR405" t="n">
        <v>1</v>
      </c>
      <c r="CS405" s="18" t="n">
        <v>1</v>
      </c>
      <c r="DD405" s="34" t="inlineStr">
        <is>
          <t>X</t>
        </is>
      </c>
    </row>
    <row r="406">
      <c r="A406" t="n">
        <v>405</v>
      </c>
      <c r="B406" t="n">
        <v>25</v>
      </c>
      <c r="C406" s="25" t="inlineStr">
        <is>
          <t>Aslam (2007)</t>
        </is>
      </c>
      <c r="D406" s="12" t="n">
        <v>0.1854780690824898</v>
      </c>
      <c r="E406" s="14" t="n">
        <v>0.07050335959275926</v>
      </c>
      <c r="F406" s="7" t="n">
        <v>2.630769230769231</v>
      </c>
      <c r="G406" s="7">
        <f>D406-E406</f>
        <v/>
      </c>
      <c r="H406" s="16">
        <f>D406+E406</f>
        <v/>
      </c>
      <c r="I406" s="11">
        <f>IFERROR(F406/SQRT(F406^2+W406), "X")</f>
        <v/>
      </c>
      <c r="J406" s="33">
        <f>IFERROR(SQRT((1-I406^2)/W406), "X")</f>
        <v/>
      </c>
      <c r="K406" s="33">
        <f>IFERROR(1/J406, "X")</f>
        <v/>
      </c>
      <c r="L406" s="33">
        <f>IFERROR(I406-J406, "X")</f>
        <v/>
      </c>
      <c r="M406" s="33">
        <f>IFERROR(I406+J406, "X")</f>
        <v/>
      </c>
      <c r="N406" s="8" t="n">
        <v>1</v>
      </c>
      <c r="O406" s="9" t="n">
        <v>0</v>
      </c>
      <c r="P406" s="8" t="n">
        <v>0</v>
      </c>
      <c r="Q406" s="9" t="n">
        <v>0</v>
      </c>
      <c r="R406" s="9" t="n">
        <v>1</v>
      </c>
      <c r="S406" s="9" t="n">
        <v>0</v>
      </c>
      <c r="T406" s="9" t="n">
        <v>0</v>
      </c>
      <c r="U406" s="8" t="n">
        <v>2018</v>
      </c>
      <c r="V406" s="9" t="n">
        <v>17</v>
      </c>
      <c r="W406" s="9">
        <f>U406-V406-1</f>
        <v/>
      </c>
      <c r="X406" s="9">
        <f>COUNTIF(B:B,B406)</f>
        <v/>
      </c>
      <c r="Y406" s="7" t="n">
        <v>5</v>
      </c>
      <c r="Z406" s="7" t="n">
        <v>20.097</v>
      </c>
      <c r="AA406" s="9" t="n">
        <v>0</v>
      </c>
      <c r="AB406" s="9" t="n">
        <v>1</v>
      </c>
      <c r="AC406" s="9" t="n">
        <v>0</v>
      </c>
      <c r="AD406" s="9" t="n">
        <v>0</v>
      </c>
      <c r="AE406" s="9" t="n">
        <v>0</v>
      </c>
      <c r="AF406" s="9" t="n">
        <v>1</v>
      </c>
      <c r="AG406" s="8" t="n">
        <v>0</v>
      </c>
      <c r="AH406" s="9" t="n">
        <v>1</v>
      </c>
      <c r="AI406" s="30" t="n">
        <v>0</v>
      </c>
      <c r="AJ406" s="9" t="n">
        <v>1</v>
      </c>
      <c r="AK406" s="30" t="n">
        <v>0</v>
      </c>
      <c r="AL406" s="21" t="n">
        <v>2002</v>
      </c>
      <c r="AM406" s="23">
        <f>LN(AL406)</f>
        <v/>
      </c>
      <c r="AN406" s="33" t="n">
        <v>0.581</v>
      </c>
      <c r="AO406" s="33" t="n">
        <v>0.091</v>
      </c>
      <c r="AP406" s="33" t="n">
        <v>0.201</v>
      </c>
      <c r="AQ406" s="43">
        <f>1-(SUM(AN406:AP406))</f>
        <v/>
      </c>
      <c r="AR406" s="33" t="n">
        <v>0.33</v>
      </c>
      <c r="AS406" s="43" t="n">
        <v>0.64</v>
      </c>
      <c r="AT406" s="42" t="n">
        <v>0.16</v>
      </c>
      <c r="AU406" s="18" t="n">
        <v>0.84</v>
      </c>
      <c r="AV406" t="n">
        <v>0</v>
      </c>
      <c r="AW406" s="40" t="n">
        <v>1</v>
      </c>
      <c r="AX406" t="inlineStr">
        <is>
          <t>.</t>
        </is>
      </c>
      <c r="AY406" s="40" t="inlineStr">
        <is>
          <t>.</t>
        </is>
      </c>
      <c r="BA406" s="18" t="n"/>
      <c r="BB406">
        <f>1-BC406</f>
        <v/>
      </c>
      <c r="BC406" s="18" t="n">
        <v>0.501</v>
      </c>
      <c r="BD406" s="18" t="inlineStr">
        <is>
          <t>Pakistan</t>
        </is>
      </c>
      <c r="BE406" t="n">
        <v>0</v>
      </c>
      <c r="BF406" t="n">
        <v>0</v>
      </c>
      <c r="BG406" t="n">
        <v>0</v>
      </c>
      <c r="BH406" t="n">
        <v>0</v>
      </c>
      <c r="BI406" t="n">
        <v>0</v>
      </c>
      <c r="BJ406" t="n">
        <v>1</v>
      </c>
      <c r="BK406" s="18" t="n">
        <v>0</v>
      </c>
      <c r="BL406" t="n">
        <v>0</v>
      </c>
      <c r="BM406" t="n">
        <v>1</v>
      </c>
      <c r="BN406" s="18" t="n">
        <v>0</v>
      </c>
      <c r="BO406" t="n">
        <v>38.75</v>
      </c>
      <c r="BP406" t="n">
        <v>28</v>
      </c>
      <c r="BQ406" s="25" t="n">
        <v>32.452</v>
      </c>
      <c r="BR406" t="n">
        <v>1</v>
      </c>
      <c r="BS406" t="n">
        <v>0</v>
      </c>
      <c r="BT406" t="n">
        <v>0</v>
      </c>
      <c r="BU406" t="n">
        <v>0</v>
      </c>
      <c r="BV406" t="n">
        <v>0</v>
      </c>
      <c r="BW406" t="n">
        <v>0</v>
      </c>
      <c r="BX406" t="n">
        <v>0</v>
      </c>
      <c r="BY406" s="18" t="n">
        <v>0</v>
      </c>
      <c r="BZ406" t="n">
        <v>0</v>
      </c>
      <c r="CA406" t="n">
        <v>0</v>
      </c>
      <c r="CB406" t="n">
        <v>1</v>
      </c>
      <c r="CC406" s="18" t="n">
        <v>0</v>
      </c>
      <c r="CD406" t="n">
        <v>0</v>
      </c>
      <c r="CE406" t="n">
        <v>0</v>
      </c>
      <c r="CF406" t="n">
        <v>0</v>
      </c>
      <c r="CG406" t="n">
        <v>0</v>
      </c>
      <c r="CH406" s="18" t="n">
        <v>0</v>
      </c>
      <c r="CI406" t="n">
        <v>0</v>
      </c>
      <c r="CJ406" t="n">
        <v>0</v>
      </c>
      <c r="CK406" t="n">
        <v>1</v>
      </c>
      <c r="CL406" t="n">
        <v>1</v>
      </c>
      <c r="CM406" t="n">
        <v>0</v>
      </c>
      <c r="CN406" t="n">
        <v>0</v>
      </c>
      <c r="CO406" t="n">
        <v>0</v>
      </c>
      <c r="CP406" t="n">
        <v>0</v>
      </c>
      <c r="CQ406" t="n">
        <v>0</v>
      </c>
      <c r="CR406" t="n">
        <v>1</v>
      </c>
      <c r="CS406" s="18" t="n">
        <v>1</v>
      </c>
      <c r="DD406" s="34" t="inlineStr">
        <is>
          <t>X</t>
        </is>
      </c>
    </row>
    <row r="407">
      <c r="A407" t="n">
        <v>406</v>
      </c>
      <c r="B407" t="n">
        <v>25</v>
      </c>
      <c r="C407" s="25" t="inlineStr">
        <is>
          <t>Aslam (2007)</t>
        </is>
      </c>
      <c r="D407" s="12" t="n">
        <v>17.99845740478832</v>
      </c>
      <c r="E407" s="14" t="n">
        <v>2.630254735564055</v>
      </c>
      <c r="F407" s="7" t="n">
        <v>6.842857142857142</v>
      </c>
      <c r="G407" s="7">
        <f>D407-E407</f>
        <v/>
      </c>
      <c r="H407" s="16">
        <f>D407+E407</f>
        <v/>
      </c>
      <c r="I407" s="11">
        <f>IFERROR(F407/SQRT(F407^2+W407), "X")</f>
        <v/>
      </c>
      <c r="J407" s="33">
        <f>IFERROR(SQRT((1-I407^2)/W407), "X")</f>
        <v/>
      </c>
      <c r="K407" s="33">
        <f>IFERROR(1/J407, "X")</f>
        <v/>
      </c>
      <c r="L407" s="33">
        <f>IFERROR(I407-J407, "X")</f>
        <v/>
      </c>
      <c r="M407" s="33">
        <f>IFERROR(I407+J407, "X")</f>
        <v/>
      </c>
      <c r="N407" s="8" t="n">
        <v>1</v>
      </c>
      <c r="O407" s="9" t="n">
        <v>0</v>
      </c>
      <c r="P407" s="8" t="n">
        <v>0</v>
      </c>
      <c r="Q407" s="9" t="n">
        <v>0</v>
      </c>
      <c r="R407" s="9" t="n">
        <v>1</v>
      </c>
      <c r="S407" s="9" t="n">
        <v>0</v>
      </c>
      <c r="T407" s="9" t="n">
        <v>0</v>
      </c>
      <c r="U407" s="8" t="n">
        <v>2018</v>
      </c>
      <c r="V407" s="9" t="n">
        <v>17</v>
      </c>
      <c r="W407" s="9">
        <f>U407-V407-1</f>
        <v/>
      </c>
      <c r="X407" s="9">
        <f>COUNTIF(B:B,B407)</f>
        <v/>
      </c>
      <c r="Y407" s="7" t="n">
        <v>8</v>
      </c>
      <c r="Z407" s="7" t="n">
        <v>20.097</v>
      </c>
      <c r="AA407" s="9" t="n">
        <v>0</v>
      </c>
      <c r="AB407" s="9" t="n">
        <v>1</v>
      </c>
      <c r="AC407" s="9" t="n">
        <v>0</v>
      </c>
      <c r="AD407" s="9" t="n">
        <v>0</v>
      </c>
      <c r="AE407" s="9" t="n">
        <v>0</v>
      </c>
      <c r="AF407" s="9" t="n">
        <v>1</v>
      </c>
      <c r="AG407" s="8" t="n">
        <v>0</v>
      </c>
      <c r="AH407" s="9" t="n">
        <v>1</v>
      </c>
      <c r="AI407" s="30" t="n">
        <v>0</v>
      </c>
      <c r="AJ407" s="9" t="n">
        <v>1</v>
      </c>
      <c r="AK407" s="30" t="n">
        <v>0</v>
      </c>
      <c r="AL407" s="21" t="n">
        <v>2002</v>
      </c>
      <c r="AM407" s="23">
        <f>LN(AL407)</f>
        <v/>
      </c>
      <c r="AN407" s="33" t="n">
        <v>0.581</v>
      </c>
      <c r="AO407" s="33" t="n">
        <v>0.091</v>
      </c>
      <c r="AP407" s="33" t="n">
        <v>0.201</v>
      </c>
      <c r="AQ407" s="43">
        <f>1-(SUM(AN407:AP407))</f>
        <v/>
      </c>
      <c r="AR407" s="33" t="n">
        <v>0.33</v>
      </c>
      <c r="AS407" s="43" t="n">
        <v>0.64</v>
      </c>
      <c r="AT407" s="42" t="n">
        <v>0.16</v>
      </c>
      <c r="AU407" s="18" t="n">
        <v>0.84</v>
      </c>
      <c r="AV407" t="n">
        <v>0</v>
      </c>
      <c r="AW407" s="40" t="n">
        <v>1</v>
      </c>
      <c r="AX407" t="inlineStr">
        <is>
          <t>.</t>
        </is>
      </c>
      <c r="AY407" s="40" t="inlineStr">
        <is>
          <t>.</t>
        </is>
      </c>
      <c r="BA407" s="18" t="n"/>
      <c r="BB407">
        <f>1-BC407</f>
        <v/>
      </c>
      <c r="BC407" s="18" t="n">
        <v>0.501</v>
      </c>
      <c r="BD407" s="18" t="inlineStr">
        <is>
          <t>Pakistan</t>
        </is>
      </c>
      <c r="BE407" t="n">
        <v>0</v>
      </c>
      <c r="BF407" t="n">
        <v>0</v>
      </c>
      <c r="BG407" t="n">
        <v>0</v>
      </c>
      <c r="BH407" t="n">
        <v>0</v>
      </c>
      <c r="BI407" t="n">
        <v>0</v>
      </c>
      <c r="BJ407" t="n">
        <v>1</v>
      </c>
      <c r="BK407" s="18" t="n">
        <v>0</v>
      </c>
      <c r="BL407" t="n">
        <v>0</v>
      </c>
      <c r="BM407" t="n">
        <v>1</v>
      </c>
      <c r="BN407" s="18" t="n">
        <v>0</v>
      </c>
      <c r="BO407" t="n">
        <v>38.75</v>
      </c>
      <c r="BP407" t="n">
        <v>28</v>
      </c>
      <c r="BQ407" s="25" t="n">
        <v>32.452</v>
      </c>
      <c r="BR407" t="n">
        <v>1</v>
      </c>
      <c r="BS407" t="n">
        <v>0</v>
      </c>
      <c r="BT407" t="n">
        <v>0</v>
      </c>
      <c r="BU407" t="n">
        <v>0</v>
      </c>
      <c r="BV407" t="n">
        <v>0</v>
      </c>
      <c r="BW407" t="n">
        <v>0</v>
      </c>
      <c r="BX407" t="n">
        <v>0</v>
      </c>
      <c r="BY407" s="18" t="n">
        <v>0</v>
      </c>
      <c r="BZ407" t="n">
        <v>0</v>
      </c>
      <c r="CA407" t="n">
        <v>0</v>
      </c>
      <c r="CB407" t="n">
        <v>1</v>
      </c>
      <c r="CC407" s="18" t="n">
        <v>0</v>
      </c>
      <c r="CD407" t="n">
        <v>0</v>
      </c>
      <c r="CE407" t="n">
        <v>0</v>
      </c>
      <c r="CF407" t="n">
        <v>0</v>
      </c>
      <c r="CG407" t="n">
        <v>0</v>
      </c>
      <c r="CH407" s="18" t="n">
        <v>0</v>
      </c>
      <c r="CI407" t="n">
        <v>0</v>
      </c>
      <c r="CJ407" t="n">
        <v>0</v>
      </c>
      <c r="CK407" t="n">
        <v>1</v>
      </c>
      <c r="CL407" t="n">
        <v>1</v>
      </c>
      <c r="CM407" t="n">
        <v>0</v>
      </c>
      <c r="CN407" t="n">
        <v>0</v>
      </c>
      <c r="CO407" t="n">
        <v>0</v>
      </c>
      <c r="CP407" t="n">
        <v>0</v>
      </c>
      <c r="CQ407" t="n">
        <v>0</v>
      </c>
      <c r="CR407" t="n">
        <v>1</v>
      </c>
      <c r="CS407" s="18" t="n">
        <v>1</v>
      </c>
      <c r="DD407" s="34" t="inlineStr">
        <is>
          <t>X</t>
        </is>
      </c>
    </row>
    <row r="408">
      <c r="A408" t="n">
        <v>407</v>
      </c>
      <c r="B408" t="n">
        <v>25</v>
      </c>
      <c r="C408" s="25" t="inlineStr">
        <is>
          <t>Aslam (2007)</t>
        </is>
      </c>
      <c r="D408" s="12" t="n">
        <v>25.81480361540416</v>
      </c>
      <c r="E408" s="14" t="n">
        <v>2.058323211859468</v>
      </c>
      <c r="F408" s="7" t="n">
        <v>12.54166666666667</v>
      </c>
      <c r="G408" s="7">
        <f>D408-E408</f>
        <v/>
      </c>
      <c r="H408" s="16">
        <f>D408+E408</f>
        <v/>
      </c>
      <c r="I408" s="11">
        <f>IFERROR(F408/SQRT(F408^2+W408), "X")</f>
        <v/>
      </c>
      <c r="J408" s="33">
        <f>IFERROR(SQRT((1-I408^2)/W408), "X")</f>
        <v/>
      </c>
      <c r="K408" s="33">
        <f>IFERROR(1/J408, "X")</f>
        <v/>
      </c>
      <c r="L408" s="33">
        <f>IFERROR(I408-J408, "X")</f>
        <v/>
      </c>
      <c r="M408" s="33">
        <f>IFERROR(I408+J408, "X")</f>
        <v/>
      </c>
      <c r="N408" s="8" t="n">
        <v>1</v>
      </c>
      <c r="O408" s="9" t="n">
        <v>0</v>
      </c>
      <c r="P408" s="8" t="n">
        <v>0</v>
      </c>
      <c r="Q408" s="9" t="n">
        <v>0</v>
      </c>
      <c r="R408" s="9" t="n">
        <v>1</v>
      </c>
      <c r="S408" s="9" t="n">
        <v>0</v>
      </c>
      <c r="T408" s="9" t="n">
        <v>0</v>
      </c>
      <c r="U408" s="8" t="n">
        <v>2018</v>
      </c>
      <c r="V408" s="9" t="n">
        <v>17</v>
      </c>
      <c r="W408" s="9">
        <f>U408-V408-1</f>
        <v/>
      </c>
      <c r="X408" s="9">
        <f>COUNTIF(B:B,B408)</f>
        <v/>
      </c>
      <c r="Y408" s="7" t="n">
        <v>10</v>
      </c>
      <c r="Z408" s="7" t="n">
        <v>20.097</v>
      </c>
      <c r="AA408" s="9" t="n">
        <v>0</v>
      </c>
      <c r="AB408" s="9" t="n">
        <v>1</v>
      </c>
      <c r="AC408" s="9" t="n">
        <v>0</v>
      </c>
      <c r="AD408" s="9" t="n">
        <v>0</v>
      </c>
      <c r="AE408" s="9" t="n">
        <v>0</v>
      </c>
      <c r="AF408" s="9" t="n">
        <v>1</v>
      </c>
      <c r="AG408" s="8" t="n">
        <v>0</v>
      </c>
      <c r="AH408" s="9" t="n">
        <v>1</v>
      </c>
      <c r="AI408" s="30" t="n">
        <v>0</v>
      </c>
      <c r="AJ408" s="9" t="n">
        <v>1</v>
      </c>
      <c r="AK408" s="30" t="n">
        <v>0</v>
      </c>
      <c r="AL408" s="21" t="n">
        <v>2002</v>
      </c>
      <c r="AM408" s="23">
        <f>LN(AL408)</f>
        <v/>
      </c>
      <c r="AN408" s="33" t="n">
        <v>0.581</v>
      </c>
      <c r="AO408" s="33" t="n">
        <v>0.091</v>
      </c>
      <c r="AP408" s="33" t="n">
        <v>0.201</v>
      </c>
      <c r="AQ408" s="43">
        <f>1-(SUM(AN408:AP408))</f>
        <v/>
      </c>
      <c r="AR408" s="33" t="n">
        <v>0.33</v>
      </c>
      <c r="AS408" s="43" t="n">
        <v>0.64</v>
      </c>
      <c r="AT408" s="42" t="n">
        <v>0.16</v>
      </c>
      <c r="AU408" s="18" t="n">
        <v>0.84</v>
      </c>
      <c r="AV408" t="n">
        <v>0</v>
      </c>
      <c r="AW408" s="40" t="n">
        <v>1</v>
      </c>
      <c r="AX408" t="inlineStr">
        <is>
          <t>.</t>
        </is>
      </c>
      <c r="AY408" s="40" t="inlineStr">
        <is>
          <t>.</t>
        </is>
      </c>
      <c r="BA408" s="18" t="n"/>
      <c r="BB408">
        <f>1-BC408</f>
        <v/>
      </c>
      <c r="BC408" s="18" t="n">
        <v>0.501</v>
      </c>
      <c r="BD408" s="18" t="inlineStr">
        <is>
          <t>Pakistan</t>
        </is>
      </c>
      <c r="BE408" t="n">
        <v>0</v>
      </c>
      <c r="BF408" t="n">
        <v>0</v>
      </c>
      <c r="BG408" t="n">
        <v>0</v>
      </c>
      <c r="BH408" t="n">
        <v>0</v>
      </c>
      <c r="BI408" t="n">
        <v>0</v>
      </c>
      <c r="BJ408" t="n">
        <v>1</v>
      </c>
      <c r="BK408" s="18" t="n">
        <v>0</v>
      </c>
      <c r="BL408" t="n">
        <v>0</v>
      </c>
      <c r="BM408" t="n">
        <v>1</v>
      </c>
      <c r="BN408" s="18" t="n">
        <v>0</v>
      </c>
      <c r="BO408" t="n">
        <v>38.75</v>
      </c>
      <c r="BP408" t="n">
        <v>28</v>
      </c>
      <c r="BQ408" s="25" t="n">
        <v>32.452</v>
      </c>
      <c r="BR408" t="n">
        <v>1</v>
      </c>
      <c r="BS408" t="n">
        <v>0</v>
      </c>
      <c r="BT408" t="n">
        <v>0</v>
      </c>
      <c r="BU408" t="n">
        <v>0</v>
      </c>
      <c r="BV408" t="n">
        <v>0</v>
      </c>
      <c r="BW408" t="n">
        <v>0</v>
      </c>
      <c r="BX408" t="n">
        <v>0</v>
      </c>
      <c r="BY408" s="18" t="n">
        <v>0</v>
      </c>
      <c r="BZ408" t="n">
        <v>0</v>
      </c>
      <c r="CA408" t="n">
        <v>0</v>
      </c>
      <c r="CB408" t="n">
        <v>1</v>
      </c>
      <c r="CC408" s="18" t="n">
        <v>0</v>
      </c>
      <c r="CD408" t="n">
        <v>0</v>
      </c>
      <c r="CE408" t="n">
        <v>0</v>
      </c>
      <c r="CF408" t="n">
        <v>0</v>
      </c>
      <c r="CG408" t="n">
        <v>0</v>
      </c>
      <c r="CH408" s="18" t="n">
        <v>0</v>
      </c>
      <c r="CI408" t="n">
        <v>0</v>
      </c>
      <c r="CJ408" t="n">
        <v>0</v>
      </c>
      <c r="CK408" t="n">
        <v>1</v>
      </c>
      <c r="CL408" t="n">
        <v>1</v>
      </c>
      <c r="CM408" t="n">
        <v>0</v>
      </c>
      <c r="CN408" t="n">
        <v>0</v>
      </c>
      <c r="CO408" t="n">
        <v>0</v>
      </c>
      <c r="CP408" t="n">
        <v>0</v>
      </c>
      <c r="CQ408" t="n">
        <v>0</v>
      </c>
      <c r="CR408" t="n">
        <v>1</v>
      </c>
      <c r="CS408" s="18" t="n">
        <v>1</v>
      </c>
      <c r="DD408" s="34" t="inlineStr">
        <is>
          <t>X</t>
        </is>
      </c>
    </row>
    <row r="409">
      <c r="A409" t="n">
        <v>408</v>
      </c>
      <c r="B409" t="n">
        <v>25</v>
      </c>
      <c r="C409" s="25" t="inlineStr">
        <is>
          <t>Aslam (2007)</t>
        </is>
      </c>
      <c r="D409" s="12" t="n">
        <v>16.56169365966831</v>
      </c>
      <c r="E409" s="14" t="n">
        <v>1.078352273011501</v>
      </c>
      <c r="F409" s="7" t="n">
        <v>15.35833333333333</v>
      </c>
      <c r="G409" s="7">
        <f>D409-E409</f>
        <v/>
      </c>
      <c r="H409" s="16">
        <f>D409+E409</f>
        <v/>
      </c>
      <c r="I409" s="11">
        <f>IFERROR(F409/SQRT(F409^2+W409), "X")</f>
        <v/>
      </c>
      <c r="J409" s="33">
        <f>IFERROR(SQRT((1-I409^2)/W409), "X")</f>
        <v/>
      </c>
      <c r="K409" s="33">
        <f>IFERROR(1/J409, "X")</f>
        <v/>
      </c>
      <c r="L409" s="33">
        <f>IFERROR(I409-J409, "X")</f>
        <v/>
      </c>
      <c r="M409" s="33">
        <f>IFERROR(I409+J409, "X")</f>
        <v/>
      </c>
      <c r="N409" s="8" t="n">
        <v>1</v>
      </c>
      <c r="O409" s="9" t="n">
        <v>0</v>
      </c>
      <c r="P409" s="8" t="n">
        <v>0</v>
      </c>
      <c r="Q409" s="9" t="n">
        <v>0</v>
      </c>
      <c r="R409" s="9" t="n">
        <v>1</v>
      </c>
      <c r="S409" s="9" t="n">
        <v>0</v>
      </c>
      <c r="T409" s="9" t="n">
        <v>0</v>
      </c>
      <c r="U409" s="8" t="n">
        <v>2018</v>
      </c>
      <c r="V409" s="9" t="n">
        <v>17</v>
      </c>
      <c r="W409" s="9">
        <f>U409-V409-1</f>
        <v/>
      </c>
      <c r="X409" s="9">
        <f>COUNTIF(B:B,B409)</f>
        <v/>
      </c>
      <c r="Y409" s="7" t="n">
        <v>12</v>
      </c>
      <c r="Z409" s="7" t="n">
        <v>20.097</v>
      </c>
      <c r="AA409" s="9" t="n">
        <v>0</v>
      </c>
      <c r="AB409" s="9" t="n">
        <v>1</v>
      </c>
      <c r="AC409" s="9" t="n">
        <v>0</v>
      </c>
      <c r="AD409" s="9" t="n">
        <v>0</v>
      </c>
      <c r="AE409" s="9" t="n">
        <v>0</v>
      </c>
      <c r="AF409" s="9" t="n">
        <v>1</v>
      </c>
      <c r="AG409" s="8" t="n">
        <v>0</v>
      </c>
      <c r="AH409" s="9" t="n">
        <v>1</v>
      </c>
      <c r="AI409" s="30" t="n">
        <v>0</v>
      </c>
      <c r="AJ409" s="9" t="n">
        <v>1</v>
      </c>
      <c r="AK409" s="30" t="n">
        <v>0</v>
      </c>
      <c r="AL409" s="21" t="n">
        <v>2002</v>
      </c>
      <c r="AM409" s="23">
        <f>LN(AL409)</f>
        <v/>
      </c>
      <c r="AN409" s="33" t="n">
        <v>0.581</v>
      </c>
      <c r="AO409" s="33" t="n">
        <v>0.091</v>
      </c>
      <c r="AP409" s="33" t="n">
        <v>0.201</v>
      </c>
      <c r="AQ409" s="43">
        <f>1-(SUM(AN409:AP409))</f>
        <v/>
      </c>
      <c r="AR409" s="33" t="n">
        <v>0.33</v>
      </c>
      <c r="AS409" s="43" t="n">
        <v>0.64</v>
      </c>
      <c r="AT409" s="42" t="n">
        <v>0.16</v>
      </c>
      <c r="AU409" s="18" t="n">
        <v>0.84</v>
      </c>
      <c r="AV409" t="n">
        <v>0</v>
      </c>
      <c r="AW409" s="40" t="n">
        <v>1</v>
      </c>
      <c r="AX409" t="inlineStr">
        <is>
          <t>.</t>
        </is>
      </c>
      <c r="AY409" s="40" t="inlineStr">
        <is>
          <t>.</t>
        </is>
      </c>
      <c r="BA409" s="18" t="n"/>
      <c r="BB409">
        <f>1-BC409</f>
        <v/>
      </c>
      <c r="BC409" s="18" t="n">
        <v>0.501</v>
      </c>
      <c r="BD409" s="18" t="inlineStr">
        <is>
          <t>Pakistan</t>
        </is>
      </c>
      <c r="BE409" t="n">
        <v>0</v>
      </c>
      <c r="BF409" t="n">
        <v>0</v>
      </c>
      <c r="BG409" t="n">
        <v>0</v>
      </c>
      <c r="BH409" t="n">
        <v>0</v>
      </c>
      <c r="BI409" t="n">
        <v>0</v>
      </c>
      <c r="BJ409" t="n">
        <v>1</v>
      </c>
      <c r="BK409" s="18" t="n">
        <v>0</v>
      </c>
      <c r="BL409" t="n">
        <v>0</v>
      </c>
      <c r="BM409" t="n">
        <v>1</v>
      </c>
      <c r="BN409" s="18" t="n">
        <v>0</v>
      </c>
      <c r="BO409" t="n">
        <v>38.75</v>
      </c>
      <c r="BP409" t="n">
        <v>28</v>
      </c>
      <c r="BQ409" s="25" t="n">
        <v>32.452</v>
      </c>
      <c r="BR409" t="n">
        <v>1</v>
      </c>
      <c r="BS409" t="n">
        <v>0</v>
      </c>
      <c r="BT409" t="n">
        <v>0</v>
      </c>
      <c r="BU409" t="n">
        <v>0</v>
      </c>
      <c r="BV409" t="n">
        <v>0</v>
      </c>
      <c r="BW409" t="n">
        <v>0</v>
      </c>
      <c r="BX409" t="n">
        <v>0</v>
      </c>
      <c r="BY409" s="18" t="n">
        <v>0</v>
      </c>
      <c r="BZ409" t="n">
        <v>0</v>
      </c>
      <c r="CA409" t="n">
        <v>0</v>
      </c>
      <c r="CB409" t="n">
        <v>1</v>
      </c>
      <c r="CC409" s="18" t="n">
        <v>0</v>
      </c>
      <c r="CD409" t="n">
        <v>0</v>
      </c>
      <c r="CE409" t="n">
        <v>0</v>
      </c>
      <c r="CF409" t="n">
        <v>0</v>
      </c>
      <c r="CG409" t="n">
        <v>0</v>
      </c>
      <c r="CH409" s="18" t="n">
        <v>0</v>
      </c>
      <c r="CI409" t="n">
        <v>0</v>
      </c>
      <c r="CJ409" t="n">
        <v>0</v>
      </c>
      <c r="CK409" t="n">
        <v>1</v>
      </c>
      <c r="CL409" t="n">
        <v>1</v>
      </c>
      <c r="CM409" t="n">
        <v>0</v>
      </c>
      <c r="CN409" t="n">
        <v>0</v>
      </c>
      <c r="CO409" t="n">
        <v>0</v>
      </c>
      <c r="CP409" t="n">
        <v>0</v>
      </c>
      <c r="CQ409" t="n">
        <v>0</v>
      </c>
      <c r="CR409" t="n">
        <v>1</v>
      </c>
      <c r="CS409" s="18" t="n">
        <v>1</v>
      </c>
      <c r="DD409" s="34" t="inlineStr">
        <is>
          <t>X</t>
        </is>
      </c>
    </row>
    <row r="410">
      <c r="A410" t="n">
        <v>409</v>
      </c>
      <c r="B410" t="n">
        <v>25</v>
      </c>
      <c r="C410" s="25" t="inlineStr">
        <is>
          <t>Aslam (2007)</t>
        </is>
      </c>
      <c r="D410" s="12" t="n">
        <v>22.28911175196944</v>
      </c>
      <c r="E410" s="14" t="n">
        <v>1.068789142422248</v>
      </c>
      <c r="F410" s="7" t="n">
        <v>20.85454545454546</v>
      </c>
      <c r="G410" s="7">
        <f>D410-E410</f>
        <v/>
      </c>
      <c r="H410" s="16">
        <f>D410+E410</f>
        <v/>
      </c>
      <c r="I410" s="11">
        <f>IFERROR(F410/SQRT(F410^2+W410), "X")</f>
        <v/>
      </c>
      <c r="J410" s="33">
        <f>IFERROR(SQRT((1-I410^2)/W410), "X")</f>
        <v/>
      </c>
      <c r="K410" s="33">
        <f>IFERROR(1/J410, "X")</f>
        <v/>
      </c>
      <c r="L410" s="33">
        <f>IFERROR(I410-J410, "X")</f>
        <v/>
      </c>
      <c r="M410" s="33">
        <f>IFERROR(I410+J410, "X")</f>
        <v/>
      </c>
      <c r="N410" s="8" t="n">
        <v>1</v>
      </c>
      <c r="O410" s="9" t="n">
        <v>0</v>
      </c>
      <c r="P410" s="8" t="n">
        <v>0</v>
      </c>
      <c r="Q410" s="9" t="n">
        <v>0</v>
      </c>
      <c r="R410" s="9" t="n">
        <v>1</v>
      </c>
      <c r="S410" s="9" t="n">
        <v>0</v>
      </c>
      <c r="T410" s="9" t="n">
        <v>0</v>
      </c>
      <c r="U410" s="8" t="n">
        <v>2018</v>
      </c>
      <c r="V410" s="9" t="n">
        <v>17</v>
      </c>
      <c r="W410" s="9">
        <f>U410-V410-1</f>
        <v/>
      </c>
      <c r="X410" s="9">
        <f>COUNTIF(B:B,B410)</f>
        <v/>
      </c>
      <c r="Y410" s="7" t="n">
        <v>14</v>
      </c>
      <c r="Z410" s="7" t="n">
        <v>20.097</v>
      </c>
      <c r="AA410" s="9" t="n">
        <v>0</v>
      </c>
      <c r="AB410" s="9" t="n">
        <v>1</v>
      </c>
      <c r="AC410" s="9" t="n">
        <v>0</v>
      </c>
      <c r="AD410" s="9" t="n">
        <v>0</v>
      </c>
      <c r="AE410" s="9" t="n">
        <v>0</v>
      </c>
      <c r="AF410" s="9" t="n">
        <v>1</v>
      </c>
      <c r="AG410" s="8" t="n">
        <v>0</v>
      </c>
      <c r="AH410" s="9" t="n">
        <v>1</v>
      </c>
      <c r="AI410" s="30" t="n">
        <v>0</v>
      </c>
      <c r="AJ410" s="9" t="n">
        <v>1</v>
      </c>
      <c r="AK410" s="30" t="n">
        <v>0</v>
      </c>
      <c r="AL410" s="21" t="n">
        <v>2002</v>
      </c>
      <c r="AM410" s="23">
        <f>LN(AL410)</f>
        <v/>
      </c>
      <c r="AN410" s="33" t="n">
        <v>0.581</v>
      </c>
      <c r="AO410" s="33" t="n">
        <v>0.091</v>
      </c>
      <c r="AP410" s="33" t="n">
        <v>0.201</v>
      </c>
      <c r="AQ410" s="43">
        <f>1-(SUM(AN410:AP410))</f>
        <v/>
      </c>
      <c r="AR410" s="33" t="n">
        <v>0.33</v>
      </c>
      <c r="AS410" s="43" t="n">
        <v>0.64</v>
      </c>
      <c r="AT410" s="42" t="n">
        <v>0.16</v>
      </c>
      <c r="AU410" s="18" t="n">
        <v>0.84</v>
      </c>
      <c r="AV410" t="n">
        <v>0</v>
      </c>
      <c r="AW410" s="40" t="n">
        <v>1</v>
      </c>
      <c r="AX410" t="inlineStr">
        <is>
          <t>.</t>
        </is>
      </c>
      <c r="AY410" s="40" t="inlineStr">
        <is>
          <t>.</t>
        </is>
      </c>
      <c r="BA410" s="18" t="n"/>
      <c r="BB410">
        <f>1-BC410</f>
        <v/>
      </c>
      <c r="BC410" s="18" t="n">
        <v>0.501</v>
      </c>
      <c r="BD410" s="18" t="inlineStr">
        <is>
          <t>Pakistan</t>
        </is>
      </c>
      <c r="BE410" t="n">
        <v>0</v>
      </c>
      <c r="BF410" t="n">
        <v>0</v>
      </c>
      <c r="BG410" t="n">
        <v>0</v>
      </c>
      <c r="BH410" t="n">
        <v>0</v>
      </c>
      <c r="BI410" t="n">
        <v>0</v>
      </c>
      <c r="BJ410" t="n">
        <v>1</v>
      </c>
      <c r="BK410" s="18" t="n">
        <v>0</v>
      </c>
      <c r="BL410" t="n">
        <v>0</v>
      </c>
      <c r="BM410" t="n">
        <v>1</v>
      </c>
      <c r="BN410" s="18" t="n">
        <v>0</v>
      </c>
      <c r="BO410" t="n">
        <v>38.75</v>
      </c>
      <c r="BP410" t="n">
        <v>28</v>
      </c>
      <c r="BQ410" s="25" t="n">
        <v>32.452</v>
      </c>
      <c r="BR410" t="n">
        <v>1</v>
      </c>
      <c r="BS410" t="n">
        <v>0</v>
      </c>
      <c r="BT410" t="n">
        <v>0</v>
      </c>
      <c r="BU410" t="n">
        <v>0</v>
      </c>
      <c r="BV410" t="n">
        <v>0</v>
      </c>
      <c r="BW410" t="n">
        <v>0</v>
      </c>
      <c r="BX410" t="n">
        <v>0</v>
      </c>
      <c r="BY410" s="18" t="n">
        <v>0</v>
      </c>
      <c r="BZ410" t="n">
        <v>0</v>
      </c>
      <c r="CA410" t="n">
        <v>0</v>
      </c>
      <c r="CB410" t="n">
        <v>1</v>
      </c>
      <c r="CC410" s="18" t="n">
        <v>0</v>
      </c>
      <c r="CD410" t="n">
        <v>0</v>
      </c>
      <c r="CE410" t="n">
        <v>0</v>
      </c>
      <c r="CF410" t="n">
        <v>0</v>
      </c>
      <c r="CG410" t="n">
        <v>0</v>
      </c>
      <c r="CH410" s="18" t="n">
        <v>0</v>
      </c>
      <c r="CI410" t="n">
        <v>0</v>
      </c>
      <c r="CJ410" t="n">
        <v>0</v>
      </c>
      <c r="CK410" t="n">
        <v>1</v>
      </c>
      <c r="CL410" t="n">
        <v>1</v>
      </c>
      <c r="CM410" t="n">
        <v>0</v>
      </c>
      <c r="CN410" t="n">
        <v>0</v>
      </c>
      <c r="CO410" t="n">
        <v>0</v>
      </c>
      <c r="CP410" t="n">
        <v>0</v>
      </c>
      <c r="CQ410" t="n">
        <v>0</v>
      </c>
      <c r="CR410" t="n">
        <v>1</v>
      </c>
      <c r="CS410" s="18" t="n">
        <v>1</v>
      </c>
      <c r="DD410" s="34" t="inlineStr">
        <is>
          <t>X</t>
        </is>
      </c>
    </row>
    <row r="411">
      <c r="A411" t="n">
        <v>410</v>
      </c>
      <c r="B411" t="n">
        <v>25</v>
      </c>
      <c r="C411" s="25" t="inlineStr">
        <is>
          <t>Aslam (2007)</t>
        </is>
      </c>
      <c r="D411" s="12" t="n">
        <v>29.21775956362056</v>
      </c>
      <c r="E411" s="14" t="n">
        <v>1.104831059470011</v>
      </c>
      <c r="F411" s="7" t="n">
        <v>26.44545454545455</v>
      </c>
      <c r="G411" s="7">
        <f>D411-E411</f>
        <v/>
      </c>
      <c r="H411" s="16">
        <f>D411+E411</f>
        <v/>
      </c>
      <c r="I411" s="11">
        <f>IFERROR(F411/SQRT(F411^2+W411), "X")</f>
        <v/>
      </c>
      <c r="J411" s="33">
        <f>IFERROR(SQRT((1-I411^2)/W411), "X")</f>
        <v/>
      </c>
      <c r="K411" s="33">
        <f>IFERROR(1/J411, "X")</f>
        <v/>
      </c>
      <c r="L411" s="33">
        <f>IFERROR(I411-J411, "X")</f>
        <v/>
      </c>
      <c r="M411" s="33">
        <f>IFERROR(I411+J411, "X")</f>
        <v/>
      </c>
      <c r="N411" s="8" t="n">
        <v>1</v>
      </c>
      <c r="O411" s="9" t="n">
        <v>0</v>
      </c>
      <c r="P411" s="8" t="n">
        <v>0</v>
      </c>
      <c r="Q411" s="9" t="n">
        <v>0</v>
      </c>
      <c r="R411" s="9" t="n">
        <v>1</v>
      </c>
      <c r="S411" s="9" t="n">
        <v>0</v>
      </c>
      <c r="T411" s="9" t="n">
        <v>0</v>
      </c>
      <c r="U411" s="8" t="n">
        <v>2018</v>
      </c>
      <c r="V411" s="9" t="n">
        <v>17</v>
      </c>
      <c r="W411" s="9">
        <f>U411-V411-1</f>
        <v/>
      </c>
      <c r="X411" s="9">
        <f>COUNTIF(B:B,B411)</f>
        <v/>
      </c>
      <c r="Y411" s="7" t="n">
        <v>16</v>
      </c>
      <c r="Z411" s="7" t="n">
        <v>20.097</v>
      </c>
      <c r="AA411" s="9" t="n">
        <v>0</v>
      </c>
      <c r="AB411" s="9" t="n">
        <v>1</v>
      </c>
      <c r="AC411" s="9" t="n">
        <v>0</v>
      </c>
      <c r="AD411" s="9" t="n">
        <v>0</v>
      </c>
      <c r="AE411" s="9" t="n">
        <v>0</v>
      </c>
      <c r="AF411" s="9" t="n">
        <v>1</v>
      </c>
      <c r="AG411" s="8" t="n">
        <v>0</v>
      </c>
      <c r="AH411" s="9" t="n">
        <v>1</v>
      </c>
      <c r="AI411" s="30" t="n">
        <v>0</v>
      </c>
      <c r="AJ411" s="9" t="n">
        <v>1</v>
      </c>
      <c r="AK411" s="30" t="n">
        <v>0</v>
      </c>
      <c r="AL411" s="21" t="n">
        <v>2002</v>
      </c>
      <c r="AM411" s="23">
        <f>LN(AL411)</f>
        <v/>
      </c>
      <c r="AN411" s="33" t="n">
        <v>0.581</v>
      </c>
      <c r="AO411" s="33" t="n">
        <v>0.091</v>
      </c>
      <c r="AP411" s="33" t="n">
        <v>0.201</v>
      </c>
      <c r="AQ411" s="43">
        <f>1-(SUM(AN411:AP411))</f>
        <v/>
      </c>
      <c r="AR411" s="33" t="n">
        <v>0.33</v>
      </c>
      <c r="AS411" s="43" t="n">
        <v>0.64</v>
      </c>
      <c r="AT411" s="42" t="n">
        <v>0.16</v>
      </c>
      <c r="AU411" s="18" t="n">
        <v>0.84</v>
      </c>
      <c r="AV411" t="n">
        <v>0</v>
      </c>
      <c r="AW411" s="40" t="n">
        <v>1</v>
      </c>
      <c r="AX411" t="inlineStr">
        <is>
          <t>.</t>
        </is>
      </c>
      <c r="AY411" s="40" t="inlineStr">
        <is>
          <t>.</t>
        </is>
      </c>
      <c r="BA411" s="18" t="n"/>
      <c r="BB411">
        <f>1-BC411</f>
        <v/>
      </c>
      <c r="BC411" s="18" t="n">
        <v>0.501</v>
      </c>
      <c r="BD411" s="18" t="inlineStr">
        <is>
          <t>Pakistan</t>
        </is>
      </c>
      <c r="BE411" t="n">
        <v>0</v>
      </c>
      <c r="BF411" t="n">
        <v>0</v>
      </c>
      <c r="BG411" t="n">
        <v>0</v>
      </c>
      <c r="BH411" t="n">
        <v>0</v>
      </c>
      <c r="BI411" t="n">
        <v>0</v>
      </c>
      <c r="BJ411" t="n">
        <v>1</v>
      </c>
      <c r="BK411" s="18" t="n">
        <v>0</v>
      </c>
      <c r="BL411" t="n">
        <v>0</v>
      </c>
      <c r="BM411" t="n">
        <v>1</v>
      </c>
      <c r="BN411" s="18" t="n">
        <v>0</v>
      </c>
      <c r="BO411" t="n">
        <v>38.75</v>
      </c>
      <c r="BP411" t="n">
        <v>28</v>
      </c>
      <c r="BQ411" s="25" t="n">
        <v>32.452</v>
      </c>
      <c r="BR411" t="n">
        <v>1</v>
      </c>
      <c r="BS411" t="n">
        <v>0</v>
      </c>
      <c r="BT411" t="n">
        <v>0</v>
      </c>
      <c r="BU411" t="n">
        <v>0</v>
      </c>
      <c r="BV411" t="n">
        <v>0</v>
      </c>
      <c r="BW411" t="n">
        <v>0</v>
      </c>
      <c r="BX411" t="n">
        <v>0</v>
      </c>
      <c r="BY411" s="18" t="n">
        <v>0</v>
      </c>
      <c r="BZ411" t="n">
        <v>0</v>
      </c>
      <c r="CA411" t="n">
        <v>0</v>
      </c>
      <c r="CB411" t="n">
        <v>1</v>
      </c>
      <c r="CC411" s="18" t="n">
        <v>0</v>
      </c>
      <c r="CD411" t="n">
        <v>0</v>
      </c>
      <c r="CE411" t="n">
        <v>0</v>
      </c>
      <c r="CF411" t="n">
        <v>0</v>
      </c>
      <c r="CG411" t="n">
        <v>0</v>
      </c>
      <c r="CH411" s="18" t="n">
        <v>0</v>
      </c>
      <c r="CI411" t="n">
        <v>0</v>
      </c>
      <c r="CJ411" t="n">
        <v>0</v>
      </c>
      <c r="CK411" t="n">
        <v>1</v>
      </c>
      <c r="CL411" t="n">
        <v>1</v>
      </c>
      <c r="CM411" t="n">
        <v>0</v>
      </c>
      <c r="CN411" t="n">
        <v>0</v>
      </c>
      <c r="CO411" t="n">
        <v>0</v>
      </c>
      <c r="CP411" t="n">
        <v>0</v>
      </c>
      <c r="CQ411" t="n">
        <v>0</v>
      </c>
      <c r="CR411" t="n">
        <v>1</v>
      </c>
      <c r="CS411" s="18" t="n">
        <v>1</v>
      </c>
      <c r="DD411" s="34" t="inlineStr">
        <is>
          <t>X</t>
        </is>
      </c>
    </row>
    <row r="412">
      <c r="A412" t="n">
        <v>411</v>
      </c>
      <c r="B412" t="n">
        <v>25</v>
      </c>
      <c r="C412" s="25" t="inlineStr">
        <is>
          <t>Aslam (2007)</t>
        </is>
      </c>
      <c r="D412" s="12" t="n">
        <v>6.4</v>
      </c>
      <c r="E412" s="14" t="n">
        <v>0.5</v>
      </c>
      <c r="F412" s="7">
        <f>D412/E412</f>
        <v/>
      </c>
      <c r="G412" s="7">
        <f>D412-E412</f>
        <v/>
      </c>
      <c r="H412" s="16">
        <f>D412+E412</f>
        <v/>
      </c>
      <c r="I412" s="11">
        <f>IFERROR(F412/SQRT(F412^2+W412), "X")</f>
        <v/>
      </c>
      <c r="J412" s="33">
        <f>IFERROR(SQRT((1-I412^2)/W412), "X")</f>
        <v/>
      </c>
      <c r="K412" s="33">
        <f>IFERROR(1/J412, "X")</f>
        <v/>
      </c>
      <c r="L412" s="33">
        <f>IFERROR(I412-J412, "X")</f>
        <v/>
      </c>
      <c r="M412" s="33">
        <f>IFERROR(I412+J412, "X")</f>
        <v/>
      </c>
      <c r="N412" s="8" t="n">
        <v>1</v>
      </c>
      <c r="O412" s="9" t="n">
        <v>0</v>
      </c>
      <c r="P412" s="8" t="n">
        <v>0</v>
      </c>
      <c r="Q412" s="9" t="n">
        <v>0</v>
      </c>
      <c r="R412" s="9" t="n">
        <v>1</v>
      </c>
      <c r="S412" s="9" t="n">
        <v>0</v>
      </c>
      <c r="T412" s="9" t="n">
        <v>0</v>
      </c>
      <c r="U412" s="8" t="n">
        <v>11501</v>
      </c>
      <c r="V412" s="9" t="n">
        <v>11</v>
      </c>
      <c r="W412" s="9">
        <f>U412-V412-1</f>
        <v/>
      </c>
      <c r="X412" s="9">
        <f>COUNTIF(B:B,B412)</f>
        <v/>
      </c>
      <c r="Y412" s="7" t="n">
        <v>5.666</v>
      </c>
      <c r="Z412" s="7" t="n">
        <v>20.492</v>
      </c>
      <c r="AA412" s="9" t="n">
        <v>1</v>
      </c>
      <c r="AB412" s="9" t="n">
        <v>0</v>
      </c>
      <c r="AC412" s="9" t="n">
        <v>0</v>
      </c>
      <c r="AD412" s="9" t="n">
        <v>0</v>
      </c>
      <c r="AE412" s="9" t="n">
        <v>0</v>
      </c>
      <c r="AF412" s="9" t="n">
        <v>1</v>
      </c>
      <c r="AG412" s="8" t="n">
        <v>0</v>
      </c>
      <c r="AH412" s="9" t="n">
        <v>1</v>
      </c>
      <c r="AI412" s="30" t="n">
        <v>0</v>
      </c>
      <c r="AJ412" s="9" t="n">
        <v>1</v>
      </c>
      <c r="AK412" s="30" t="n">
        <v>0</v>
      </c>
      <c r="AL412" s="21" t="n">
        <v>2002</v>
      </c>
      <c r="AM412" s="23">
        <f>LN(AL412)</f>
        <v/>
      </c>
      <c r="AN412" s="33" t="n">
        <v>0.44</v>
      </c>
      <c r="AO412" s="33" t="n">
        <v>0.097</v>
      </c>
      <c r="AP412" s="33" t="n">
        <v>0.355</v>
      </c>
      <c r="AQ412" s="43">
        <f>1-(SUM(AN412:AP412))</f>
        <v/>
      </c>
      <c r="AR412" s="33" t="n">
        <v>0.64</v>
      </c>
      <c r="AS412" s="43" t="n">
        <v>0.33</v>
      </c>
      <c r="AT412" s="42" t="n">
        <v>0.58</v>
      </c>
      <c r="AU412" s="18" t="n">
        <v>0.42</v>
      </c>
      <c r="AV412" t="n">
        <v>1</v>
      </c>
      <c r="AW412" s="40" t="n">
        <v>0</v>
      </c>
      <c r="AX412" t="inlineStr">
        <is>
          <t>.</t>
        </is>
      </c>
      <c r="AY412" s="40" t="inlineStr">
        <is>
          <t>.</t>
        </is>
      </c>
      <c r="BA412" s="18" t="n"/>
      <c r="BB412">
        <f>1-BC412</f>
        <v/>
      </c>
      <c r="BC412" s="18" t="n">
        <v>0.473</v>
      </c>
      <c r="BD412" s="18" t="inlineStr">
        <is>
          <t>Pakistan</t>
        </is>
      </c>
      <c r="BE412" t="n">
        <v>0</v>
      </c>
      <c r="BF412" t="n">
        <v>0</v>
      </c>
      <c r="BG412" t="n">
        <v>0</v>
      </c>
      <c r="BH412" t="n">
        <v>0</v>
      </c>
      <c r="BI412" t="n">
        <v>0</v>
      </c>
      <c r="BJ412" t="n">
        <v>1</v>
      </c>
      <c r="BK412" s="18" t="n">
        <v>0</v>
      </c>
      <c r="BL412" t="n">
        <v>0</v>
      </c>
      <c r="BM412" t="n">
        <v>1</v>
      </c>
      <c r="BN412" s="18" t="n">
        <v>0</v>
      </c>
      <c r="BO412" t="n">
        <v>38.75</v>
      </c>
      <c r="BP412" t="n">
        <v>28</v>
      </c>
      <c r="BQ412" s="25" t="n">
        <v>33.378</v>
      </c>
      <c r="BR412" t="n">
        <v>0</v>
      </c>
      <c r="BS412" t="n">
        <v>0</v>
      </c>
      <c r="BT412" t="n">
        <v>0</v>
      </c>
      <c r="BU412" t="n">
        <v>0</v>
      </c>
      <c r="BV412" t="n">
        <v>0</v>
      </c>
      <c r="BW412" t="n">
        <v>1</v>
      </c>
      <c r="BX412" t="n">
        <v>0</v>
      </c>
      <c r="BY412" s="18" t="n">
        <v>0</v>
      </c>
      <c r="BZ412" t="n">
        <v>0</v>
      </c>
      <c r="CA412" t="n">
        <v>0</v>
      </c>
      <c r="CB412" t="n">
        <v>1</v>
      </c>
      <c r="CC412" s="18" t="n">
        <v>0</v>
      </c>
      <c r="CD412" t="n">
        <v>0</v>
      </c>
      <c r="CE412" t="n">
        <v>0</v>
      </c>
      <c r="CF412" t="n">
        <v>0</v>
      </c>
      <c r="CG412" t="n">
        <v>0</v>
      </c>
      <c r="CH412" s="18" t="n">
        <v>0</v>
      </c>
      <c r="CI412" t="n">
        <v>0</v>
      </c>
      <c r="CJ412" t="n">
        <v>0</v>
      </c>
      <c r="CK412" t="n">
        <v>1</v>
      </c>
      <c r="CL412" t="n">
        <v>1</v>
      </c>
      <c r="CM412" t="n">
        <v>0</v>
      </c>
      <c r="CN412" t="n">
        <v>0</v>
      </c>
      <c r="CO412" t="n">
        <v>0</v>
      </c>
      <c r="CP412" t="n">
        <v>0</v>
      </c>
      <c r="CQ412" t="n">
        <v>0</v>
      </c>
      <c r="CR412" t="n">
        <v>1</v>
      </c>
      <c r="CS412" s="18" t="n">
        <v>1</v>
      </c>
      <c r="DD412" s="34" t="inlineStr">
        <is>
          <t>X</t>
        </is>
      </c>
    </row>
    <row r="413">
      <c r="A413" t="n">
        <v>412</v>
      </c>
      <c r="B413" t="n">
        <v>25</v>
      </c>
      <c r="C413" s="25" t="inlineStr">
        <is>
          <t>Aslam (2007)</t>
        </is>
      </c>
      <c r="D413" s="12" t="n">
        <v>2.861867558069298</v>
      </c>
      <c r="E413" s="14" t="n">
        <v>0.3841432963851407</v>
      </c>
      <c r="F413" s="7" t="n">
        <v>7.449999999999999</v>
      </c>
      <c r="G413" s="7">
        <f>D413-E413</f>
        <v/>
      </c>
      <c r="H413" s="16">
        <f>D413+E413</f>
        <v/>
      </c>
      <c r="I413" s="11">
        <f>IFERROR(F413/SQRT(F413^2+W413), "X")</f>
        <v/>
      </c>
      <c r="J413" s="33">
        <f>IFERROR(SQRT((1-I413^2)/W413), "X")</f>
        <v/>
      </c>
      <c r="K413" s="33">
        <f>IFERROR(1/J413, "X")</f>
        <v/>
      </c>
      <c r="L413" s="33">
        <f>IFERROR(I413-J413, "X")</f>
        <v/>
      </c>
      <c r="M413" s="33">
        <f>IFERROR(I413+J413, "X")</f>
        <v/>
      </c>
      <c r="N413" s="8" t="n">
        <v>1</v>
      </c>
      <c r="O413" s="9" t="n">
        <v>0</v>
      </c>
      <c r="P413" s="8" t="n">
        <v>0</v>
      </c>
      <c r="Q413" s="9" t="n">
        <v>0</v>
      </c>
      <c r="R413" s="9" t="n">
        <v>1</v>
      </c>
      <c r="S413" s="9" t="n">
        <v>0</v>
      </c>
      <c r="T413" s="9" t="n">
        <v>0</v>
      </c>
      <c r="U413" s="8" t="n">
        <v>11501</v>
      </c>
      <c r="V413" s="9" t="n">
        <v>18</v>
      </c>
      <c r="W413" s="9">
        <f>U413-V413-1</f>
        <v/>
      </c>
      <c r="X413" s="9">
        <f>COUNTIF(B:B,B413)</f>
        <v/>
      </c>
      <c r="Y413" s="7" t="n">
        <v>5</v>
      </c>
      <c r="Z413" s="7" t="n">
        <v>20.492</v>
      </c>
      <c r="AA413" s="9" t="n">
        <v>0</v>
      </c>
      <c r="AB413" s="9" t="n">
        <v>1</v>
      </c>
      <c r="AC413" s="9" t="n">
        <v>0</v>
      </c>
      <c r="AD413" s="9" t="n">
        <v>0</v>
      </c>
      <c r="AE413" s="9" t="n">
        <v>0</v>
      </c>
      <c r="AF413" s="9" t="n">
        <v>1</v>
      </c>
      <c r="AG413" s="8" t="n">
        <v>0</v>
      </c>
      <c r="AH413" s="9" t="n">
        <v>1</v>
      </c>
      <c r="AI413" s="30" t="n">
        <v>0</v>
      </c>
      <c r="AJ413" s="9" t="n">
        <v>1</v>
      </c>
      <c r="AK413" s="30" t="n">
        <v>0</v>
      </c>
      <c r="AL413" s="21" t="n">
        <v>2002</v>
      </c>
      <c r="AM413" s="23">
        <f>LN(AL413)</f>
        <v/>
      </c>
      <c r="AN413" s="33" t="n">
        <v>0.44</v>
      </c>
      <c r="AO413" s="33" t="n">
        <v>0.097</v>
      </c>
      <c r="AP413" s="33" t="n">
        <v>0.355</v>
      </c>
      <c r="AQ413" s="43">
        <f>1-(SUM(AN413:AP413))</f>
        <v/>
      </c>
      <c r="AR413" s="33" t="n">
        <v>0.64</v>
      </c>
      <c r="AS413" s="43" t="n">
        <v>0.33</v>
      </c>
      <c r="AT413" s="42" t="n">
        <v>0.58</v>
      </c>
      <c r="AU413" s="18" t="n">
        <v>0.42</v>
      </c>
      <c r="AV413" t="n">
        <v>1</v>
      </c>
      <c r="AW413" s="40" t="n">
        <v>0</v>
      </c>
      <c r="AX413" t="inlineStr">
        <is>
          <t>.</t>
        </is>
      </c>
      <c r="AY413" s="40" t="inlineStr">
        <is>
          <t>.</t>
        </is>
      </c>
      <c r="BA413" s="18" t="n"/>
      <c r="BB413">
        <f>1-BC413</f>
        <v/>
      </c>
      <c r="BC413" s="18" t="n">
        <v>0.473</v>
      </c>
      <c r="BD413" s="18" t="inlineStr">
        <is>
          <t>Pakistan</t>
        </is>
      </c>
      <c r="BE413" t="n">
        <v>0</v>
      </c>
      <c r="BF413" t="n">
        <v>0</v>
      </c>
      <c r="BG413" t="n">
        <v>0</v>
      </c>
      <c r="BH413" t="n">
        <v>0</v>
      </c>
      <c r="BI413" t="n">
        <v>0</v>
      </c>
      <c r="BJ413" t="n">
        <v>1</v>
      </c>
      <c r="BK413" s="18" t="n">
        <v>0</v>
      </c>
      <c r="BL413" t="n">
        <v>0</v>
      </c>
      <c r="BM413" t="n">
        <v>1</v>
      </c>
      <c r="BN413" s="18" t="n">
        <v>0</v>
      </c>
      <c r="BO413" t="n">
        <v>38.75</v>
      </c>
      <c r="BP413" t="n">
        <v>28</v>
      </c>
      <c r="BQ413" s="25" t="n">
        <v>33.378</v>
      </c>
      <c r="BR413" t="n">
        <v>0</v>
      </c>
      <c r="BS413" t="n">
        <v>0</v>
      </c>
      <c r="BT413" t="n">
        <v>0</v>
      </c>
      <c r="BU413" t="n">
        <v>0</v>
      </c>
      <c r="BV413" t="n">
        <v>0</v>
      </c>
      <c r="BW413" t="n">
        <v>1</v>
      </c>
      <c r="BX413" t="n">
        <v>0</v>
      </c>
      <c r="BY413" s="18" t="n">
        <v>0</v>
      </c>
      <c r="BZ413" t="n">
        <v>0</v>
      </c>
      <c r="CA413" t="n">
        <v>0</v>
      </c>
      <c r="CB413" t="n">
        <v>1</v>
      </c>
      <c r="CC413" s="18" t="n">
        <v>0</v>
      </c>
      <c r="CD413" t="n">
        <v>0</v>
      </c>
      <c r="CE413" t="n">
        <v>0</v>
      </c>
      <c r="CF413" t="n">
        <v>0</v>
      </c>
      <c r="CG413" t="n">
        <v>0</v>
      </c>
      <c r="CH413" s="18" t="n">
        <v>0</v>
      </c>
      <c r="CI413" t="n">
        <v>0</v>
      </c>
      <c r="CJ413" t="n">
        <v>0</v>
      </c>
      <c r="CK413" t="n">
        <v>1</v>
      </c>
      <c r="CL413" t="n">
        <v>1</v>
      </c>
      <c r="CM413" t="n">
        <v>0</v>
      </c>
      <c r="CN413" t="n">
        <v>0</v>
      </c>
      <c r="CO413" t="n">
        <v>0</v>
      </c>
      <c r="CP413" t="n">
        <v>0</v>
      </c>
      <c r="CQ413" t="n">
        <v>0</v>
      </c>
      <c r="CR413" t="n">
        <v>1</v>
      </c>
      <c r="CS413" s="18" t="n">
        <v>1</v>
      </c>
      <c r="DD413" s="34" t="inlineStr">
        <is>
          <t>X</t>
        </is>
      </c>
    </row>
    <row r="414">
      <c r="A414" t="n">
        <v>413</v>
      </c>
      <c r="B414" t="n">
        <v>25</v>
      </c>
      <c r="C414" s="25" t="inlineStr">
        <is>
          <t>Aslam (2007)</t>
        </is>
      </c>
      <c r="D414" s="12" t="n">
        <v>4.431637484089235</v>
      </c>
      <c r="E414" s="14" t="n">
        <v>0.3131899282041862</v>
      </c>
      <c r="F414" s="7" t="n">
        <v>14.15</v>
      </c>
      <c r="G414" s="7">
        <f>D414-E414</f>
        <v/>
      </c>
      <c r="H414" s="16">
        <f>D414+E414</f>
        <v/>
      </c>
      <c r="I414" s="11">
        <f>IFERROR(F414/SQRT(F414^2+W414), "X")</f>
        <v/>
      </c>
      <c r="J414" s="33">
        <f>IFERROR(SQRT((1-I414^2)/W414), "X")</f>
        <v/>
      </c>
      <c r="K414" s="33">
        <f>IFERROR(1/J414, "X")</f>
        <v/>
      </c>
      <c r="L414" s="33">
        <f>IFERROR(I414-J414, "X")</f>
        <v/>
      </c>
      <c r="M414" s="33">
        <f>IFERROR(I414+J414, "X")</f>
        <v/>
      </c>
      <c r="N414" s="8" t="n">
        <v>1</v>
      </c>
      <c r="O414" s="9" t="n">
        <v>0</v>
      </c>
      <c r="P414" s="8" t="n">
        <v>0</v>
      </c>
      <c r="Q414" s="9" t="n">
        <v>0</v>
      </c>
      <c r="R414" s="9" t="n">
        <v>1</v>
      </c>
      <c r="S414" s="9" t="n">
        <v>0</v>
      </c>
      <c r="T414" s="9" t="n">
        <v>0</v>
      </c>
      <c r="U414" s="8" t="n">
        <v>11501</v>
      </c>
      <c r="V414" s="9" t="n">
        <v>18</v>
      </c>
      <c r="W414" s="9">
        <f>U414-V414-1</f>
        <v/>
      </c>
      <c r="X414" s="9">
        <f>COUNTIF(B:B,B414)</f>
        <v/>
      </c>
      <c r="Y414" s="7" t="n">
        <v>8</v>
      </c>
      <c r="Z414" s="7" t="n">
        <v>20.492</v>
      </c>
      <c r="AA414" s="9" t="n">
        <v>0</v>
      </c>
      <c r="AB414" s="9" t="n">
        <v>1</v>
      </c>
      <c r="AC414" s="9" t="n">
        <v>0</v>
      </c>
      <c r="AD414" s="9" t="n">
        <v>0</v>
      </c>
      <c r="AE414" s="9" t="n">
        <v>0</v>
      </c>
      <c r="AF414" s="9" t="n">
        <v>1</v>
      </c>
      <c r="AG414" s="8" t="n">
        <v>0</v>
      </c>
      <c r="AH414" s="9" t="n">
        <v>1</v>
      </c>
      <c r="AI414" s="30" t="n">
        <v>0</v>
      </c>
      <c r="AJ414" s="9" t="n">
        <v>1</v>
      </c>
      <c r="AK414" s="30" t="n">
        <v>0</v>
      </c>
      <c r="AL414" s="21" t="n">
        <v>2002</v>
      </c>
      <c r="AM414" s="23">
        <f>LN(AL414)</f>
        <v/>
      </c>
      <c r="AN414" s="33" t="n">
        <v>0.44</v>
      </c>
      <c r="AO414" s="33" t="n">
        <v>0.097</v>
      </c>
      <c r="AP414" s="33" t="n">
        <v>0.355</v>
      </c>
      <c r="AQ414" s="43">
        <f>1-(SUM(AN414:AP414))</f>
        <v/>
      </c>
      <c r="AR414" s="33" t="n">
        <v>0.64</v>
      </c>
      <c r="AS414" s="43" t="n">
        <v>0.33</v>
      </c>
      <c r="AT414" s="42" t="n">
        <v>0.58</v>
      </c>
      <c r="AU414" s="18" t="n">
        <v>0.42</v>
      </c>
      <c r="AV414" t="n">
        <v>1</v>
      </c>
      <c r="AW414" s="40" t="n">
        <v>0</v>
      </c>
      <c r="AX414" t="inlineStr">
        <is>
          <t>.</t>
        </is>
      </c>
      <c r="AY414" s="40" t="inlineStr">
        <is>
          <t>.</t>
        </is>
      </c>
      <c r="BA414" s="18" t="n"/>
      <c r="BB414">
        <f>1-BC414</f>
        <v/>
      </c>
      <c r="BC414" s="18" t="n">
        <v>0.473</v>
      </c>
      <c r="BD414" s="18" t="inlineStr">
        <is>
          <t>Pakistan</t>
        </is>
      </c>
      <c r="BE414" t="n">
        <v>0</v>
      </c>
      <c r="BF414" t="n">
        <v>0</v>
      </c>
      <c r="BG414" t="n">
        <v>0</v>
      </c>
      <c r="BH414" t="n">
        <v>0</v>
      </c>
      <c r="BI414" t="n">
        <v>0</v>
      </c>
      <c r="BJ414" t="n">
        <v>1</v>
      </c>
      <c r="BK414" s="18" t="n">
        <v>0</v>
      </c>
      <c r="BL414" t="n">
        <v>0</v>
      </c>
      <c r="BM414" t="n">
        <v>1</v>
      </c>
      <c r="BN414" s="18" t="n">
        <v>0</v>
      </c>
      <c r="BO414" t="n">
        <v>38.75</v>
      </c>
      <c r="BP414" t="n">
        <v>28</v>
      </c>
      <c r="BQ414" s="25" t="n">
        <v>33.378</v>
      </c>
      <c r="BR414" t="n">
        <v>0</v>
      </c>
      <c r="BS414" t="n">
        <v>0</v>
      </c>
      <c r="BT414" t="n">
        <v>0</v>
      </c>
      <c r="BU414" t="n">
        <v>0</v>
      </c>
      <c r="BV414" t="n">
        <v>0</v>
      </c>
      <c r="BW414" t="n">
        <v>1</v>
      </c>
      <c r="BX414" t="n">
        <v>0</v>
      </c>
      <c r="BY414" s="18" t="n">
        <v>0</v>
      </c>
      <c r="BZ414" t="n">
        <v>0</v>
      </c>
      <c r="CA414" t="n">
        <v>0</v>
      </c>
      <c r="CB414" t="n">
        <v>1</v>
      </c>
      <c r="CC414" s="18" t="n">
        <v>0</v>
      </c>
      <c r="CD414" t="n">
        <v>0</v>
      </c>
      <c r="CE414" t="n">
        <v>0</v>
      </c>
      <c r="CF414" t="n">
        <v>0</v>
      </c>
      <c r="CG414" t="n">
        <v>0</v>
      </c>
      <c r="CH414" s="18" t="n">
        <v>0</v>
      </c>
      <c r="CI414" t="n">
        <v>0</v>
      </c>
      <c r="CJ414" t="n">
        <v>0</v>
      </c>
      <c r="CK414" t="n">
        <v>1</v>
      </c>
      <c r="CL414" t="n">
        <v>1</v>
      </c>
      <c r="CM414" t="n">
        <v>0</v>
      </c>
      <c r="CN414" t="n">
        <v>0</v>
      </c>
      <c r="CO414" t="n">
        <v>0</v>
      </c>
      <c r="CP414" t="n">
        <v>0</v>
      </c>
      <c r="CQ414" t="n">
        <v>0</v>
      </c>
      <c r="CR414" t="n">
        <v>1</v>
      </c>
      <c r="CS414" s="18" t="n">
        <v>1</v>
      </c>
      <c r="DD414" s="34" t="inlineStr">
        <is>
          <t>X</t>
        </is>
      </c>
    </row>
    <row r="415">
      <c r="A415" t="n">
        <v>414</v>
      </c>
      <c r="B415" t="n">
        <v>25</v>
      </c>
      <c r="C415" s="25" t="inlineStr">
        <is>
          <t>Aslam (2007)</t>
        </is>
      </c>
      <c r="D415" s="12" t="n">
        <v>12.46186207185833</v>
      </c>
      <c r="E415" s="14" t="n">
        <v>0.4676120852479673</v>
      </c>
      <c r="F415" s="7" t="n">
        <v>26.65</v>
      </c>
      <c r="G415" s="7">
        <f>D415-E415</f>
        <v/>
      </c>
      <c r="H415" s="16">
        <f>D415+E415</f>
        <v/>
      </c>
      <c r="I415" s="11">
        <f>IFERROR(F415/SQRT(F415^2+W415), "X")</f>
        <v/>
      </c>
      <c r="J415" s="33">
        <f>IFERROR(SQRT((1-I415^2)/W415), "X")</f>
        <v/>
      </c>
      <c r="K415" s="33">
        <f>IFERROR(1/J415, "X")</f>
        <v/>
      </c>
      <c r="L415" s="33">
        <f>IFERROR(I415-J415, "X")</f>
        <v/>
      </c>
      <c r="M415" s="33">
        <f>IFERROR(I415+J415, "X")</f>
        <v/>
      </c>
      <c r="N415" s="8" t="n">
        <v>1</v>
      </c>
      <c r="O415" s="9" t="n">
        <v>0</v>
      </c>
      <c r="P415" s="8" t="n">
        <v>0</v>
      </c>
      <c r="Q415" s="9" t="n">
        <v>0</v>
      </c>
      <c r="R415" s="9" t="n">
        <v>1</v>
      </c>
      <c r="S415" s="9" t="n">
        <v>0</v>
      </c>
      <c r="T415" s="9" t="n">
        <v>0</v>
      </c>
      <c r="U415" s="8" t="n">
        <v>11501</v>
      </c>
      <c r="V415" s="9" t="n">
        <v>18</v>
      </c>
      <c r="W415" s="9">
        <f>U415-V415-1</f>
        <v/>
      </c>
      <c r="X415" s="9">
        <f>COUNTIF(B:B,B415)</f>
        <v/>
      </c>
      <c r="Y415" s="7" t="n">
        <v>10</v>
      </c>
      <c r="Z415" s="7" t="n">
        <v>20.492</v>
      </c>
      <c r="AA415" s="9" t="n">
        <v>0</v>
      </c>
      <c r="AB415" s="9" t="n">
        <v>1</v>
      </c>
      <c r="AC415" s="9" t="n">
        <v>0</v>
      </c>
      <c r="AD415" s="9" t="n">
        <v>0</v>
      </c>
      <c r="AE415" s="9" t="n">
        <v>0</v>
      </c>
      <c r="AF415" s="9" t="n">
        <v>1</v>
      </c>
      <c r="AG415" s="8" t="n">
        <v>0</v>
      </c>
      <c r="AH415" s="9" t="n">
        <v>1</v>
      </c>
      <c r="AI415" s="30" t="n">
        <v>0</v>
      </c>
      <c r="AJ415" s="9" t="n">
        <v>1</v>
      </c>
      <c r="AK415" s="30" t="n">
        <v>0</v>
      </c>
      <c r="AL415" s="21" t="n">
        <v>2002</v>
      </c>
      <c r="AM415" s="23">
        <f>LN(AL415)</f>
        <v/>
      </c>
      <c r="AN415" s="33" t="n">
        <v>0.44</v>
      </c>
      <c r="AO415" s="33" t="n">
        <v>0.097</v>
      </c>
      <c r="AP415" s="33" t="n">
        <v>0.355</v>
      </c>
      <c r="AQ415" s="43">
        <f>1-(SUM(AN415:AP415))</f>
        <v/>
      </c>
      <c r="AR415" s="33" t="n">
        <v>0.64</v>
      </c>
      <c r="AS415" s="43" t="n">
        <v>0.33</v>
      </c>
      <c r="AT415" s="42" t="n">
        <v>0.58</v>
      </c>
      <c r="AU415" s="18" t="n">
        <v>0.42</v>
      </c>
      <c r="AV415" t="n">
        <v>1</v>
      </c>
      <c r="AW415" s="40" t="n">
        <v>0</v>
      </c>
      <c r="AX415" t="inlineStr">
        <is>
          <t>.</t>
        </is>
      </c>
      <c r="AY415" s="40" t="inlineStr">
        <is>
          <t>.</t>
        </is>
      </c>
      <c r="BA415" s="18" t="n"/>
      <c r="BB415">
        <f>1-BC415</f>
        <v/>
      </c>
      <c r="BC415" s="18" t="n">
        <v>0.473</v>
      </c>
      <c r="BD415" s="18" t="inlineStr">
        <is>
          <t>Pakistan</t>
        </is>
      </c>
      <c r="BE415" t="n">
        <v>0</v>
      </c>
      <c r="BF415" t="n">
        <v>0</v>
      </c>
      <c r="BG415" t="n">
        <v>0</v>
      </c>
      <c r="BH415" t="n">
        <v>0</v>
      </c>
      <c r="BI415" t="n">
        <v>0</v>
      </c>
      <c r="BJ415" t="n">
        <v>1</v>
      </c>
      <c r="BK415" s="18" t="n">
        <v>0</v>
      </c>
      <c r="BL415" t="n">
        <v>0</v>
      </c>
      <c r="BM415" t="n">
        <v>1</v>
      </c>
      <c r="BN415" s="18" t="n">
        <v>0</v>
      </c>
      <c r="BO415" t="n">
        <v>38.75</v>
      </c>
      <c r="BP415" t="n">
        <v>28</v>
      </c>
      <c r="BQ415" s="25" t="n">
        <v>33.378</v>
      </c>
      <c r="BR415" t="n">
        <v>0</v>
      </c>
      <c r="BS415" t="n">
        <v>0</v>
      </c>
      <c r="BT415" t="n">
        <v>0</v>
      </c>
      <c r="BU415" t="n">
        <v>0</v>
      </c>
      <c r="BV415" t="n">
        <v>0</v>
      </c>
      <c r="BW415" t="n">
        <v>1</v>
      </c>
      <c r="BX415" t="n">
        <v>0</v>
      </c>
      <c r="BY415" s="18" t="n">
        <v>0</v>
      </c>
      <c r="BZ415" t="n">
        <v>0</v>
      </c>
      <c r="CA415" t="n">
        <v>0</v>
      </c>
      <c r="CB415" t="n">
        <v>1</v>
      </c>
      <c r="CC415" s="18" t="n">
        <v>0</v>
      </c>
      <c r="CD415" t="n">
        <v>0</v>
      </c>
      <c r="CE415" t="n">
        <v>0</v>
      </c>
      <c r="CF415" t="n">
        <v>0</v>
      </c>
      <c r="CG415" t="n">
        <v>0</v>
      </c>
      <c r="CH415" s="18" t="n">
        <v>0</v>
      </c>
      <c r="CI415" t="n">
        <v>0</v>
      </c>
      <c r="CJ415" t="n">
        <v>0</v>
      </c>
      <c r="CK415" t="n">
        <v>1</v>
      </c>
      <c r="CL415" t="n">
        <v>1</v>
      </c>
      <c r="CM415" t="n">
        <v>0</v>
      </c>
      <c r="CN415" t="n">
        <v>0</v>
      </c>
      <c r="CO415" t="n">
        <v>0</v>
      </c>
      <c r="CP415" t="n">
        <v>0</v>
      </c>
      <c r="CQ415" t="n">
        <v>0</v>
      </c>
      <c r="CR415" t="n">
        <v>1</v>
      </c>
      <c r="CS415" s="18" t="n">
        <v>1</v>
      </c>
      <c r="DD415" s="34" t="inlineStr">
        <is>
          <t>X</t>
        </is>
      </c>
    </row>
    <row r="416">
      <c r="A416" t="n">
        <v>415</v>
      </c>
      <c r="B416" t="n">
        <v>25</v>
      </c>
      <c r="C416" s="25" t="inlineStr">
        <is>
          <t>Aslam (2007)</t>
        </is>
      </c>
      <c r="D416" s="12" t="n">
        <v>10.02307546521599</v>
      </c>
      <c r="E416" s="14" t="n">
        <v>0.4107817813613111</v>
      </c>
      <c r="F416" s="7" t="n">
        <v>24.4</v>
      </c>
      <c r="G416" s="7">
        <f>D416-E416</f>
        <v/>
      </c>
      <c r="H416" s="16">
        <f>D416+E416</f>
        <v/>
      </c>
      <c r="I416" s="11">
        <f>IFERROR(F416/SQRT(F416^2+W416), "X")</f>
        <v/>
      </c>
      <c r="J416" s="33">
        <f>IFERROR(SQRT((1-I416^2)/W416), "X")</f>
        <v/>
      </c>
      <c r="K416" s="33">
        <f>IFERROR(1/J416, "X")</f>
        <v/>
      </c>
      <c r="L416" s="33">
        <f>IFERROR(I416-J416, "X")</f>
        <v/>
      </c>
      <c r="M416" s="33">
        <f>IFERROR(I416+J416, "X")</f>
        <v/>
      </c>
      <c r="N416" s="8" t="n">
        <v>1</v>
      </c>
      <c r="O416" s="9" t="n">
        <v>0</v>
      </c>
      <c r="P416" s="8" t="n">
        <v>0</v>
      </c>
      <c r="Q416" s="9" t="n">
        <v>0</v>
      </c>
      <c r="R416" s="9" t="n">
        <v>1</v>
      </c>
      <c r="S416" s="9" t="n">
        <v>0</v>
      </c>
      <c r="T416" s="9" t="n">
        <v>0</v>
      </c>
      <c r="U416" s="8" t="n">
        <v>11501</v>
      </c>
      <c r="V416" s="9" t="n">
        <v>18</v>
      </c>
      <c r="W416" s="9">
        <f>U416-V416-1</f>
        <v/>
      </c>
      <c r="X416" s="9">
        <f>COUNTIF(B:B,B416)</f>
        <v/>
      </c>
      <c r="Y416" s="7" t="n">
        <v>12</v>
      </c>
      <c r="Z416" s="7" t="n">
        <v>20.492</v>
      </c>
      <c r="AA416" s="9" t="n">
        <v>0</v>
      </c>
      <c r="AB416" s="9" t="n">
        <v>1</v>
      </c>
      <c r="AC416" s="9" t="n">
        <v>0</v>
      </c>
      <c r="AD416" s="9" t="n">
        <v>0</v>
      </c>
      <c r="AE416" s="9" t="n">
        <v>0</v>
      </c>
      <c r="AF416" s="9" t="n">
        <v>1</v>
      </c>
      <c r="AG416" s="8" t="n">
        <v>0</v>
      </c>
      <c r="AH416" s="9" t="n">
        <v>1</v>
      </c>
      <c r="AI416" s="30" t="n">
        <v>0</v>
      </c>
      <c r="AJ416" s="9" t="n">
        <v>1</v>
      </c>
      <c r="AK416" s="30" t="n">
        <v>0</v>
      </c>
      <c r="AL416" s="21" t="n">
        <v>2002</v>
      </c>
      <c r="AM416" s="23">
        <f>LN(AL416)</f>
        <v/>
      </c>
      <c r="AN416" s="33" t="n">
        <v>0.44</v>
      </c>
      <c r="AO416" s="33" t="n">
        <v>0.097</v>
      </c>
      <c r="AP416" s="33" t="n">
        <v>0.355</v>
      </c>
      <c r="AQ416" s="43">
        <f>1-(SUM(AN416:AP416))</f>
        <v/>
      </c>
      <c r="AR416" s="33" t="n">
        <v>0.64</v>
      </c>
      <c r="AS416" s="43" t="n">
        <v>0.33</v>
      </c>
      <c r="AT416" s="42" t="n">
        <v>0.58</v>
      </c>
      <c r="AU416" s="18" t="n">
        <v>0.42</v>
      </c>
      <c r="AV416" t="n">
        <v>1</v>
      </c>
      <c r="AW416" s="40" t="n">
        <v>0</v>
      </c>
      <c r="AX416" t="inlineStr">
        <is>
          <t>.</t>
        </is>
      </c>
      <c r="AY416" s="40" t="inlineStr">
        <is>
          <t>.</t>
        </is>
      </c>
      <c r="BA416" s="18" t="n"/>
      <c r="BB416">
        <f>1-BC416</f>
        <v/>
      </c>
      <c r="BC416" s="18" t="n">
        <v>0.473</v>
      </c>
      <c r="BD416" s="18" t="inlineStr">
        <is>
          <t>Pakistan</t>
        </is>
      </c>
      <c r="BE416" t="n">
        <v>0</v>
      </c>
      <c r="BF416" t="n">
        <v>0</v>
      </c>
      <c r="BG416" t="n">
        <v>0</v>
      </c>
      <c r="BH416" t="n">
        <v>0</v>
      </c>
      <c r="BI416" t="n">
        <v>0</v>
      </c>
      <c r="BJ416" t="n">
        <v>1</v>
      </c>
      <c r="BK416" s="18" t="n">
        <v>0</v>
      </c>
      <c r="BL416" t="n">
        <v>0</v>
      </c>
      <c r="BM416" t="n">
        <v>1</v>
      </c>
      <c r="BN416" s="18" t="n">
        <v>0</v>
      </c>
      <c r="BO416" t="n">
        <v>38.75</v>
      </c>
      <c r="BP416" t="n">
        <v>28</v>
      </c>
      <c r="BQ416" s="25" t="n">
        <v>33.378</v>
      </c>
      <c r="BR416" t="n">
        <v>0</v>
      </c>
      <c r="BS416" t="n">
        <v>0</v>
      </c>
      <c r="BT416" t="n">
        <v>0</v>
      </c>
      <c r="BU416" t="n">
        <v>0</v>
      </c>
      <c r="BV416" t="n">
        <v>0</v>
      </c>
      <c r="BW416" t="n">
        <v>1</v>
      </c>
      <c r="BX416" t="n">
        <v>0</v>
      </c>
      <c r="BY416" s="18" t="n">
        <v>0</v>
      </c>
      <c r="BZ416" t="n">
        <v>0</v>
      </c>
      <c r="CA416" t="n">
        <v>0</v>
      </c>
      <c r="CB416" t="n">
        <v>1</v>
      </c>
      <c r="CC416" s="18" t="n">
        <v>0</v>
      </c>
      <c r="CD416" t="n">
        <v>0</v>
      </c>
      <c r="CE416" t="n">
        <v>0</v>
      </c>
      <c r="CF416" t="n">
        <v>0</v>
      </c>
      <c r="CG416" t="n">
        <v>0</v>
      </c>
      <c r="CH416" s="18" t="n">
        <v>0</v>
      </c>
      <c r="CI416" t="n">
        <v>0</v>
      </c>
      <c r="CJ416" t="n">
        <v>0</v>
      </c>
      <c r="CK416" t="n">
        <v>1</v>
      </c>
      <c r="CL416" t="n">
        <v>1</v>
      </c>
      <c r="CM416" t="n">
        <v>0</v>
      </c>
      <c r="CN416" t="n">
        <v>0</v>
      </c>
      <c r="CO416" t="n">
        <v>0</v>
      </c>
      <c r="CP416" t="n">
        <v>0</v>
      </c>
      <c r="CQ416" t="n">
        <v>0</v>
      </c>
      <c r="CR416" t="n">
        <v>1</v>
      </c>
      <c r="CS416" s="18" t="n">
        <v>1</v>
      </c>
      <c r="DD416" s="34" t="inlineStr">
        <is>
          <t>X</t>
        </is>
      </c>
    </row>
    <row r="417">
      <c r="A417" t="n">
        <v>416</v>
      </c>
      <c r="B417" t="n">
        <v>25</v>
      </c>
      <c r="C417" s="25" t="inlineStr">
        <is>
          <t>Aslam (2007)</t>
        </is>
      </c>
      <c r="D417" s="12" t="n">
        <v>13.25775850709407</v>
      </c>
      <c r="E417" s="14" t="n">
        <v>0.4013448589433121</v>
      </c>
      <c r="F417" s="7" t="n">
        <v>33.03333333333333</v>
      </c>
      <c r="G417" s="7">
        <f>D417-E417</f>
        <v/>
      </c>
      <c r="H417" s="16">
        <f>D417+E417</f>
        <v/>
      </c>
      <c r="I417" s="11">
        <f>IFERROR(F417/SQRT(F417^2+W417), "X")</f>
        <v/>
      </c>
      <c r="J417" s="33">
        <f>IFERROR(SQRT((1-I417^2)/W417), "X")</f>
        <v/>
      </c>
      <c r="K417" s="33">
        <f>IFERROR(1/J417, "X")</f>
        <v/>
      </c>
      <c r="L417" s="33">
        <f>IFERROR(I417-J417, "X")</f>
        <v/>
      </c>
      <c r="M417" s="33">
        <f>IFERROR(I417+J417, "X")</f>
        <v/>
      </c>
      <c r="N417" s="8" t="n">
        <v>1</v>
      </c>
      <c r="O417" s="9" t="n">
        <v>0</v>
      </c>
      <c r="P417" s="8" t="n">
        <v>0</v>
      </c>
      <c r="Q417" s="9" t="n">
        <v>0</v>
      </c>
      <c r="R417" s="9" t="n">
        <v>1</v>
      </c>
      <c r="S417" s="9" t="n">
        <v>0</v>
      </c>
      <c r="T417" s="9" t="n">
        <v>0</v>
      </c>
      <c r="U417" s="8" t="n">
        <v>11501</v>
      </c>
      <c r="V417" s="9" t="n">
        <v>18</v>
      </c>
      <c r="W417" s="9">
        <f>U417-V417-1</f>
        <v/>
      </c>
      <c r="X417" s="9">
        <f>COUNTIF(B:B,B417)</f>
        <v/>
      </c>
      <c r="Y417" s="7" t="n">
        <v>14</v>
      </c>
      <c r="Z417" s="7" t="n">
        <v>20.492</v>
      </c>
      <c r="AA417" s="9" t="n">
        <v>0</v>
      </c>
      <c r="AB417" s="9" t="n">
        <v>1</v>
      </c>
      <c r="AC417" s="9" t="n">
        <v>0</v>
      </c>
      <c r="AD417" s="9" t="n">
        <v>0</v>
      </c>
      <c r="AE417" s="9" t="n">
        <v>0</v>
      </c>
      <c r="AF417" s="9" t="n">
        <v>1</v>
      </c>
      <c r="AG417" s="8" t="n">
        <v>0</v>
      </c>
      <c r="AH417" s="9" t="n">
        <v>1</v>
      </c>
      <c r="AI417" s="30" t="n">
        <v>0</v>
      </c>
      <c r="AJ417" s="9" t="n">
        <v>1</v>
      </c>
      <c r="AK417" s="30" t="n">
        <v>0</v>
      </c>
      <c r="AL417" s="21" t="n">
        <v>2002</v>
      </c>
      <c r="AM417" s="23">
        <f>LN(AL417)</f>
        <v/>
      </c>
      <c r="AN417" s="33" t="n">
        <v>0.44</v>
      </c>
      <c r="AO417" s="33" t="n">
        <v>0.097</v>
      </c>
      <c r="AP417" s="33" t="n">
        <v>0.355</v>
      </c>
      <c r="AQ417" s="43">
        <f>1-(SUM(AN417:AP417))</f>
        <v/>
      </c>
      <c r="AR417" s="33" t="n">
        <v>0.64</v>
      </c>
      <c r="AS417" s="43" t="n">
        <v>0.33</v>
      </c>
      <c r="AT417" s="42" t="n">
        <v>0.58</v>
      </c>
      <c r="AU417" s="18" t="n">
        <v>0.42</v>
      </c>
      <c r="AV417" t="n">
        <v>1</v>
      </c>
      <c r="AW417" s="40" t="n">
        <v>0</v>
      </c>
      <c r="AX417" t="inlineStr">
        <is>
          <t>.</t>
        </is>
      </c>
      <c r="AY417" s="40" t="inlineStr">
        <is>
          <t>.</t>
        </is>
      </c>
      <c r="BA417" s="18" t="n"/>
      <c r="BB417">
        <f>1-BC417</f>
        <v/>
      </c>
      <c r="BC417" s="18" t="n">
        <v>0.473</v>
      </c>
      <c r="BD417" s="18" t="inlineStr">
        <is>
          <t>Pakistan</t>
        </is>
      </c>
      <c r="BE417" t="n">
        <v>0</v>
      </c>
      <c r="BF417" t="n">
        <v>0</v>
      </c>
      <c r="BG417" t="n">
        <v>0</v>
      </c>
      <c r="BH417" t="n">
        <v>0</v>
      </c>
      <c r="BI417" t="n">
        <v>0</v>
      </c>
      <c r="BJ417" t="n">
        <v>1</v>
      </c>
      <c r="BK417" s="18" t="n">
        <v>0</v>
      </c>
      <c r="BL417" t="n">
        <v>0</v>
      </c>
      <c r="BM417" t="n">
        <v>1</v>
      </c>
      <c r="BN417" s="18" t="n">
        <v>0</v>
      </c>
      <c r="BO417" t="n">
        <v>38.75</v>
      </c>
      <c r="BP417" t="n">
        <v>28</v>
      </c>
      <c r="BQ417" s="25" t="n">
        <v>33.378</v>
      </c>
      <c r="BR417" t="n">
        <v>0</v>
      </c>
      <c r="BS417" t="n">
        <v>0</v>
      </c>
      <c r="BT417" t="n">
        <v>0</v>
      </c>
      <c r="BU417" t="n">
        <v>0</v>
      </c>
      <c r="BV417" t="n">
        <v>0</v>
      </c>
      <c r="BW417" t="n">
        <v>1</v>
      </c>
      <c r="BX417" t="n">
        <v>0</v>
      </c>
      <c r="BY417" s="18" t="n">
        <v>0</v>
      </c>
      <c r="BZ417" t="n">
        <v>0</v>
      </c>
      <c r="CA417" t="n">
        <v>0</v>
      </c>
      <c r="CB417" t="n">
        <v>1</v>
      </c>
      <c r="CC417" s="18" t="n">
        <v>0</v>
      </c>
      <c r="CD417" t="n">
        <v>0</v>
      </c>
      <c r="CE417" t="n">
        <v>0</v>
      </c>
      <c r="CF417" t="n">
        <v>0</v>
      </c>
      <c r="CG417" t="n">
        <v>0</v>
      </c>
      <c r="CH417" s="18" t="n">
        <v>0</v>
      </c>
      <c r="CI417" t="n">
        <v>0</v>
      </c>
      <c r="CJ417" t="n">
        <v>0</v>
      </c>
      <c r="CK417" t="n">
        <v>1</v>
      </c>
      <c r="CL417" t="n">
        <v>1</v>
      </c>
      <c r="CM417" t="n">
        <v>0</v>
      </c>
      <c r="CN417" t="n">
        <v>0</v>
      </c>
      <c r="CO417" t="n">
        <v>0</v>
      </c>
      <c r="CP417" t="n">
        <v>0</v>
      </c>
      <c r="CQ417" t="n">
        <v>0</v>
      </c>
      <c r="CR417" t="n">
        <v>1</v>
      </c>
      <c r="CS417" s="18" t="n">
        <v>1</v>
      </c>
      <c r="DD417" s="34" t="inlineStr">
        <is>
          <t>X</t>
        </is>
      </c>
    </row>
    <row r="418">
      <c r="A418" t="n">
        <v>417</v>
      </c>
      <c r="B418" t="n">
        <v>25</v>
      </c>
      <c r="C418" s="25" t="inlineStr">
        <is>
          <t>Aslam (2007)</t>
        </is>
      </c>
      <c r="D418" s="12" t="n">
        <v>12.91474433343347</v>
      </c>
      <c r="E418" s="14" t="n">
        <v>0.310948900483952</v>
      </c>
      <c r="F418" s="7" t="n">
        <v>41.53333333333333</v>
      </c>
      <c r="G418" s="7">
        <f>D418-E418</f>
        <v/>
      </c>
      <c r="H418" s="16">
        <f>D418+E418</f>
        <v/>
      </c>
      <c r="I418" s="11">
        <f>IFERROR(F418/SQRT(F418^2+W418), "X")</f>
        <v/>
      </c>
      <c r="J418" s="33">
        <f>IFERROR(SQRT((1-I418^2)/W418), "X")</f>
        <v/>
      </c>
      <c r="K418" s="33">
        <f>IFERROR(1/J418, "X")</f>
        <v/>
      </c>
      <c r="L418" s="33">
        <f>IFERROR(I418-J418, "X")</f>
        <v/>
      </c>
      <c r="M418" s="33">
        <f>IFERROR(I418+J418, "X")</f>
        <v/>
      </c>
      <c r="N418" s="8" t="n">
        <v>1</v>
      </c>
      <c r="O418" s="9" t="n">
        <v>0</v>
      </c>
      <c r="P418" s="8" t="n">
        <v>0</v>
      </c>
      <c r="Q418" s="9" t="n">
        <v>0</v>
      </c>
      <c r="R418" s="9" t="n">
        <v>1</v>
      </c>
      <c r="S418" s="9" t="n">
        <v>0</v>
      </c>
      <c r="T418" s="9" t="n">
        <v>0</v>
      </c>
      <c r="U418" s="8" t="n">
        <v>11501</v>
      </c>
      <c r="V418" s="9" t="n">
        <v>18</v>
      </c>
      <c r="W418" s="9">
        <f>U418-V418-1</f>
        <v/>
      </c>
      <c r="X418" s="9">
        <f>COUNTIF(B:B,B418)</f>
        <v/>
      </c>
      <c r="Y418" s="7" t="n">
        <v>16</v>
      </c>
      <c r="Z418" s="7" t="n">
        <v>20.492</v>
      </c>
      <c r="AA418" s="9" t="n">
        <v>0</v>
      </c>
      <c r="AB418" s="9" t="n">
        <v>1</v>
      </c>
      <c r="AC418" s="9" t="n">
        <v>0</v>
      </c>
      <c r="AD418" s="9" t="n">
        <v>0</v>
      </c>
      <c r="AE418" s="9" t="n">
        <v>0</v>
      </c>
      <c r="AF418" s="9" t="n">
        <v>1</v>
      </c>
      <c r="AG418" s="8" t="n">
        <v>0</v>
      </c>
      <c r="AH418" s="9" t="n">
        <v>1</v>
      </c>
      <c r="AI418" s="30" t="n">
        <v>0</v>
      </c>
      <c r="AJ418" s="9" t="n">
        <v>1</v>
      </c>
      <c r="AK418" s="30" t="n">
        <v>0</v>
      </c>
      <c r="AL418" s="21" t="n">
        <v>2002</v>
      </c>
      <c r="AM418" s="23">
        <f>LN(AL418)</f>
        <v/>
      </c>
      <c r="AN418" s="33" t="n">
        <v>0.44</v>
      </c>
      <c r="AO418" s="33" t="n">
        <v>0.097</v>
      </c>
      <c r="AP418" s="33" t="n">
        <v>0.355</v>
      </c>
      <c r="AQ418" s="43">
        <f>1-(SUM(AN418:AP418))</f>
        <v/>
      </c>
      <c r="AR418" s="33" t="n">
        <v>0.64</v>
      </c>
      <c r="AS418" s="43" t="n">
        <v>0.33</v>
      </c>
      <c r="AT418" s="42" t="n">
        <v>0.58</v>
      </c>
      <c r="AU418" s="18" t="n">
        <v>0.42</v>
      </c>
      <c r="AV418" t="n">
        <v>1</v>
      </c>
      <c r="AW418" s="40" t="n">
        <v>0</v>
      </c>
      <c r="AX418" t="inlineStr">
        <is>
          <t>.</t>
        </is>
      </c>
      <c r="AY418" s="40" t="inlineStr">
        <is>
          <t>.</t>
        </is>
      </c>
      <c r="BA418" s="18" t="n"/>
      <c r="BB418">
        <f>1-BC418</f>
        <v/>
      </c>
      <c r="BC418" s="18" t="n">
        <v>0.473</v>
      </c>
      <c r="BD418" s="18" t="inlineStr">
        <is>
          <t>Pakistan</t>
        </is>
      </c>
      <c r="BE418" t="n">
        <v>0</v>
      </c>
      <c r="BF418" t="n">
        <v>0</v>
      </c>
      <c r="BG418" t="n">
        <v>0</v>
      </c>
      <c r="BH418" t="n">
        <v>0</v>
      </c>
      <c r="BI418" t="n">
        <v>0</v>
      </c>
      <c r="BJ418" t="n">
        <v>1</v>
      </c>
      <c r="BK418" s="18" t="n">
        <v>0</v>
      </c>
      <c r="BL418" t="n">
        <v>0</v>
      </c>
      <c r="BM418" t="n">
        <v>1</v>
      </c>
      <c r="BN418" s="18" t="n">
        <v>0</v>
      </c>
      <c r="BO418" t="n">
        <v>38.75</v>
      </c>
      <c r="BP418" t="n">
        <v>28</v>
      </c>
      <c r="BQ418" s="25" t="n">
        <v>33.378</v>
      </c>
      <c r="BR418" t="n">
        <v>0</v>
      </c>
      <c r="BS418" t="n">
        <v>0</v>
      </c>
      <c r="BT418" t="n">
        <v>0</v>
      </c>
      <c r="BU418" t="n">
        <v>0</v>
      </c>
      <c r="BV418" t="n">
        <v>0</v>
      </c>
      <c r="BW418" t="n">
        <v>1</v>
      </c>
      <c r="BX418" t="n">
        <v>0</v>
      </c>
      <c r="BY418" s="18" t="n">
        <v>0</v>
      </c>
      <c r="BZ418" t="n">
        <v>0</v>
      </c>
      <c r="CA418" t="n">
        <v>0</v>
      </c>
      <c r="CB418" t="n">
        <v>1</v>
      </c>
      <c r="CC418" s="18" t="n">
        <v>0</v>
      </c>
      <c r="CD418" t="n">
        <v>0</v>
      </c>
      <c r="CE418" t="n">
        <v>0</v>
      </c>
      <c r="CF418" t="n">
        <v>0</v>
      </c>
      <c r="CG418" t="n">
        <v>0</v>
      </c>
      <c r="CH418" s="18" t="n">
        <v>0</v>
      </c>
      <c r="CI418" t="n">
        <v>0</v>
      </c>
      <c r="CJ418" t="n">
        <v>0</v>
      </c>
      <c r="CK418" t="n">
        <v>1</v>
      </c>
      <c r="CL418" t="n">
        <v>1</v>
      </c>
      <c r="CM418" t="n">
        <v>0</v>
      </c>
      <c r="CN418" t="n">
        <v>0</v>
      </c>
      <c r="CO418" t="n">
        <v>0</v>
      </c>
      <c r="CP418" t="n">
        <v>0</v>
      </c>
      <c r="CQ418" t="n">
        <v>0</v>
      </c>
      <c r="CR418" t="n">
        <v>1</v>
      </c>
      <c r="CS418" s="18" t="n">
        <v>1</v>
      </c>
      <c r="DD418" s="34" t="inlineStr">
        <is>
          <t>X</t>
        </is>
      </c>
    </row>
    <row r="419">
      <c r="A419" t="n">
        <v>418</v>
      </c>
      <c r="B419" t="n">
        <v>25</v>
      </c>
      <c r="C419" s="25" t="inlineStr">
        <is>
          <t>Aslam (2007)</t>
        </is>
      </c>
      <c r="D419" s="12" t="n">
        <v>14.2</v>
      </c>
      <c r="E419" s="14" t="n">
        <v>1</v>
      </c>
      <c r="F419" s="7">
        <f>D419/E419</f>
        <v/>
      </c>
      <c r="G419" s="7">
        <f>D419-E419</f>
        <v/>
      </c>
      <c r="H419" s="16">
        <f>D419+E419</f>
        <v/>
      </c>
      <c r="I419" s="11">
        <f>IFERROR(F419/SQRT(F419^2+W419), "X")</f>
        <v/>
      </c>
      <c r="J419" s="33">
        <f>IFERROR(SQRT((1-I419^2)/W419), "X")</f>
        <v/>
      </c>
      <c r="K419" s="33">
        <f>IFERROR(1/J419, "X")</f>
        <v/>
      </c>
      <c r="L419" s="33">
        <f>IFERROR(I419-J419, "X")</f>
        <v/>
      </c>
      <c r="M419" s="33">
        <f>IFERROR(I419+J419, "X")</f>
        <v/>
      </c>
      <c r="N419" s="8" t="n">
        <v>1</v>
      </c>
      <c r="O419" s="9" t="n">
        <v>0</v>
      </c>
      <c r="P419" s="8" t="n">
        <v>0</v>
      </c>
      <c r="Q419" s="9" t="n">
        <v>0</v>
      </c>
      <c r="R419" s="9" t="n">
        <v>1</v>
      </c>
      <c r="S419" s="9" t="n">
        <v>0</v>
      </c>
      <c r="T419" s="9" t="n">
        <v>0</v>
      </c>
      <c r="U419" s="8" t="n">
        <v>2018</v>
      </c>
      <c r="V419" s="9" t="n">
        <v>11</v>
      </c>
      <c r="W419" s="9">
        <f>U419-V419-1</f>
        <v/>
      </c>
      <c r="X419" s="9">
        <f>COUNTIF(B:B,B419)</f>
        <v/>
      </c>
      <c r="Y419" s="7" t="n">
        <v>4.326</v>
      </c>
      <c r="Z419" s="7" t="n">
        <v>20.097</v>
      </c>
      <c r="AA419" s="9" t="n">
        <v>1</v>
      </c>
      <c r="AB419" s="9" t="n">
        <v>0</v>
      </c>
      <c r="AC419" s="9" t="n">
        <v>0</v>
      </c>
      <c r="AD419" s="9" t="n">
        <v>0</v>
      </c>
      <c r="AE419" s="9" t="n">
        <v>0</v>
      </c>
      <c r="AF419" s="9" t="n">
        <v>1</v>
      </c>
      <c r="AG419" s="8" t="n">
        <v>0</v>
      </c>
      <c r="AH419" s="9" t="n">
        <v>1</v>
      </c>
      <c r="AI419" s="30" t="n">
        <v>0</v>
      </c>
      <c r="AJ419" s="9" t="n">
        <v>1</v>
      </c>
      <c r="AK419" s="30" t="n">
        <v>0</v>
      </c>
      <c r="AL419" s="21" t="n">
        <v>2002</v>
      </c>
      <c r="AM419" s="23">
        <f>LN(AL419)</f>
        <v/>
      </c>
      <c r="AN419" s="33" t="n">
        <v>0.581</v>
      </c>
      <c r="AO419" s="33" t="n">
        <v>0.091</v>
      </c>
      <c r="AP419" s="33" t="n">
        <v>0.201</v>
      </c>
      <c r="AQ419" s="43">
        <f>1-(SUM(AN419:AP419))</f>
        <v/>
      </c>
      <c r="AR419" s="33" t="n">
        <v>0.33</v>
      </c>
      <c r="AS419" s="43" t="n">
        <v>0.64</v>
      </c>
      <c r="AT419" s="42" t="n">
        <v>0.16</v>
      </c>
      <c r="AU419" s="18" t="n">
        <v>0.84</v>
      </c>
      <c r="AV419" t="n">
        <v>0</v>
      </c>
      <c r="AW419" s="40" t="n">
        <v>1</v>
      </c>
      <c r="AX419" t="inlineStr">
        <is>
          <t>.</t>
        </is>
      </c>
      <c r="AY419" s="40" t="inlineStr">
        <is>
          <t>.</t>
        </is>
      </c>
      <c r="BA419" s="18" t="n"/>
      <c r="BB419">
        <f>1-BC419</f>
        <v/>
      </c>
      <c r="BC419" s="18" t="n">
        <v>0.501</v>
      </c>
      <c r="BD419" s="18" t="inlineStr">
        <is>
          <t>Pakistan</t>
        </is>
      </c>
      <c r="BE419" t="n">
        <v>0</v>
      </c>
      <c r="BF419" t="n">
        <v>0</v>
      </c>
      <c r="BG419" t="n">
        <v>0</v>
      </c>
      <c r="BH419" t="n">
        <v>0</v>
      </c>
      <c r="BI419" t="n">
        <v>0</v>
      </c>
      <c r="BJ419" t="n">
        <v>1</v>
      </c>
      <c r="BK419" s="18" t="n">
        <v>0</v>
      </c>
      <c r="BL419" t="n">
        <v>0</v>
      </c>
      <c r="BM419" t="n">
        <v>1</v>
      </c>
      <c r="BN419" s="18" t="n">
        <v>0</v>
      </c>
      <c r="BO419" t="n">
        <v>38.75</v>
      </c>
      <c r="BP419" t="n">
        <v>28</v>
      </c>
      <c r="BQ419" s="25" t="n">
        <v>32.452</v>
      </c>
      <c r="BR419" t="n">
        <v>0</v>
      </c>
      <c r="BS419" t="n">
        <v>0</v>
      </c>
      <c r="BT419" t="n">
        <v>0</v>
      </c>
      <c r="BU419" t="n">
        <v>0</v>
      </c>
      <c r="BV419" t="n">
        <v>0</v>
      </c>
      <c r="BW419" t="n">
        <v>1</v>
      </c>
      <c r="BX419" t="n">
        <v>0</v>
      </c>
      <c r="BY419" s="18" t="n">
        <v>0</v>
      </c>
      <c r="BZ419" t="n">
        <v>0</v>
      </c>
      <c r="CA419" t="n">
        <v>0</v>
      </c>
      <c r="CB419" t="n">
        <v>1</v>
      </c>
      <c r="CC419" s="18" t="n">
        <v>0</v>
      </c>
      <c r="CD419" t="n">
        <v>0</v>
      </c>
      <c r="CE419" t="n">
        <v>0</v>
      </c>
      <c r="CF419" t="n">
        <v>0</v>
      </c>
      <c r="CG419" t="n">
        <v>0</v>
      </c>
      <c r="CH419" s="18" t="n">
        <v>0</v>
      </c>
      <c r="CI419" t="n">
        <v>0</v>
      </c>
      <c r="CJ419" t="n">
        <v>0</v>
      </c>
      <c r="CK419" t="n">
        <v>1</v>
      </c>
      <c r="CL419" t="n">
        <v>1</v>
      </c>
      <c r="CM419" t="n">
        <v>0</v>
      </c>
      <c r="CN419" t="n">
        <v>0</v>
      </c>
      <c r="CO419" t="n">
        <v>0</v>
      </c>
      <c r="CP419" t="n">
        <v>0</v>
      </c>
      <c r="CQ419" t="n">
        <v>0</v>
      </c>
      <c r="CR419" t="n">
        <v>1</v>
      </c>
      <c r="CS419" s="18" t="n">
        <v>1</v>
      </c>
      <c r="DD419" s="34" t="inlineStr">
        <is>
          <t>X</t>
        </is>
      </c>
    </row>
    <row r="420">
      <c r="A420" t="n">
        <v>419</v>
      </c>
      <c r="B420" t="n">
        <v>25</v>
      </c>
      <c r="C420" s="25" t="inlineStr">
        <is>
          <t>Aslam (2007)</t>
        </is>
      </c>
      <c r="D420" s="12" t="n">
        <v>0.2085833113732116</v>
      </c>
      <c r="E420" s="14" t="n">
        <v>0.07297375325010318</v>
      </c>
      <c r="F420" s="7" t="n">
        <v>2.858333333333334</v>
      </c>
      <c r="G420" s="7">
        <f>D420-E420</f>
        <v/>
      </c>
      <c r="H420" s="16">
        <f>D420+E420</f>
        <v/>
      </c>
      <c r="I420" s="11">
        <f>IFERROR(F420/SQRT(F420^2+W420), "X")</f>
        <v/>
      </c>
      <c r="J420" s="33">
        <f>IFERROR(SQRT((1-I420^2)/W420), "X")</f>
        <v/>
      </c>
      <c r="K420" s="33">
        <f>IFERROR(1/J420, "X")</f>
        <v/>
      </c>
      <c r="L420" s="33">
        <f>IFERROR(I420-J420, "X")</f>
        <v/>
      </c>
      <c r="M420" s="33">
        <f>IFERROR(I420+J420, "X")</f>
        <v/>
      </c>
      <c r="N420" s="8" t="n">
        <v>1</v>
      </c>
      <c r="O420" s="9" t="n">
        <v>0</v>
      </c>
      <c r="P420" s="8" t="n">
        <v>0</v>
      </c>
      <c r="Q420" s="9" t="n">
        <v>0</v>
      </c>
      <c r="R420" s="9" t="n">
        <v>1</v>
      </c>
      <c r="S420" s="9" t="n">
        <v>0</v>
      </c>
      <c r="T420" s="9" t="n">
        <v>0</v>
      </c>
      <c r="U420" s="8" t="n">
        <v>2018</v>
      </c>
      <c r="V420" s="9" t="n">
        <v>18</v>
      </c>
      <c r="W420" s="9">
        <f>U420-V420-1</f>
        <v/>
      </c>
      <c r="X420" s="9">
        <f>COUNTIF(B:B,B420)</f>
        <v/>
      </c>
      <c r="Y420" s="7" t="n">
        <v>5</v>
      </c>
      <c r="Z420" s="7" t="n">
        <v>20.097</v>
      </c>
      <c r="AA420" s="9" t="n">
        <v>0</v>
      </c>
      <c r="AB420" s="9" t="n">
        <v>1</v>
      </c>
      <c r="AC420" s="9" t="n">
        <v>0</v>
      </c>
      <c r="AD420" s="9" t="n">
        <v>0</v>
      </c>
      <c r="AE420" s="9" t="n">
        <v>0</v>
      </c>
      <c r="AF420" s="9" t="n">
        <v>1</v>
      </c>
      <c r="AG420" s="8" t="n">
        <v>0</v>
      </c>
      <c r="AH420" s="9" t="n">
        <v>1</v>
      </c>
      <c r="AI420" s="30" t="n">
        <v>0</v>
      </c>
      <c r="AJ420" s="9" t="n">
        <v>1</v>
      </c>
      <c r="AK420" s="30" t="n">
        <v>0</v>
      </c>
      <c r="AL420" s="21" t="n">
        <v>2002</v>
      </c>
      <c r="AM420" s="23">
        <f>LN(AL420)</f>
        <v/>
      </c>
      <c r="AN420" s="33" t="n">
        <v>0.581</v>
      </c>
      <c r="AO420" s="33" t="n">
        <v>0.091</v>
      </c>
      <c r="AP420" s="33" t="n">
        <v>0.201</v>
      </c>
      <c r="AQ420" s="43">
        <f>1-(SUM(AN420:AP420))</f>
        <v/>
      </c>
      <c r="AR420" s="33" t="n">
        <v>0.33</v>
      </c>
      <c r="AS420" s="43" t="n">
        <v>0.64</v>
      </c>
      <c r="AT420" s="42" t="n">
        <v>0.16</v>
      </c>
      <c r="AU420" s="18" t="n">
        <v>0.84</v>
      </c>
      <c r="AV420" t="n">
        <v>0</v>
      </c>
      <c r="AW420" s="40" t="n">
        <v>1</v>
      </c>
      <c r="AX420" t="inlineStr">
        <is>
          <t>.</t>
        </is>
      </c>
      <c r="AY420" s="40" t="inlineStr">
        <is>
          <t>.</t>
        </is>
      </c>
      <c r="BA420" s="18" t="n"/>
      <c r="BB420">
        <f>1-BC420</f>
        <v/>
      </c>
      <c r="BC420" s="18" t="n">
        <v>0.501</v>
      </c>
      <c r="BD420" s="18" t="inlineStr">
        <is>
          <t>Pakistan</t>
        </is>
      </c>
      <c r="BE420" t="n">
        <v>0</v>
      </c>
      <c r="BF420" t="n">
        <v>0</v>
      </c>
      <c r="BG420" t="n">
        <v>0</v>
      </c>
      <c r="BH420" t="n">
        <v>0</v>
      </c>
      <c r="BI420" t="n">
        <v>0</v>
      </c>
      <c r="BJ420" t="n">
        <v>1</v>
      </c>
      <c r="BK420" s="18" t="n">
        <v>0</v>
      </c>
      <c r="BL420" t="n">
        <v>0</v>
      </c>
      <c r="BM420" t="n">
        <v>1</v>
      </c>
      <c r="BN420" s="18" t="n">
        <v>0</v>
      </c>
      <c r="BO420" t="n">
        <v>38.75</v>
      </c>
      <c r="BP420" t="n">
        <v>28</v>
      </c>
      <c r="BQ420" s="25" t="n">
        <v>32.452</v>
      </c>
      <c r="BR420" t="n">
        <v>0</v>
      </c>
      <c r="BS420" t="n">
        <v>0</v>
      </c>
      <c r="BT420" t="n">
        <v>0</v>
      </c>
      <c r="BU420" t="n">
        <v>0</v>
      </c>
      <c r="BV420" t="n">
        <v>0</v>
      </c>
      <c r="BW420" t="n">
        <v>1</v>
      </c>
      <c r="BX420" t="n">
        <v>0</v>
      </c>
      <c r="BY420" s="18" t="n">
        <v>0</v>
      </c>
      <c r="BZ420" t="n">
        <v>0</v>
      </c>
      <c r="CA420" t="n">
        <v>0</v>
      </c>
      <c r="CB420" t="n">
        <v>1</v>
      </c>
      <c r="CC420" s="18" t="n">
        <v>0</v>
      </c>
      <c r="CD420" t="n">
        <v>0</v>
      </c>
      <c r="CE420" t="n">
        <v>0</v>
      </c>
      <c r="CF420" t="n">
        <v>0</v>
      </c>
      <c r="CG420" t="n">
        <v>0</v>
      </c>
      <c r="CH420" s="18" t="n">
        <v>0</v>
      </c>
      <c r="CI420" t="n">
        <v>0</v>
      </c>
      <c r="CJ420" t="n">
        <v>0</v>
      </c>
      <c r="CK420" t="n">
        <v>1</v>
      </c>
      <c r="CL420" t="n">
        <v>1</v>
      </c>
      <c r="CM420" t="n">
        <v>0</v>
      </c>
      <c r="CN420" t="n">
        <v>0</v>
      </c>
      <c r="CO420" t="n">
        <v>0</v>
      </c>
      <c r="CP420" t="n">
        <v>0</v>
      </c>
      <c r="CQ420" t="n">
        <v>0</v>
      </c>
      <c r="CR420" t="n">
        <v>1</v>
      </c>
      <c r="CS420" s="18" t="n">
        <v>1</v>
      </c>
      <c r="DD420" s="34" t="inlineStr">
        <is>
          <t>X</t>
        </is>
      </c>
    </row>
    <row r="421">
      <c r="A421" t="n">
        <v>420</v>
      </c>
      <c r="B421" t="n">
        <v>25</v>
      </c>
      <c r="C421" s="25" t="inlineStr">
        <is>
          <t>Aslam (2007)</t>
        </is>
      </c>
      <c r="D421" s="12" t="n">
        <v>17.97327338602295</v>
      </c>
      <c r="E421" s="14" t="n">
        <v>2.626574398792498</v>
      </c>
      <c r="F421" s="7" t="n">
        <v>6.842857142857142</v>
      </c>
      <c r="G421" s="7">
        <f>D421-E421</f>
        <v/>
      </c>
      <c r="H421" s="16">
        <f>D421+E421</f>
        <v/>
      </c>
      <c r="I421" s="11">
        <f>IFERROR(F421/SQRT(F421^2+W421), "X")</f>
        <v/>
      </c>
      <c r="J421" s="33">
        <f>IFERROR(SQRT((1-I421^2)/W421), "X")</f>
        <v/>
      </c>
      <c r="K421" s="33">
        <f>IFERROR(1/J421, "X")</f>
        <v/>
      </c>
      <c r="L421" s="33">
        <f>IFERROR(I421-J421, "X")</f>
        <v/>
      </c>
      <c r="M421" s="33">
        <f>IFERROR(I421+J421, "X")</f>
        <v/>
      </c>
      <c r="N421" s="8" t="n">
        <v>1</v>
      </c>
      <c r="O421" s="9" t="n">
        <v>0</v>
      </c>
      <c r="P421" s="8" t="n">
        <v>0</v>
      </c>
      <c r="Q421" s="9" t="n">
        <v>0</v>
      </c>
      <c r="R421" s="9" t="n">
        <v>1</v>
      </c>
      <c r="S421" s="9" t="n">
        <v>0</v>
      </c>
      <c r="T421" s="9" t="n">
        <v>0</v>
      </c>
      <c r="U421" s="8" t="n">
        <v>2018</v>
      </c>
      <c r="V421" s="9" t="n">
        <v>18</v>
      </c>
      <c r="W421" s="9">
        <f>U421-V421-1</f>
        <v/>
      </c>
      <c r="X421" s="9">
        <f>COUNTIF(B:B,B421)</f>
        <v/>
      </c>
      <c r="Y421" s="7" t="n">
        <v>8</v>
      </c>
      <c r="Z421" s="7" t="n">
        <v>20.097</v>
      </c>
      <c r="AA421" s="9" t="n">
        <v>0</v>
      </c>
      <c r="AB421" s="9" t="n">
        <v>1</v>
      </c>
      <c r="AC421" s="9" t="n">
        <v>0</v>
      </c>
      <c r="AD421" s="9" t="n">
        <v>0</v>
      </c>
      <c r="AE421" s="9" t="n">
        <v>0</v>
      </c>
      <c r="AF421" s="9" t="n">
        <v>1</v>
      </c>
      <c r="AG421" s="8" t="n">
        <v>0</v>
      </c>
      <c r="AH421" s="9" t="n">
        <v>1</v>
      </c>
      <c r="AI421" s="30" t="n">
        <v>0</v>
      </c>
      <c r="AJ421" s="9" t="n">
        <v>1</v>
      </c>
      <c r="AK421" s="30" t="n">
        <v>0</v>
      </c>
      <c r="AL421" s="21" t="n">
        <v>2002</v>
      </c>
      <c r="AM421" s="23">
        <f>LN(AL421)</f>
        <v/>
      </c>
      <c r="AN421" s="33" t="n">
        <v>0.581</v>
      </c>
      <c r="AO421" s="33" t="n">
        <v>0.091</v>
      </c>
      <c r="AP421" s="33" t="n">
        <v>0.201</v>
      </c>
      <c r="AQ421" s="43">
        <f>1-(SUM(AN421:AP421))</f>
        <v/>
      </c>
      <c r="AR421" s="33" t="n">
        <v>0.33</v>
      </c>
      <c r="AS421" s="43" t="n">
        <v>0.64</v>
      </c>
      <c r="AT421" s="42" t="n">
        <v>0.16</v>
      </c>
      <c r="AU421" s="18" t="n">
        <v>0.84</v>
      </c>
      <c r="AV421" t="n">
        <v>0</v>
      </c>
      <c r="AW421" s="40" t="n">
        <v>1</v>
      </c>
      <c r="AX421" t="inlineStr">
        <is>
          <t>.</t>
        </is>
      </c>
      <c r="AY421" s="40" t="inlineStr">
        <is>
          <t>.</t>
        </is>
      </c>
      <c r="BA421" s="18" t="n"/>
      <c r="BB421">
        <f>1-BC421</f>
        <v/>
      </c>
      <c r="BC421" s="18" t="n">
        <v>0.501</v>
      </c>
      <c r="BD421" s="18" t="inlineStr">
        <is>
          <t>Pakistan</t>
        </is>
      </c>
      <c r="BE421" t="n">
        <v>0</v>
      </c>
      <c r="BF421" t="n">
        <v>0</v>
      </c>
      <c r="BG421" t="n">
        <v>0</v>
      </c>
      <c r="BH421" t="n">
        <v>0</v>
      </c>
      <c r="BI421" t="n">
        <v>0</v>
      </c>
      <c r="BJ421" t="n">
        <v>1</v>
      </c>
      <c r="BK421" s="18" t="n">
        <v>0</v>
      </c>
      <c r="BL421" t="n">
        <v>0</v>
      </c>
      <c r="BM421" t="n">
        <v>1</v>
      </c>
      <c r="BN421" s="18" t="n">
        <v>0</v>
      </c>
      <c r="BO421" t="n">
        <v>38.75</v>
      </c>
      <c r="BP421" t="n">
        <v>28</v>
      </c>
      <c r="BQ421" s="25" t="n">
        <v>32.452</v>
      </c>
      <c r="BR421" t="n">
        <v>0</v>
      </c>
      <c r="BS421" t="n">
        <v>0</v>
      </c>
      <c r="BT421" t="n">
        <v>0</v>
      </c>
      <c r="BU421" t="n">
        <v>0</v>
      </c>
      <c r="BV421" t="n">
        <v>0</v>
      </c>
      <c r="BW421" t="n">
        <v>1</v>
      </c>
      <c r="BX421" t="n">
        <v>0</v>
      </c>
      <c r="BY421" s="18" t="n">
        <v>0</v>
      </c>
      <c r="BZ421" t="n">
        <v>0</v>
      </c>
      <c r="CA421" t="n">
        <v>0</v>
      </c>
      <c r="CB421" t="n">
        <v>1</v>
      </c>
      <c r="CC421" s="18" t="n">
        <v>0</v>
      </c>
      <c r="CD421" t="n">
        <v>0</v>
      </c>
      <c r="CE421" t="n">
        <v>0</v>
      </c>
      <c r="CF421" t="n">
        <v>0</v>
      </c>
      <c r="CG421" t="n">
        <v>0</v>
      </c>
      <c r="CH421" s="18" t="n">
        <v>0</v>
      </c>
      <c r="CI421" t="n">
        <v>0</v>
      </c>
      <c r="CJ421" t="n">
        <v>0</v>
      </c>
      <c r="CK421" t="n">
        <v>1</v>
      </c>
      <c r="CL421" t="n">
        <v>1</v>
      </c>
      <c r="CM421" t="n">
        <v>0</v>
      </c>
      <c r="CN421" t="n">
        <v>0</v>
      </c>
      <c r="CO421" t="n">
        <v>0</v>
      </c>
      <c r="CP421" t="n">
        <v>0</v>
      </c>
      <c r="CQ421" t="n">
        <v>0</v>
      </c>
      <c r="CR421" t="n">
        <v>1</v>
      </c>
      <c r="CS421" s="18" t="n">
        <v>1</v>
      </c>
      <c r="DD421" s="34" t="inlineStr">
        <is>
          <t>X</t>
        </is>
      </c>
    </row>
    <row r="422">
      <c r="A422" t="n">
        <v>421</v>
      </c>
      <c r="B422" t="n">
        <v>25</v>
      </c>
      <c r="C422" s="25" t="inlineStr">
        <is>
          <t>Aslam (2007)</t>
        </is>
      </c>
      <c r="D422" s="12" t="n">
        <v>25.77199271767741</v>
      </c>
      <c r="E422" s="14" t="n">
        <v>1.713563345590253</v>
      </c>
      <c r="F422" s="7" t="n">
        <v>15.04</v>
      </c>
      <c r="G422" s="7">
        <f>D422-E422</f>
        <v/>
      </c>
      <c r="H422" s="16">
        <f>D422+E422</f>
        <v/>
      </c>
      <c r="I422" s="11">
        <f>IFERROR(F422/SQRT(F422^2+W422), "X")</f>
        <v/>
      </c>
      <c r="J422" s="33">
        <f>IFERROR(SQRT((1-I422^2)/W422), "X")</f>
        <v/>
      </c>
      <c r="K422" s="33">
        <f>IFERROR(1/J422, "X")</f>
        <v/>
      </c>
      <c r="L422" s="33">
        <f>IFERROR(I422-J422, "X")</f>
        <v/>
      </c>
      <c r="M422" s="33">
        <f>IFERROR(I422+J422, "X")</f>
        <v/>
      </c>
      <c r="N422" s="8" t="n">
        <v>1</v>
      </c>
      <c r="O422" s="9" t="n">
        <v>0</v>
      </c>
      <c r="P422" s="8" t="n">
        <v>0</v>
      </c>
      <c r="Q422" s="9" t="n">
        <v>0</v>
      </c>
      <c r="R422" s="9" t="n">
        <v>1</v>
      </c>
      <c r="S422" s="9" t="n">
        <v>0</v>
      </c>
      <c r="T422" s="9" t="n">
        <v>0</v>
      </c>
      <c r="U422" s="8" t="n">
        <v>2018</v>
      </c>
      <c r="V422" s="9" t="n">
        <v>18</v>
      </c>
      <c r="W422" s="9">
        <f>U422-V422-1</f>
        <v/>
      </c>
      <c r="X422" s="9">
        <f>COUNTIF(B:B,B422)</f>
        <v/>
      </c>
      <c r="Y422" s="7" t="n">
        <v>10</v>
      </c>
      <c r="Z422" s="7" t="n">
        <v>20.097</v>
      </c>
      <c r="AA422" s="9" t="n">
        <v>0</v>
      </c>
      <c r="AB422" s="9" t="n">
        <v>1</v>
      </c>
      <c r="AC422" s="9" t="n">
        <v>0</v>
      </c>
      <c r="AD422" s="9" t="n">
        <v>0</v>
      </c>
      <c r="AE422" s="9" t="n">
        <v>0</v>
      </c>
      <c r="AF422" s="9" t="n">
        <v>1</v>
      </c>
      <c r="AG422" s="8" t="n">
        <v>0</v>
      </c>
      <c r="AH422" s="9" t="n">
        <v>1</v>
      </c>
      <c r="AI422" s="30" t="n">
        <v>0</v>
      </c>
      <c r="AJ422" s="9" t="n">
        <v>1</v>
      </c>
      <c r="AK422" s="30" t="n">
        <v>0</v>
      </c>
      <c r="AL422" s="21" t="n">
        <v>2002</v>
      </c>
      <c r="AM422" s="23">
        <f>LN(AL422)</f>
        <v/>
      </c>
      <c r="AN422" s="33" t="n">
        <v>0.581</v>
      </c>
      <c r="AO422" s="33" t="n">
        <v>0.091</v>
      </c>
      <c r="AP422" s="33" t="n">
        <v>0.201</v>
      </c>
      <c r="AQ422" s="43">
        <f>1-(SUM(AN422:AP422))</f>
        <v/>
      </c>
      <c r="AR422" s="33" t="n">
        <v>0.33</v>
      </c>
      <c r="AS422" s="43" t="n">
        <v>0.64</v>
      </c>
      <c r="AT422" s="42" t="n">
        <v>0.16</v>
      </c>
      <c r="AU422" s="18" t="n">
        <v>0.84</v>
      </c>
      <c r="AV422" t="n">
        <v>0</v>
      </c>
      <c r="AW422" s="40" t="n">
        <v>1</v>
      </c>
      <c r="AX422" t="inlineStr">
        <is>
          <t>.</t>
        </is>
      </c>
      <c r="AY422" s="40" t="inlineStr">
        <is>
          <t>.</t>
        </is>
      </c>
      <c r="BA422" s="18" t="n"/>
      <c r="BB422">
        <f>1-BC422</f>
        <v/>
      </c>
      <c r="BC422" s="18" t="n">
        <v>0.501</v>
      </c>
      <c r="BD422" s="18" t="inlineStr">
        <is>
          <t>Pakistan</t>
        </is>
      </c>
      <c r="BE422" t="n">
        <v>0</v>
      </c>
      <c r="BF422" t="n">
        <v>0</v>
      </c>
      <c r="BG422" t="n">
        <v>0</v>
      </c>
      <c r="BH422" t="n">
        <v>0</v>
      </c>
      <c r="BI422" t="n">
        <v>0</v>
      </c>
      <c r="BJ422" t="n">
        <v>1</v>
      </c>
      <c r="BK422" s="18" t="n">
        <v>0</v>
      </c>
      <c r="BL422" t="n">
        <v>0</v>
      </c>
      <c r="BM422" t="n">
        <v>1</v>
      </c>
      <c r="BN422" s="18" t="n">
        <v>0</v>
      </c>
      <c r="BO422" t="n">
        <v>38.75</v>
      </c>
      <c r="BP422" t="n">
        <v>28</v>
      </c>
      <c r="BQ422" s="25" t="n">
        <v>32.452</v>
      </c>
      <c r="BR422" t="n">
        <v>0</v>
      </c>
      <c r="BS422" t="n">
        <v>0</v>
      </c>
      <c r="BT422" t="n">
        <v>0</v>
      </c>
      <c r="BU422" t="n">
        <v>0</v>
      </c>
      <c r="BV422" t="n">
        <v>0</v>
      </c>
      <c r="BW422" t="n">
        <v>1</v>
      </c>
      <c r="BX422" t="n">
        <v>0</v>
      </c>
      <c r="BY422" s="18" t="n">
        <v>0</v>
      </c>
      <c r="BZ422" t="n">
        <v>0</v>
      </c>
      <c r="CA422" t="n">
        <v>0</v>
      </c>
      <c r="CB422" t="n">
        <v>1</v>
      </c>
      <c r="CC422" s="18" t="n">
        <v>0</v>
      </c>
      <c r="CD422" t="n">
        <v>0</v>
      </c>
      <c r="CE422" t="n">
        <v>0</v>
      </c>
      <c r="CF422" t="n">
        <v>0</v>
      </c>
      <c r="CG422" t="n">
        <v>0</v>
      </c>
      <c r="CH422" s="18" t="n">
        <v>0</v>
      </c>
      <c r="CI422" t="n">
        <v>0</v>
      </c>
      <c r="CJ422" t="n">
        <v>0</v>
      </c>
      <c r="CK422" t="n">
        <v>1</v>
      </c>
      <c r="CL422" t="n">
        <v>1</v>
      </c>
      <c r="CM422" t="n">
        <v>0</v>
      </c>
      <c r="CN422" t="n">
        <v>0</v>
      </c>
      <c r="CO422" t="n">
        <v>0</v>
      </c>
      <c r="CP422" t="n">
        <v>0</v>
      </c>
      <c r="CQ422" t="n">
        <v>0</v>
      </c>
      <c r="CR422" t="n">
        <v>1</v>
      </c>
      <c r="CS422" s="18" t="n">
        <v>1</v>
      </c>
      <c r="DD422" s="34" t="inlineStr">
        <is>
          <t>X</t>
        </is>
      </c>
    </row>
    <row r="423">
      <c r="A423" t="n">
        <v>422</v>
      </c>
      <c r="B423" t="n">
        <v>25</v>
      </c>
      <c r="C423" s="25" t="inlineStr">
        <is>
          <t>Aslam (2007)</t>
        </is>
      </c>
      <c r="D423" s="12" t="n">
        <v>16.56169365966831</v>
      </c>
      <c r="E423" s="14" t="n">
        <v>1.348672122122826</v>
      </c>
      <c r="F423" s="7" t="n">
        <v>12.28</v>
      </c>
      <c r="G423" s="7">
        <f>D423-E423</f>
        <v/>
      </c>
      <c r="H423" s="16">
        <f>D423+E423</f>
        <v/>
      </c>
      <c r="I423" s="11">
        <f>IFERROR(F423/SQRT(F423^2+W423), "X")</f>
        <v/>
      </c>
      <c r="J423" s="33">
        <f>IFERROR(SQRT((1-I423^2)/W423), "X")</f>
        <v/>
      </c>
      <c r="K423" s="33">
        <f>IFERROR(1/J423, "X")</f>
        <v/>
      </c>
      <c r="L423" s="33">
        <f>IFERROR(I423-J423, "X")</f>
        <v/>
      </c>
      <c r="M423" s="33">
        <f>IFERROR(I423+J423, "X")</f>
        <v/>
      </c>
      <c r="N423" s="8" t="n">
        <v>1</v>
      </c>
      <c r="O423" s="9" t="n">
        <v>0</v>
      </c>
      <c r="P423" s="8" t="n">
        <v>0</v>
      </c>
      <c r="Q423" s="9" t="n">
        <v>0</v>
      </c>
      <c r="R423" s="9" t="n">
        <v>1</v>
      </c>
      <c r="S423" s="9" t="n">
        <v>0</v>
      </c>
      <c r="T423" s="9" t="n">
        <v>0</v>
      </c>
      <c r="U423" s="8" t="n">
        <v>2018</v>
      </c>
      <c r="V423" s="9" t="n">
        <v>18</v>
      </c>
      <c r="W423" s="9">
        <f>U423-V423-1</f>
        <v/>
      </c>
      <c r="X423" s="9">
        <f>COUNTIF(B:B,B423)</f>
        <v/>
      </c>
      <c r="Y423" s="7" t="n">
        <v>12</v>
      </c>
      <c r="Z423" s="7" t="n">
        <v>20.097</v>
      </c>
      <c r="AA423" s="9" t="n">
        <v>0</v>
      </c>
      <c r="AB423" s="9" t="n">
        <v>1</v>
      </c>
      <c r="AC423" s="9" t="n">
        <v>0</v>
      </c>
      <c r="AD423" s="9" t="n">
        <v>0</v>
      </c>
      <c r="AE423" s="9" t="n">
        <v>0</v>
      </c>
      <c r="AF423" s="9" t="n">
        <v>1</v>
      </c>
      <c r="AG423" s="8" t="n">
        <v>0</v>
      </c>
      <c r="AH423" s="9" t="n">
        <v>1</v>
      </c>
      <c r="AI423" s="30" t="n">
        <v>0</v>
      </c>
      <c r="AJ423" s="9" t="n">
        <v>1</v>
      </c>
      <c r="AK423" s="30" t="n">
        <v>0</v>
      </c>
      <c r="AL423" s="21" t="n">
        <v>2002</v>
      </c>
      <c r="AM423" s="23">
        <f>LN(AL423)</f>
        <v/>
      </c>
      <c r="AN423" s="33" t="n">
        <v>0.581</v>
      </c>
      <c r="AO423" s="33" t="n">
        <v>0.091</v>
      </c>
      <c r="AP423" s="33" t="n">
        <v>0.201</v>
      </c>
      <c r="AQ423" s="43">
        <f>1-(SUM(AN423:AP423))</f>
        <v/>
      </c>
      <c r="AR423" s="33" t="n">
        <v>0.33</v>
      </c>
      <c r="AS423" s="43" t="n">
        <v>0.64</v>
      </c>
      <c r="AT423" s="42" t="n">
        <v>0.16</v>
      </c>
      <c r="AU423" s="18" t="n">
        <v>0.84</v>
      </c>
      <c r="AV423" t="n">
        <v>0</v>
      </c>
      <c r="AW423" s="40" t="n">
        <v>1</v>
      </c>
      <c r="AX423" t="inlineStr">
        <is>
          <t>.</t>
        </is>
      </c>
      <c r="AY423" s="40" t="inlineStr">
        <is>
          <t>.</t>
        </is>
      </c>
      <c r="BA423" s="18" t="n"/>
      <c r="BB423">
        <f>1-BC423</f>
        <v/>
      </c>
      <c r="BC423" s="18" t="n">
        <v>0.501</v>
      </c>
      <c r="BD423" s="18" t="inlineStr">
        <is>
          <t>Pakistan</t>
        </is>
      </c>
      <c r="BE423" t="n">
        <v>0</v>
      </c>
      <c r="BF423" t="n">
        <v>0</v>
      </c>
      <c r="BG423" t="n">
        <v>0</v>
      </c>
      <c r="BH423" t="n">
        <v>0</v>
      </c>
      <c r="BI423" t="n">
        <v>0</v>
      </c>
      <c r="BJ423" t="n">
        <v>1</v>
      </c>
      <c r="BK423" s="18" t="n">
        <v>0</v>
      </c>
      <c r="BL423" t="n">
        <v>0</v>
      </c>
      <c r="BM423" t="n">
        <v>1</v>
      </c>
      <c r="BN423" s="18" t="n">
        <v>0</v>
      </c>
      <c r="BO423" t="n">
        <v>38.75</v>
      </c>
      <c r="BP423" t="n">
        <v>28</v>
      </c>
      <c r="BQ423" s="25" t="n">
        <v>32.452</v>
      </c>
      <c r="BR423" t="n">
        <v>0</v>
      </c>
      <c r="BS423" t="n">
        <v>0</v>
      </c>
      <c r="BT423" t="n">
        <v>0</v>
      </c>
      <c r="BU423" t="n">
        <v>0</v>
      </c>
      <c r="BV423" t="n">
        <v>0</v>
      </c>
      <c r="BW423" t="n">
        <v>1</v>
      </c>
      <c r="BX423" t="n">
        <v>0</v>
      </c>
      <c r="BY423" s="18" t="n">
        <v>0</v>
      </c>
      <c r="BZ423" t="n">
        <v>0</v>
      </c>
      <c r="CA423" t="n">
        <v>0</v>
      </c>
      <c r="CB423" t="n">
        <v>1</v>
      </c>
      <c r="CC423" s="18" t="n">
        <v>0</v>
      </c>
      <c r="CD423" t="n">
        <v>0</v>
      </c>
      <c r="CE423" t="n">
        <v>0</v>
      </c>
      <c r="CF423" t="n">
        <v>0</v>
      </c>
      <c r="CG423" t="n">
        <v>0</v>
      </c>
      <c r="CH423" s="18" t="n">
        <v>0</v>
      </c>
      <c r="CI423" t="n">
        <v>0</v>
      </c>
      <c r="CJ423" t="n">
        <v>0</v>
      </c>
      <c r="CK423" t="n">
        <v>1</v>
      </c>
      <c r="CL423" t="n">
        <v>1</v>
      </c>
      <c r="CM423" t="n">
        <v>0</v>
      </c>
      <c r="CN423" t="n">
        <v>0</v>
      </c>
      <c r="CO423" t="n">
        <v>0</v>
      </c>
      <c r="CP423" t="n">
        <v>0</v>
      </c>
      <c r="CQ423" t="n">
        <v>0</v>
      </c>
      <c r="CR423" t="n">
        <v>1</v>
      </c>
      <c r="CS423" s="18" t="n">
        <v>1</v>
      </c>
      <c r="DD423" s="34" t="inlineStr">
        <is>
          <t>X</t>
        </is>
      </c>
    </row>
    <row r="424">
      <c r="A424" t="n">
        <v>423</v>
      </c>
      <c r="B424" t="n">
        <v>25</v>
      </c>
      <c r="C424" s="25" t="inlineStr">
        <is>
          <t>Aslam (2007)</t>
        </is>
      </c>
      <c r="D424" s="12" t="n">
        <v>22.28911175196944</v>
      </c>
      <c r="E424" s="14" t="n">
        <v>1.749690412278455</v>
      </c>
      <c r="F424" s="7" t="n">
        <v>12.73888888888889</v>
      </c>
      <c r="G424" s="7">
        <f>D424-E424</f>
        <v/>
      </c>
      <c r="H424" s="16">
        <f>D424+E424</f>
        <v/>
      </c>
      <c r="I424" s="11">
        <f>IFERROR(F424/SQRT(F424^2+W424), "X")</f>
        <v/>
      </c>
      <c r="J424" s="33">
        <f>IFERROR(SQRT((1-I424^2)/W424), "X")</f>
        <v/>
      </c>
      <c r="K424" s="33">
        <f>IFERROR(1/J424, "X")</f>
        <v/>
      </c>
      <c r="L424" s="33">
        <f>IFERROR(I424-J424, "X")</f>
        <v/>
      </c>
      <c r="M424" s="33">
        <f>IFERROR(I424+J424, "X")</f>
        <v/>
      </c>
      <c r="N424" s="8" t="n">
        <v>1</v>
      </c>
      <c r="O424" s="9" t="n">
        <v>0</v>
      </c>
      <c r="P424" s="8" t="n">
        <v>0</v>
      </c>
      <c r="Q424" s="9" t="n">
        <v>0</v>
      </c>
      <c r="R424" s="9" t="n">
        <v>1</v>
      </c>
      <c r="S424" s="9" t="n">
        <v>0</v>
      </c>
      <c r="T424" s="9" t="n">
        <v>0</v>
      </c>
      <c r="U424" s="8" t="n">
        <v>2018</v>
      </c>
      <c r="V424" s="9" t="n">
        <v>18</v>
      </c>
      <c r="W424" s="9">
        <f>U424-V424-1</f>
        <v/>
      </c>
      <c r="X424" s="9">
        <f>COUNTIF(B:B,B424)</f>
        <v/>
      </c>
      <c r="Y424" s="7" t="n">
        <v>14</v>
      </c>
      <c r="Z424" s="7" t="n">
        <v>20.097</v>
      </c>
      <c r="AA424" s="9" t="n">
        <v>0</v>
      </c>
      <c r="AB424" s="9" t="n">
        <v>1</v>
      </c>
      <c r="AC424" s="9" t="n">
        <v>0</v>
      </c>
      <c r="AD424" s="9" t="n">
        <v>0</v>
      </c>
      <c r="AE424" s="9" t="n">
        <v>0</v>
      </c>
      <c r="AF424" s="9" t="n">
        <v>1</v>
      </c>
      <c r="AG424" s="8" t="n">
        <v>0</v>
      </c>
      <c r="AH424" s="9" t="n">
        <v>1</v>
      </c>
      <c r="AI424" s="30" t="n">
        <v>0</v>
      </c>
      <c r="AJ424" s="9" t="n">
        <v>1</v>
      </c>
      <c r="AK424" s="30" t="n">
        <v>0</v>
      </c>
      <c r="AL424" s="21" t="n">
        <v>2002</v>
      </c>
      <c r="AM424" s="23">
        <f>LN(AL424)</f>
        <v/>
      </c>
      <c r="AN424" s="33" t="n">
        <v>0.581</v>
      </c>
      <c r="AO424" s="33" t="n">
        <v>0.091</v>
      </c>
      <c r="AP424" s="33" t="n">
        <v>0.201</v>
      </c>
      <c r="AQ424" s="43">
        <f>1-(SUM(AN424:AP424))</f>
        <v/>
      </c>
      <c r="AR424" s="33" t="n">
        <v>0.33</v>
      </c>
      <c r="AS424" s="43" t="n">
        <v>0.64</v>
      </c>
      <c r="AT424" s="42" t="n">
        <v>0.16</v>
      </c>
      <c r="AU424" s="18" t="n">
        <v>0.84</v>
      </c>
      <c r="AV424" t="n">
        <v>0</v>
      </c>
      <c r="AW424" s="40" t="n">
        <v>1</v>
      </c>
      <c r="AX424" t="inlineStr">
        <is>
          <t>.</t>
        </is>
      </c>
      <c r="AY424" s="40" t="inlineStr">
        <is>
          <t>.</t>
        </is>
      </c>
      <c r="BA424" s="18" t="n"/>
      <c r="BB424">
        <f>1-BC424</f>
        <v/>
      </c>
      <c r="BC424" s="18" t="n">
        <v>0.501</v>
      </c>
      <c r="BD424" s="18" t="inlineStr">
        <is>
          <t>Pakistan</t>
        </is>
      </c>
      <c r="BE424" t="n">
        <v>0</v>
      </c>
      <c r="BF424" t="n">
        <v>0</v>
      </c>
      <c r="BG424" t="n">
        <v>0</v>
      </c>
      <c r="BH424" t="n">
        <v>0</v>
      </c>
      <c r="BI424" t="n">
        <v>0</v>
      </c>
      <c r="BJ424" t="n">
        <v>1</v>
      </c>
      <c r="BK424" s="18" t="n">
        <v>0</v>
      </c>
      <c r="BL424" t="n">
        <v>0</v>
      </c>
      <c r="BM424" t="n">
        <v>1</v>
      </c>
      <c r="BN424" s="18" t="n">
        <v>0</v>
      </c>
      <c r="BO424" t="n">
        <v>38.75</v>
      </c>
      <c r="BP424" t="n">
        <v>28</v>
      </c>
      <c r="BQ424" s="25" t="n">
        <v>32.452</v>
      </c>
      <c r="BR424" t="n">
        <v>0</v>
      </c>
      <c r="BS424" t="n">
        <v>0</v>
      </c>
      <c r="BT424" t="n">
        <v>0</v>
      </c>
      <c r="BU424" t="n">
        <v>0</v>
      </c>
      <c r="BV424" t="n">
        <v>0</v>
      </c>
      <c r="BW424" t="n">
        <v>1</v>
      </c>
      <c r="BX424" t="n">
        <v>0</v>
      </c>
      <c r="BY424" s="18" t="n">
        <v>0</v>
      </c>
      <c r="BZ424" t="n">
        <v>0</v>
      </c>
      <c r="CA424" t="n">
        <v>0</v>
      </c>
      <c r="CB424" t="n">
        <v>1</v>
      </c>
      <c r="CC424" s="18" t="n">
        <v>0</v>
      </c>
      <c r="CD424" t="n">
        <v>0</v>
      </c>
      <c r="CE424" t="n">
        <v>0</v>
      </c>
      <c r="CF424" t="n">
        <v>0</v>
      </c>
      <c r="CG424" t="n">
        <v>0</v>
      </c>
      <c r="CH424" s="18" t="n">
        <v>0</v>
      </c>
      <c r="CI424" t="n">
        <v>0</v>
      </c>
      <c r="CJ424" t="n">
        <v>0</v>
      </c>
      <c r="CK424" t="n">
        <v>1</v>
      </c>
      <c r="CL424" t="n">
        <v>1</v>
      </c>
      <c r="CM424" t="n">
        <v>0</v>
      </c>
      <c r="CN424" t="n">
        <v>0</v>
      </c>
      <c r="CO424" t="n">
        <v>0</v>
      </c>
      <c r="CP424" t="n">
        <v>0</v>
      </c>
      <c r="CQ424" t="n">
        <v>0</v>
      </c>
      <c r="CR424" t="n">
        <v>1</v>
      </c>
      <c r="CS424" s="18" t="n">
        <v>1</v>
      </c>
      <c r="DD424" s="34" t="inlineStr">
        <is>
          <t>X</t>
        </is>
      </c>
    </row>
    <row r="425">
      <c r="A425" t="n">
        <v>424</v>
      </c>
      <c r="B425" t="n">
        <v>25</v>
      </c>
      <c r="C425" s="25" t="inlineStr">
        <is>
          <t>Aslam (2007)</t>
        </is>
      </c>
      <c r="D425" s="12" t="n">
        <v>29.21775956362056</v>
      </c>
      <c r="E425" s="14" t="n">
        <v>2.813264332123025</v>
      </c>
      <c r="F425" s="7" t="n">
        <v>10.38571428571428</v>
      </c>
      <c r="G425" s="7">
        <f>D425-E425</f>
        <v/>
      </c>
      <c r="H425" s="16">
        <f>D425+E425</f>
        <v/>
      </c>
      <c r="I425" s="11">
        <f>IFERROR(F425/SQRT(F425^2+W425), "X")</f>
        <v/>
      </c>
      <c r="J425" s="33">
        <f>IFERROR(SQRT((1-I425^2)/W425), "X")</f>
        <v/>
      </c>
      <c r="K425" s="33">
        <f>IFERROR(1/J425, "X")</f>
        <v/>
      </c>
      <c r="L425" s="33">
        <f>IFERROR(I425-J425, "X")</f>
        <v/>
      </c>
      <c r="M425" s="33">
        <f>IFERROR(I425+J425, "X")</f>
        <v/>
      </c>
      <c r="N425" s="8" t="n">
        <v>1</v>
      </c>
      <c r="O425" s="9" t="n">
        <v>0</v>
      </c>
      <c r="P425" s="8" t="n">
        <v>0</v>
      </c>
      <c r="Q425" s="9" t="n">
        <v>0</v>
      </c>
      <c r="R425" s="9" t="n">
        <v>1</v>
      </c>
      <c r="S425" s="9" t="n">
        <v>0</v>
      </c>
      <c r="T425" s="9" t="n">
        <v>0</v>
      </c>
      <c r="U425" s="8" t="n">
        <v>2018</v>
      </c>
      <c r="V425" s="9" t="n">
        <v>18</v>
      </c>
      <c r="W425" s="9">
        <f>U425-V425-1</f>
        <v/>
      </c>
      <c r="X425" s="9">
        <f>COUNTIF(B:B,B425)</f>
        <v/>
      </c>
      <c r="Y425" s="7" t="n">
        <v>16</v>
      </c>
      <c r="Z425" s="7" t="n">
        <v>20.097</v>
      </c>
      <c r="AA425" s="9" t="n">
        <v>0</v>
      </c>
      <c r="AB425" s="9" t="n">
        <v>1</v>
      </c>
      <c r="AC425" s="9" t="n">
        <v>0</v>
      </c>
      <c r="AD425" s="9" t="n">
        <v>0</v>
      </c>
      <c r="AE425" s="9" t="n">
        <v>0</v>
      </c>
      <c r="AF425" s="9" t="n">
        <v>1</v>
      </c>
      <c r="AG425" s="8" t="n">
        <v>0</v>
      </c>
      <c r="AH425" s="9" t="n">
        <v>1</v>
      </c>
      <c r="AI425" s="30" t="n">
        <v>0</v>
      </c>
      <c r="AJ425" s="9" t="n">
        <v>1</v>
      </c>
      <c r="AK425" s="30" t="n">
        <v>0</v>
      </c>
      <c r="AL425" s="21" t="n">
        <v>2002</v>
      </c>
      <c r="AM425" s="23">
        <f>LN(AL425)</f>
        <v/>
      </c>
      <c r="AN425" s="33" t="n">
        <v>0.581</v>
      </c>
      <c r="AO425" s="33" t="n">
        <v>0.091</v>
      </c>
      <c r="AP425" s="33" t="n">
        <v>0.201</v>
      </c>
      <c r="AQ425" s="43">
        <f>1-(SUM(AN425:AP425))</f>
        <v/>
      </c>
      <c r="AR425" s="33" t="n">
        <v>0.33</v>
      </c>
      <c r="AS425" s="43" t="n">
        <v>0.64</v>
      </c>
      <c r="AT425" s="42" t="n">
        <v>0.16</v>
      </c>
      <c r="AU425" s="18" t="n">
        <v>0.84</v>
      </c>
      <c r="AV425" t="n">
        <v>0</v>
      </c>
      <c r="AW425" s="40" t="n">
        <v>1</v>
      </c>
      <c r="AX425" t="inlineStr">
        <is>
          <t>.</t>
        </is>
      </c>
      <c r="AY425" s="40" t="inlineStr">
        <is>
          <t>.</t>
        </is>
      </c>
      <c r="BA425" s="18" t="n"/>
      <c r="BB425">
        <f>1-BC425</f>
        <v/>
      </c>
      <c r="BC425" s="18" t="n">
        <v>0.501</v>
      </c>
      <c r="BD425" s="18" t="inlineStr">
        <is>
          <t>Pakistan</t>
        </is>
      </c>
      <c r="BE425" t="n">
        <v>0</v>
      </c>
      <c r="BF425" t="n">
        <v>0</v>
      </c>
      <c r="BG425" t="n">
        <v>0</v>
      </c>
      <c r="BH425" t="n">
        <v>0</v>
      </c>
      <c r="BI425" t="n">
        <v>0</v>
      </c>
      <c r="BJ425" t="n">
        <v>1</v>
      </c>
      <c r="BK425" s="18" t="n">
        <v>0</v>
      </c>
      <c r="BL425" t="n">
        <v>0</v>
      </c>
      <c r="BM425" t="n">
        <v>1</v>
      </c>
      <c r="BN425" s="18" t="n">
        <v>0</v>
      </c>
      <c r="BO425" t="n">
        <v>38.75</v>
      </c>
      <c r="BP425" t="n">
        <v>28</v>
      </c>
      <c r="BQ425" s="25" t="n">
        <v>32.452</v>
      </c>
      <c r="BR425" t="n">
        <v>0</v>
      </c>
      <c r="BS425" t="n">
        <v>0</v>
      </c>
      <c r="BT425" t="n">
        <v>0</v>
      </c>
      <c r="BU425" t="n">
        <v>0</v>
      </c>
      <c r="BV425" t="n">
        <v>0</v>
      </c>
      <c r="BW425" t="n">
        <v>1</v>
      </c>
      <c r="BX425" t="n">
        <v>0</v>
      </c>
      <c r="BY425" s="18" t="n">
        <v>0</v>
      </c>
      <c r="BZ425" t="n">
        <v>0</v>
      </c>
      <c r="CA425" t="n">
        <v>0</v>
      </c>
      <c r="CB425" t="n">
        <v>1</v>
      </c>
      <c r="CC425" s="18" t="n">
        <v>0</v>
      </c>
      <c r="CD425" t="n">
        <v>0</v>
      </c>
      <c r="CE425" t="n">
        <v>0</v>
      </c>
      <c r="CF425" t="n">
        <v>0</v>
      </c>
      <c r="CG425" t="n">
        <v>0</v>
      </c>
      <c r="CH425" s="18" t="n">
        <v>0</v>
      </c>
      <c r="CI425" t="n">
        <v>0</v>
      </c>
      <c r="CJ425" t="n">
        <v>0</v>
      </c>
      <c r="CK425" t="n">
        <v>1</v>
      </c>
      <c r="CL425" t="n">
        <v>1</v>
      </c>
      <c r="CM425" t="n">
        <v>0</v>
      </c>
      <c r="CN425" t="n">
        <v>0</v>
      </c>
      <c r="CO425" t="n">
        <v>0</v>
      </c>
      <c r="CP425" t="n">
        <v>0</v>
      </c>
      <c r="CQ425" t="n">
        <v>0</v>
      </c>
      <c r="CR425" t="n">
        <v>1</v>
      </c>
      <c r="CS425" s="18" t="n">
        <v>1</v>
      </c>
      <c r="DD425" s="34" t="inlineStr">
        <is>
          <t>X</t>
        </is>
      </c>
    </row>
    <row r="426">
      <c r="A426" t="n">
        <v>425</v>
      </c>
      <c r="B426" t="n">
        <v>25</v>
      </c>
      <c r="C426" s="25" t="inlineStr">
        <is>
          <t>Aslam (2007)</t>
        </is>
      </c>
      <c r="D426" s="12" t="n">
        <v>9.9</v>
      </c>
      <c r="E426" s="14" t="n">
        <v>1</v>
      </c>
      <c r="F426" s="7">
        <f>D426/E426</f>
        <v/>
      </c>
      <c r="G426" s="7">
        <f>D426-E426</f>
        <v/>
      </c>
      <c r="H426" s="16">
        <f>D426+E426</f>
        <v/>
      </c>
      <c r="I426" s="11">
        <f>IFERROR(F426/SQRT(F426^2+W426), "X")</f>
        <v/>
      </c>
      <c r="J426" s="33">
        <f>IFERROR(SQRT((1-I426^2)/W426), "X")</f>
        <v/>
      </c>
      <c r="K426" s="33">
        <f>IFERROR(1/J426, "X")</f>
        <v/>
      </c>
      <c r="L426" s="33">
        <f>IFERROR(I426-J426, "X")</f>
        <v/>
      </c>
      <c r="M426" s="33">
        <f>IFERROR(I426+J426, "X")</f>
        <v/>
      </c>
      <c r="N426" s="8" t="n">
        <v>1</v>
      </c>
      <c r="O426" s="9" t="n">
        <v>0</v>
      </c>
      <c r="P426" s="8" t="n">
        <v>0</v>
      </c>
      <c r="Q426" s="9" t="n">
        <v>0</v>
      </c>
      <c r="R426" s="9" t="n">
        <v>1</v>
      </c>
      <c r="S426" s="9" t="n">
        <v>0</v>
      </c>
      <c r="T426" s="9" t="n">
        <v>0</v>
      </c>
      <c r="U426" s="8" t="n">
        <v>4155</v>
      </c>
      <c r="V426" s="9" t="n">
        <v>10</v>
      </c>
      <c r="W426" s="9">
        <f>U426-V426-1</f>
        <v/>
      </c>
      <c r="X426" s="9">
        <f>COUNTIF(B:B,B426)</f>
        <v/>
      </c>
      <c r="Y426" s="7" t="n">
        <v>5.666</v>
      </c>
      <c r="Z426" s="7" t="n">
        <v>20.492</v>
      </c>
      <c r="AA426" s="9" t="n">
        <v>1</v>
      </c>
      <c r="AB426" s="9" t="n">
        <v>0</v>
      </c>
      <c r="AC426" s="9" t="n">
        <v>0</v>
      </c>
      <c r="AD426" s="9" t="n">
        <v>0</v>
      </c>
      <c r="AE426" s="9" t="n">
        <v>0</v>
      </c>
      <c r="AF426" s="9" t="n">
        <v>1</v>
      </c>
      <c r="AG426" s="8" t="n">
        <v>0</v>
      </c>
      <c r="AH426" s="9" t="n">
        <v>1</v>
      </c>
      <c r="AI426" s="30" t="n">
        <v>0</v>
      </c>
      <c r="AJ426" s="9" t="n">
        <v>1</v>
      </c>
      <c r="AK426" s="30" t="n">
        <v>0</v>
      </c>
      <c r="AL426" s="21" t="n">
        <v>2002</v>
      </c>
      <c r="AM426" s="23">
        <f>LN(AL426)</f>
        <v/>
      </c>
      <c r="AN426" s="33" t="n">
        <v>0.44</v>
      </c>
      <c r="AO426" s="33" t="n">
        <v>0.097</v>
      </c>
      <c r="AP426" s="33" t="n">
        <v>0.355</v>
      </c>
      <c r="AQ426" s="43">
        <f>1-(SUM(AN426:AP426))</f>
        <v/>
      </c>
      <c r="AR426" s="33" t="n">
        <v>0.64</v>
      </c>
      <c r="AS426" s="43" t="n">
        <v>0.33</v>
      </c>
      <c r="AT426" s="42" t="n">
        <v>0.58</v>
      </c>
      <c r="AU426" s="18" t="n">
        <v>0.42</v>
      </c>
      <c r="AV426" t="n">
        <v>1</v>
      </c>
      <c r="AW426" s="40" t="n">
        <v>0</v>
      </c>
      <c r="AX426" t="inlineStr">
        <is>
          <t>.</t>
        </is>
      </c>
      <c r="AY426" s="40" t="inlineStr">
        <is>
          <t>.</t>
        </is>
      </c>
      <c r="BA426" s="18" t="n"/>
      <c r="BB426">
        <f>1-BC426</f>
        <v/>
      </c>
      <c r="BC426" s="18" t="n">
        <v>0.473</v>
      </c>
      <c r="BD426" s="18" t="inlineStr">
        <is>
          <t>Pakistan</t>
        </is>
      </c>
      <c r="BE426" t="n">
        <v>0</v>
      </c>
      <c r="BF426" t="n">
        <v>0</v>
      </c>
      <c r="BG426" t="n">
        <v>0</v>
      </c>
      <c r="BH426" t="n">
        <v>0</v>
      </c>
      <c r="BI426" t="n">
        <v>0</v>
      </c>
      <c r="BJ426" t="n">
        <v>1</v>
      </c>
      <c r="BK426" s="18" t="n">
        <v>0</v>
      </c>
      <c r="BL426" t="n">
        <v>0</v>
      </c>
      <c r="BM426" t="n">
        <v>1</v>
      </c>
      <c r="BN426" s="18" t="n">
        <v>0</v>
      </c>
      <c r="BO426" t="n">
        <v>38.75</v>
      </c>
      <c r="BP426" t="n">
        <v>28</v>
      </c>
      <c r="BQ426" s="25" t="n">
        <v>33.378</v>
      </c>
      <c r="BR426" t="n">
        <v>0</v>
      </c>
      <c r="BS426" t="n">
        <v>0</v>
      </c>
      <c r="BT426" t="n">
        <v>0</v>
      </c>
      <c r="BU426" t="n">
        <v>0</v>
      </c>
      <c r="BV426" t="n">
        <v>0</v>
      </c>
      <c r="BW426" t="n">
        <v>0</v>
      </c>
      <c r="BX426" t="n">
        <v>0</v>
      </c>
      <c r="BY426" s="18" t="n">
        <v>1</v>
      </c>
      <c r="BZ426" t="n">
        <v>0</v>
      </c>
      <c r="CA426" t="n">
        <v>1</v>
      </c>
      <c r="CB426" t="n">
        <v>0</v>
      </c>
      <c r="CC426" s="18" t="n">
        <v>0</v>
      </c>
      <c r="CD426" t="n">
        <v>1</v>
      </c>
      <c r="CE426" t="n">
        <v>0</v>
      </c>
      <c r="CF426" t="n">
        <v>0</v>
      </c>
      <c r="CG426" t="n">
        <v>0</v>
      </c>
      <c r="CH426" s="18" t="n">
        <v>0</v>
      </c>
      <c r="CI426" t="n">
        <v>0</v>
      </c>
      <c r="CJ426" t="n">
        <v>0</v>
      </c>
      <c r="CK426" t="n">
        <v>1</v>
      </c>
      <c r="CL426" t="n">
        <v>1</v>
      </c>
      <c r="CM426" t="n">
        <v>0</v>
      </c>
      <c r="CN426" t="n">
        <v>0</v>
      </c>
      <c r="CO426" t="n">
        <v>0</v>
      </c>
      <c r="CP426" t="n">
        <v>0</v>
      </c>
      <c r="CQ426" t="n">
        <v>0</v>
      </c>
      <c r="CR426" t="n">
        <v>1</v>
      </c>
      <c r="CS426" s="18" t="n">
        <v>1</v>
      </c>
      <c r="DD426" s="34" t="inlineStr">
        <is>
          <t>X</t>
        </is>
      </c>
    </row>
    <row r="427">
      <c r="A427" t="n">
        <v>426</v>
      </c>
      <c r="B427" t="n">
        <v>25</v>
      </c>
      <c r="C427" s="25" t="inlineStr">
        <is>
          <t>Aslam (2007)</t>
        </is>
      </c>
      <c r="D427" s="12" t="n">
        <v>10.6</v>
      </c>
      <c r="E427" s="14" t="n">
        <v>0.5</v>
      </c>
      <c r="F427" s="7">
        <f>D427/E427</f>
        <v/>
      </c>
      <c r="G427" s="7">
        <f>D427-E427</f>
        <v/>
      </c>
      <c r="H427" s="16">
        <f>D427+E427</f>
        <v/>
      </c>
      <c r="I427" s="11">
        <f>IFERROR(F427/SQRT(F427^2+W427), "X")</f>
        <v/>
      </c>
      <c r="J427" s="33">
        <f>IFERROR(SQRT((1-I427^2)/W427), "X")</f>
        <v/>
      </c>
      <c r="K427" s="33">
        <f>IFERROR(1/J427, "X")</f>
        <v/>
      </c>
      <c r="L427" s="33">
        <f>IFERROR(I427-J427, "X")</f>
        <v/>
      </c>
      <c r="M427" s="33">
        <f>IFERROR(I427+J427, "X")</f>
        <v/>
      </c>
      <c r="N427" s="8" t="n">
        <v>1</v>
      </c>
      <c r="O427" s="9" t="n">
        <v>0</v>
      </c>
      <c r="P427" s="8" t="n">
        <v>0</v>
      </c>
      <c r="Q427" s="9" t="n">
        <v>0</v>
      </c>
      <c r="R427" s="9" t="n">
        <v>1</v>
      </c>
      <c r="S427" s="9" t="n">
        <v>0</v>
      </c>
      <c r="T427" s="9" t="n">
        <v>0</v>
      </c>
      <c r="U427" s="8" t="n">
        <v>5590</v>
      </c>
      <c r="V427" s="9" t="n">
        <v>10</v>
      </c>
      <c r="W427" s="9">
        <f>U427-V427-1</f>
        <v/>
      </c>
      <c r="X427" s="9">
        <f>COUNTIF(B:B,B427)</f>
        <v/>
      </c>
      <c r="Y427" s="7" t="n">
        <v>5.666</v>
      </c>
      <c r="Z427" s="7" t="n">
        <v>20.492</v>
      </c>
      <c r="AA427" s="9" t="n">
        <v>1</v>
      </c>
      <c r="AB427" s="9" t="n">
        <v>0</v>
      </c>
      <c r="AC427" s="9" t="n">
        <v>0</v>
      </c>
      <c r="AD427" s="9" t="n">
        <v>0</v>
      </c>
      <c r="AE427" s="9" t="n">
        <v>0</v>
      </c>
      <c r="AF427" s="9" t="n">
        <v>1</v>
      </c>
      <c r="AG427" s="8" t="n">
        <v>0</v>
      </c>
      <c r="AH427" s="9" t="n">
        <v>1</v>
      </c>
      <c r="AI427" s="30" t="n">
        <v>0</v>
      </c>
      <c r="AJ427" s="9" t="n">
        <v>1</v>
      </c>
      <c r="AK427" s="30" t="n">
        <v>0</v>
      </c>
      <c r="AL427" s="21" t="n">
        <v>2002</v>
      </c>
      <c r="AM427" s="23">
        <f>LN(AL427)</f>
        <v/>
      </c>
      <c r="AN427" s="33" t="n">
        <v>0.44</v>
      </c>
      <c r="AO427" s="33" t="n">
        <v>0.097</v>
      </c>
      <c r="AP427" s="33" t="n">
        <v>0.355</v>
      </c>
      <c r="AQ427" s="43">
        <f>1-(SUM(AN427:AP427))</f>
        <v/>
      </c>
      <c r="AR427" s="33" t="n">
        <v>0.64</v>
      </c>
      <c r="AS427" s="43" t="n">
        <v>0.33</v>
      </c>
      <c r="AT427" s="42" t="n">
        <v>0.58</v>
      </c>
      <c r="AU427" s="18" t="n">
        <v>0.42</v>
      </c>
      <c r="AV427" t="n">
        <v>1</v>
      </c>
      <c r="AW427" s="40" t="n">
        <v>0</v>
      </c>
      <c r="AX427" t="inlineStr">
        <is>
          <t>.</t>
        </is>
      </c>
      <c r="AY427" s="40" t="inlineStr">
        <is>
          <t>.</t>
        </is>
      </c>
      <c r="BA427" s="18" t="n"/>
      <c r="BB427">
        <f>1-BC427</f>
        <v/>
      </c>
      <c r="BC427" s="18" t="n">
        <v>0.473</v>
      </c>
      <c r="BD427" s="18" t="inlineStr">
        <is>
          <t>Pakistan</t>
        </is>
      </c>
      <c r="BE427" t="n">
        <v>0</v>
      </c>
      <c r="BF427" t="n">
        <v>0</v>
      </c>
      <c r="BG427" t="n">
        <v>0</v>
      </c>
      <c r="BH427" t="n">
        <v>0</v>
      </c>
      <c r="BI427" t="n">
        <v>0</v>
      </c>
      <c r="BJ427" t="n">
        <v>1</v>
      </c>
      <c r="BK427" s="18" t="n">
        <v>0</v>
      </c>
      <c r="BL427" t="n">
        <v>0</v>
      </c>
      <c r="BM427" t="n">
        <v>1</v>
      </c>
      <c r="BN427" s="18" t="n">
        <v>0</v>
      </c>
      <c r="BO427" t="n">
        <v>38.75</v>
      </c>
      <c r="BP427" t="n">
        <v>28</v>
      </c>
      <c r="BQ427" s="25" t="n">
        <v>33.378</v>
      </c>
      <c r="BR427" t="n">
        <v>0</v>
      </c>
      <c r="BS427" t="n">
        <v>0</v>
      </c>
      <c r="BT427" t="n">
        <v>0</v>
      </c>
      <c r="BU427" t="n">
        <v>0</v>
      </c>
      <c r="BV427" t="n">
        <v>0</v>
      </c>
      <c r="BW427" t="n">
        <v>0</v>
      </c>
      <c r="BX427" t="n">
        <v>0</v>
      </c>
      <c r="BY427" s="18" t="n">
        <v>1</v>
      </c>
      <c r="BZ427" t="n">
        <v>0</v>
      </c>
      <c r="CA427" t="n">
        <v>1</v>
      </c>
      <c r="CB427" t="n">
        <v>0</v>
      </c>
      <c r="CC427" s="18" t="n">
        <v>0</v>
      </c>
      <c r="CD427" t="n">
        <v>0</v>
      </c>
      <c r="CE427" t="n">
        <v>0</v>
      </c>
      <c r="CF427" t="n">
        <v>1</v>
      </c>
      <c r="CG427" t="n">
        <v>0</v>
      </c>
      <c r="CH427" s="18" t="n">
        <v>0</v>
      </c>
      <c r="CI427" t="n">
        <v>0</v>
      </c>
      <c r="CJ427" t="n">
        <v>0</v>
      </c>
      <c r="CK427" t="n">
        <v>1</v>
      </c>
      <c r="CL427" t="n">
        <v>1</v>
      </c>
      <c r="CM427" t="n">
        <v>0</v>
      </c>
      <c r="CN427" t="n">
        <v>0</v>
      </c>
      <c r="CO427" t="n">
        <v>0</v>
      </c>
      <c r="CP427" t="n">
        <v>0</v>
      </c>
      <c r="CQ427" t="n">
        <v>0</v>
      </c>
      <c r="CR427" t="n">
        <v>1</v>
      </c>
      <c r="CS427" s="18" t="n">
        <v>1</v>
      </c>
      <c r="DD427" s="34" t="inlineStr">
        <is>
          <t>X</t>
        </is>
      </c>
    </row>
    <row r="428">
      <c r="A428" t="n">
        <v>427</v>
      </c>
      <c r="B428" t="n">
        <v>25</v>
      </c>
      <c r="C428" s="25" t="inlineStr">
        <is>
          <t>Aslam (2007)</t>
        </is>
      </c>
      <c r="D428" s="12" t="n">
        <v>16.9</v>
      </c>
      <c r="E428" s="14" t="n">
        <v>3</v>
      </c>
      <c r="F428" s="7">
        <f>D428/E428</f>
        <v/>
      </c>
      <c r="G428" s="7">
        <f>D428-E428</f>
        <v/>
      </c>
      <c r="H428" s="16">
        <f>D428+E428</f>
        <v/>
      </c>
      <c r="I428" s="11">
        <f>IFERROR(F428/SQRT(F428^2+W428), "X")</f>
        <v/>
      </c>
      <c r="J428" s="33">
        <f>IFERROR(SQRT((1-I428^2)/W428), "X")</f>
        <v/>
      </c>
      <c r="K428" s="33">
        <f>IFERROR(1/J428, "X")</f>
        <v/>
      </c>
      <c r="L428" s="33">
        <f>IFERROR(I428-J428, "X")</f>
        <v/>
      </c>
      <c r="M428" s="33">
        <f>IFERROR(I428+J428, "X")</f>
        <v/>
      </c>
      <c r="N428" s="8" t="n">
        <v>1</v>
      </c>
      <c r="O428" s="9" t="n">
        <v>0</v>
      </c>
      <c r="P428" s="8" t="n">
        <v>0</v>
      </c>
      <c r="Q428" s="9" t="n">
        <v>0</v>
      </c>
      <c r="R428" s="9" t="n">
        <v>1</v>
      </c>
      <c r="S428" s="9" t="n">
        <v>0</v>
      </c>
      <c r="T428" s="9" t="n">
        <v>0</v>
      </c>
      <c r="U428" s="8" t="n">
        <v>493</v>
      </c>
      <c r="V428" s="9" t="n">
        <v>8</v>
      </c>
      <c r="W428" s="9">
        <f>U428-V428-1</f>
        <v/>
      </c>
      <c r="X428" s="9">
        <f>COUNTIF(B:B,B428)</f>
        <v/>
      </c>
      <c r="Y428" s="7" t="n">
        <v>4.326</v>
      </c>
      <c r="Z428" s="7" t="n">
        <v>20.097</v>
      </c>
      <c r="AA428" s="9" t="n">
        <v>1</v>
      </c>
      <c r="AB428" s="9" t="n">
        <v>0</v>
      </c>
      <c r="AC428" s="9" t="n">
        <v>0</v>
      </c>
      <c r="AD428" s="9" t="n">
        <v>0</v>
      </c>
      <c r="AE428" s="9" t="n">
        <v>0</v>
      </c>
      <c r="AF428" s="9" t="n">
        <v>1</v>
      </c>
      <c r="AG428" s="8" t="n">
        <v>0</v>
      </c>
      <c r="AH428" s="9" t="n">
        <v>1</v>
      </c>
      <c r="AI428" s="30" t="n">
        <v>0</v>
      </c>
      <c r="AJ428" s="9" t="n">
        <v>1</v>
      </c>
      <c r="AK428" s="30" t="n">
        <v>0</v>
      </c>
      <c r="AL428" s="21" t="n">
        <v>2002</v>
      </c>
      <c r="AM428" s="23">
        <f>LN(AL428)</f>
        <v/>
      </c>
      <c r="AN428" s="33" t="n">
        <v>0.581</v>
      </c>
      <c r="AO428" s="33" t="n">
        <v>0.091</v>
      </c>
      <c r="AP428" s="33" t="n">
        <v>0.201</v>
      </c>
      <c r="AQ428" s="43">
        <f>1-(SUM(AN428:AP428))</f>
        <v/>
      </c>
      <c r="AR428" s="33" t="n">
        <v>0.33</v>
      </c>
      <c r="AS428" s="43" t="n">
        <v>0.64</v>
      </c>
      <c r="AT428" s="42" t="n">
        <v>0.16</v>
      </c>
      <c r="AU428" s="18" t="n">
        <v>0.84</v>
      </c>
      <c r="AV428" t="n">
        <v>0</v>
      </c>
      <c r="AW428" s="40" t="n">
        <v>1</v>
      </c>
      <c r="AX428" t="inlineStr">
        <is>
          <t>.</t>
        </is>
      </c>
      <c r="AY428" s="40" t="inlineStr">
        <is>
          <t>.</t>
        </is>
      </c>
      <c r="BA428" s="18" t="n"/>
      <c r="BB428">
        <f>1-BC428</f>
        <v/>
      </c>
      <c r="BC428" s="18" t="n">
        <v>0.501</v>
      </c>
      <c r="BD428" s="18" t="inlineStr">
        <is>
          <t>Pakistan</t>
        </is>
      </c>
      <c r="BE428" t="n">
        <v>0</v>
      </c>
      <c r="BF428" t="n">
        <v>0</v>
      </c>
      <c r="BG428" t="n">
        <v>0</v>
      </c>
      <c r="BH428" t="n">
        <v>0</v>
      </c>
      <c r="BI428" t="n">
        <v>0</v>
      </c>
      <c r="BJ428" t="n">
        <v>1</v>
      </c>
      <c r="BK428" s="18" t="n">
        <v>0</v>
      </c>
      <c r="BL428" t="n">
        <v>0</v>
      </c>
      <c r="BM428" t="n">
        <v>1</v>
      </c>
      <c r="BN428" s="18" t="n">
        <v>0</v>
      </c>
      <c r="BO428" t="n">
        <v>38.75</v>
      </c>
      <c r="BP428" t="n">
        <v>28</v>
      </c>
      <c r="BQ428" s="25" t="n">
        <v>32.452</v>
      </c>
      <c r="BR428" t="n">
        <v>0</v>
      </c>
      <c r="BS428" t="n">
        <v>0</v>
      </c>
      <c r="BT428" t="n">
        <v>0</v>
      </c>
      <c r="BU428" t="n">
        <v>0</v>
      </c>
      <c r="BV428" t="n">
        <v>0</v>
      </c>
      <c r="BW428" t="n">
        <v>0</v>
      </c>
      <c r="BX428" t="n">
        <v>0</v>
      </c>
      <c r="BY428" s="18" t="n">
        <v>1</v>
      </c>
      <c r="BZ428" t="n">
        <v>0</v>
      </c>
      <c r="CA428" t="n">
        <v>1</v>
      </c>
      <c r="CB428" t="n">
        <v>0</v>
      </c>
      <c r="CC428" s="18" t="n">
        <v>0</v>
      </c>
      <c r="CD428" t="n">
        <v>1</v>
      </c>
      <c r="CE428" t="n">
        <v>0</v>
      </c>
      <c r="CF428" t="n">
        <v>0</v>
      </c>
      <c r="CG428" t="n">
        <v>0</v>
      </c>
      <c r="CH428" s="18" t="n">
        <v>0</v>
      </c>
      <c r="CI428" t="n">
        <v>0</v>
      </c>
      <c r="CJ428" t="n">
        <v>0</v>
      </c>
      <c r="CK428" t="n">
        <v>1</v>
      </c>
      <c r="CL428" t="n">
        <v>1</v>
      </c>
      <c r="CM428" t="n">
        <v>0</v>
      </c>
      <c r="CN428" t="n">
        <v>0</v>
      </c>
      <c r="CO428" t="n">
        <v>0</v>
      </c>
      <c r="CP428" t="n">
        <v>0</v>
      </c>
      <c r="CQ428" t="n">
        <v>0</v>
      </c>
      <c r="CR428" t="n">
        <v>1</v>
      </c>
      <c r="CS428" s="18" t="n">
        <v>1</v>
      </c>
      <c r="DD428" s="34" t="inlineStr">
        <is>
          <t>X</t>
        </is>
      </c>
    </row>
    <row r="429" customFormat="1" s="51">
      <c r="A429" s="51" t="n">
        <v>428</v>
      </c>
      <c r="B429" s="51" t="n">
        <v>25</v>
      </c>
      <c r="C429" s="52" t="inlineStr">
        <is>
          <t>Aslam (2007)</t>
        </is>
      </c>
      <c r="D429" s="53" t="n">
        <v>17.6</v>
      </c>
      <c r="E429" s="54" t="n">
        <v>1</v>
      </c>
      <c r="F429" s="55">
        <f>D429/E429</f>
        <v/>
      </c>
      <c r="G429" s="55">
        <f>D429-E429</f>
        <v/>
      </c>
      <c r="H429" s="56">
        <f>D429+E429</f>
        <v/>
      </c>
      <c r="I429" s="57">
        <f>IFERROR(F429/SQRT(F429^2+W429), "X")</f>
        <v/>
      </c>
      <c r="J429" s="58">
        <f>IFERROR(SQRT((1-I429^2)/W429), "X")</f>
        <v/>
      </c>
      <c r="K429" s="58">
        <f>IFERROR(1/J429, "X")</f>
        <v/>
      </c>
      <c r="L429" s="58">
        <f>IFERROR(I429-J429, "X")</f>
        <v/>
      </c>
      <c r="M429" s="58">
        <f>IFERROR(I429+J429, "X")</f>
        <v/>
      </c>
      <c r="N429" s="59" t="n">
        <v>1</v>
      </c>
      <c r="O429" s="60" t="n">
        <v>0</v>
      </c>
      <c r="P429" s="59" t="n">
        <v>0</v>
      </c>
      <c r="Q429" s="60" t="n">
        <v>0</v>
      </c>
      <c r="R429" s="60" t="n">
        <v>1</v>
      </c>
      <c r="S429" s="60" t="n">
        <v>0</v>
      </c>
      <c r="T429" s="60" t="n">
        <v>0</v>
      </c>
      <c r="U429" s="59" t="n">
        <v>903</v>
      </c>
      <c r="V429" s="60" t="n">
        <v>9</v>
      </c>
      <c r="W429" s="60">
        <f>U429-V429-1</f>
        <v/>
      </c>
      <c r="X429" s="60">
        <f>COUNTIF(B:B,B429)</f>
        <v/>
      </c>
      <c r="Y429" s="55" t="n">
        <v>4.326</v>
      </c>
      <c r="Z429" s="55" t="n">
        <v>20.097</v>
      </c>
      <c r="AA429" s="60" t="n">
        <v>1</v>
      </c>
      <c r="AB429" s="60" t="n">
        <v>0</v>
      </c>
      <c r="AC429" s="60" t="n">
        <v>0</v>
      </c>
      <c r="AD429" s="60" t="n">
        <v>0</v>
      </c>
      <c r="AE429" s="60" t="n">
        <v>0</v>
      </c>
      <c r="AF429" s="60" t="n">
        <v>1</v>
      </c>
      <c r="AG429" s="59" t="n">
        <v>0</v>
      </c>
      <c r="AH429" s="60" t="n">
        <v>1</v>
      </c>
      <c r="AI429" s="61" t="n">
        <v>0</v>
      </c>
      <c r="AJ429" s="60" t="n">
        <v>1</v>
      </c>
      <c r="AK429" s="61" t="n">
        <v>0</v>
      </c>
      <c r="AL429" s="62" t="n">
        <v>2002</v>
      </c>
      <c r="AM429" s="63">
        <f>LN(AL429)</f>
        <v/>
      </c>
      <c r="AN429" s="58" t="n">
        <v>0.581</v>
      </c>
      <c r="AO429" s="58" t="n">
        <v>0.091</v>
      </c>
      <c r="AP429" s="58" t="n">
        <v>0.201</v>
      </c>
      <c r="AQ429" s="64">
        <f>1-(SUM(AN429:AP429))</f>
        <v/>
      </c>
      <c r="AR429" s="58" t="n">
        <v>0.33</v>
      </c>
      <c r="AS429" s="64" t="n">
        <v>0.64</v>
      </c>
      <c r="AT429" s="65" t="n">
        <v>0.16</v>
      </c>
      <c r="AU429" s="66" t="n">
        <v>0.84</v>
      </c>
      <c r="AV429" s="51" t="n">
        <v>0</v>
      </c>
      <c r="AW429" s="67" t="n">
        <v>1</v>
      </c>
      <c r="AX429" s="51" t="inlineStr">
        <is>
          <t>.</t>
        </is>
      </c>
      <c r="AY429" s="67" t="inlineStr">
        <is>
          <t>.</t>
        </is>
      </c>
      <c r="BA429" s="66" t="n"/>
      <c r="BB429" s="51">
        <f>1-BC429</f>
        <v/>
      </c>
      <c r="BC429" s="66" t="n">
        <v>0.501</v>
      </c>
      <c r="BD429" s="66" t="inlineStr">
        <is>
          <t>Pakistan</t>
        </is>
      </c>
      <c r="BE429" t="n">
        <v>0</v>
      </c>
      <c r="BF429" t="n">
        <v>0</v>
      </c>
      <c r="BG429" t="n">
        <v>0</v>
      </c>
      <c r="BH429" t="n">
        <v>0</v>
      </c>
      <c r="BI429" t="n">
        <v>0</v>
      </c>
      <c r="BJ429" t="n">
        <v>1</v>
      </c>
      <c r="BK429" s="66" t="n">
        <v>0</v>
      </c>
      <c r="BL429" t="n">
        <v>0</v>
      </c>
      <c r="BM429" t="n">
        <v>1</v>
      </c>
      <c r="BN429" s="66" t="n">
        <v>0</v>
      </c>
      <c r="BO429" t="n">
        <v>38.75</v>
      </c>
      <c r="BP429" t="n">
        <v>28</v>
      </c>
      <c r="BQ429" s="52" t="n">
        <v>32.452</v>
      </c>
      <c r="BR429" s="51" t="n">
        <v>0</v>
      </c>
      <c r="BS429" s="51" t="n">
        <v>0</v>
      </c>
      <c r="BT429" s="51" t="n">
        <v>0</v>
      </c>
      <c r="BU429" s="51" t="n">
        <v>0</v>
      </c>
      <c r="BV429" s="51" t="n">
        <v>0</v>
      </c>
      <c r="BW429" s="51" t="n">
        <v>0</v>
      </c>
      <c r="BX429" s="51" t="n">
        <v>0</v>
      </c>
      <c r="BY429" s="66" t="n">
        <v>1</v>
      </c>
      <c r="BZ429" s="51" t="n">
        <v>0</v>
      </c>
      <c r="CA429" s="51" t="n">
        <v>1</v>
      </c>
      <c r="CB429" s="51" t="n">
        <v>0</v>
      </c>
      <c r="CC429" s="66" t="n">
        <v>0</v>
      </c>
      <c r="CD429" s="51" t="n">
        <v>0</v>
      </c>
      <c r="CE429" s="51" t="n">
        <v>0</v>
      </c>
      <c r="CF429" s="51" t="n">
        <v>1</v>
      </c>
      <c r="CG429" s="51" t="n">
        <v>0</v>
      </c>
      <c r="CH429" s="66" t="n">
        <v>0</v>
      </c>
      <c r="CI429" s="51" t="n">
        <v>0</v>
      </c>
      <c r="CJ429" s="51" t="n">
        <v>0</v>
      </c>
      <c r="CK429" s="51" t="n">
        <v>1</v>
      </c>
      <c r="CL429" s="51" t="n">
        <v>1</v>
      </c>
      <c r="CM429" s="51" t="n">
        <v>0</v>
      </c>
      <c r="CN429" s="51" t="n">
        <v>0</v>
      </c>
      <c r="CO429" s="51" t="n">
        <v>0</v>
      </c>
      <c r="CP429" s="51" t="n">
        <v>0</v>
      </c>
      <c r="CQ429" s="51" t="n">
        <v>0</v>
      </c>
      <c r="CR429" s="51" t="n">
        <v>1</v>
      </c>
      <c r="CS429" s="66" t="n">
        <v>1</v>
      </c>
      <c r="CY429" s="68" t="n"/>
      <c r="DD429" s="68" t="inlineStr">
        <is>
          <t>X</t>
        </is>
      </c>
    </row>
    <row r="430">
      <c r="A430" t="n">
        <v>429</v>
      </c>
      <c r="B430" t="n">
        <v>26</v>
      </c>
      <c r="C430" s="25" t="inlineStr">
        <is>
          <t>Himaz &amp; Aturupane (2016)</t>
        </is>
      </c>
      <c r="D430" s="12" t="n">
        <v>8.609999999999999</v>
      </c>
      <c r="E430" s="14" t="n">
        <v>0.0959</v>
      </c>
      <c r="F430" s="7">
        <f>D430/E430</f>
        <v/>
      </c>
      <c r="G430" s="7">
        <f>D430-E430</f>
        <v/>
      </c>
      <c r="H430" s="16">
        <f>D430+E430</f>
        <v/>
      </c>
      <c r="I430" s="11">
        <f>IFERROR(F430/SQRT(F430^2+W430), "X")</f>
        <v/>
      </c>
      <c r="J430" s="33">
        <f>IFERROR(SQRT((1-I430^2)/W430), "X")</f>
        <v/>
      </c>
      <c r="K430" s="33">
        <f>IFERROR(1/J430, "X")</f>
        <v/>
      </c>
      <c r="L430" s="33">
        <f>IFERROR(I430-J430, "X")</f>
        <v/>
      </c>
      <c r="M430" s="33">
        <f>IFERROR(I430+J430, "X")</f>
        <v/>
      </c>
      <c r="N430" s="8" t="n">
        <v>1</v>
      </c>
      <c r="O430" s="9" t="n">
        <v>0</v>
      </c>
      <c r="P430" s="8" t="n">
        <v>0</v>
      </c>
      <c r="Q430" s="9" t="n">
        <v>0</v>
      </c>
      <c r="R430" s="9" t="n">
        <v>0</v>
      </c>
      <c r="S430" s="9" t="n">
        <v>1</v>
      </c>
      <c r="T430" s="9" t="n">
        <v>0</v>
      </c>
      <c r="U430" s="8" t="n">
        <v>54759</v>
      </c>
      <c r="V430" s="9" t="n">
        <v>7</v>
      </c>
      <c r="W430" s="9">
        <f>U430-V430-1</f>
        <v/>
      </c>
      <c r="X430" s="9">
        <f>COUNTIF(B:B,B430)</f>
        <v/>
      </c>
      <c r="Y430" s="7" t="n">
        <v>8.507999999999999</v>
      </c>
      <c r="Z430" s="7">
        <f>BQ430-Y430-6</f>
        <v/>
      </c>
      <c r="AA430" s="9" t="n">
        <v>1</v>
      </c>
      <c r="AB430" s="9" t="n">
        <v>0</v>
      </c>
      <c r="AC430" s="9" t="n">
        <v>0</v>
      </c>
      <c r="AD430" s="9" t="n">
        <v>0</v>
      </c>
      <c r="AE430" s="9" t="n">
        <v>0</v>
      </c>
      <c r="AF430" s="9" t="n">
        <v>1</v>
      </c>
      <c r="AG430" s="8" t="n">
        <v>0</v>
      </c>
      <c r="AH430" s="9" t="n">
        <v>1</v>
      </c>
      <c r="AI430" s="30" t="n">
        <v>0</v>
      </c>
      <c r="AJ430" s="9" t="n">
        <v>1</v>
      </c>
      <c r="AK430" s="30" t="n">
        <v>0</v>
      </c>
      <c r="AL430" s="21" t="n">
        <v>2003</v>
      </c>
      <c r="AM430" s="23">
        <f>LN(AL430)</f>
        <v/>
      </c>
      <c r="AN430" s="33" t="inlineStr">
        <is>
          <t>.</t>
        </is>
      </c>
      <c r="AO430" s="33" t="inlineStr">
        <is>
          <t>.</t>
        </is>
      </c>
      <c r="AP430" s="33" t="inlineStr">
        <is>
          <t>.</t>
        </is>
      </c>
      <c r="AQ430" s="43" t="inlineStr">
        <is>
          <t>.</t>
        </is>
      </c>
      <c r="AR430" s="33" t="inlineStr">
        <is>
          <t>.</t>
        </is>
      </c>
      <c r="AS430" s="43" t="inlineStr">
        <is>
          <t>.</t>
        </is>
      </c>
      <c r="AT430" s="42" t="inlineStr">
        <is>
          <t>.</t>
        </is>
      </c>
      <c r="AU430" s="18" t="inlineStr">
        <is>
          <t>.</t>
        </is>
      </c>
      <c r="AV430" t="n">
        <v>1</v>
      </c>
      <c r="AW430" s="40" t="n">
        <v>0</v>
      </c>
      <c r="AX430" t="inlineStr">
        <is>
          <t>.</t>
        </is>
      </c>
      <c r="AY430" s="40" t="inlineStr">
        <is>
          <t>.</t>
        </is>
      </c>
      <c r="BA430" s="18" t="n"/>
      <c r="BB430">
        <f>1-BC430</f>
        <v/>
      </c>
      <c r="BC430" s="18" t="n">
        <v>0.333</v>
      </c>
      <c r="BD430" s="18" t="inlineStr">
        <is>
          <t>Sri Lanka</t>
        </is>
      </c>
      <c r="BE430" t="n">
        <v>0</v>
      </c>
      <c r="BF430" t="n">
        <v>0</v>
      </c>
      <c r="BG430" t="n">
        <v>0</v>
      </c>
      <c r="BH430" t="n">
        <v>0</v>
      </c>
      <c r="BI430" t="n">
        <v>0</v>
      </c>
      <c r="BJ430" t="n">
        <v>1</v>
      </c>
      <c r="BK430" s="18" t="n">
        <v>0</v>
      </c>
      <c r="BL430" t="n">
        <v>0</v>
      </c>
      <c r="BM430" t="n">
        <v>1</v>
      </c>
      <c r="BN430" s="18" t="n">
        <v>0</v>
      </c>
      <c r="BO430" t="n">
        <v>30.08333333333333</v>
      </c>
      <c r="BP430" t="n">
        <v>20</v>
      </c>
      <c r="BQ430" s="25" t="n">
        <v>38.227</v>
      </c>
      <c r="BR430" t="n">
        <v>1</v>
      </c>
      <c r="BS430" t="n">
        <v>0</v>
      </c>
      <c r="BT430" t="n">
        <v>0</v>
      </c>
      <c r="BU430" t="n">
        <v>0</v>
      </c>
      <c r="BV430" t="n">
        <v>0</v>
      </c>
      <c r="BW430" t="n">
        <v>0</v>
      </c>
      <c r="BX430" t="n">
        <v>0</v>
      </c>
      <c r="BY430" s="18" t="n">
        <v>0</v>
      </c>
      <c r="BZ430" t="n">
        <v>0</v>
      </c>
      <c r="CA430" t="n">
        <v>0</v>
      </c>
      <c r="CB430" t="n">
        <v>1</v>
      </c>
      <c r="CC430" s="18" t="n">
        <v>0</v>
      </c>
      <c r="CD430" t="n">
        <v>0</v>
      </c>
      <c r="CE430" t="n">
        <v>0</v>
      </c>
      <c r="CF430" t="n">
        <v>0</v>
      </c>
      <c r="CG430" t="n">
        <v>0</v>
      </c>
      <c r="CH430" s="18" t="n">
        <v>0</v>
      </c>
      <c r="CI430" t="n">
        <v>1</v>
      </c>
      <c r="CJ430" t="n">
        <v>1</v>
      </c>
      <c r="CK430" t="n">
        <v>0</v>
      </c>
      <c r="CL430" t="n">
        <v>0</v>
      </c>
      <c r="CM430" t="n">
        <v>1</v>
      </c>
      <c r="CN430" t="n">
        <v>0</v>
      </c>
      <c r="CO430" t="n">
        <v>0</v>
      </c>
      <c r="CP430" t="n">
        <v>0</v>
      </c>
      <c r="CQ430" t="n">
        <v>0</v>
      </c>
      <c r="CR430" t="n">
        <v>1</v>
      </c>
      <c r="CS430" s="18" t="n">
        <v>0</v>
      </c>
      <c r="DD430" s="34" t="inlineStr">
        <is>
          <t>X</t>
        </is>
      </c>
    </row>
    <row r="431">
      <c r="A431" t="n">
        <v>430</v>
      </c>
      <c r="B431" t="n">
        <v>26</v>
      </c>
      <c r="C431" s="25" t="inlineStr">
        <is>
          <t>Himaz &amp; Aturupane (2016)</t>
        </is>
      </c>
      <c r="D431" s="12" t="n">
        <v>7.11</v>
      </c>
      <c r="E431" s="14" t="n">
        <v>2.7</v>
      </c>
      <c r="F431" s="7">
        <f>D431/E431</f>
        <v/>
      </c>
      <c r="G431" s="7">
        <f>D431-E431</f>
        <v/>
      </c>
      <c r="H431" s="16">
        <f>D431+E431</f>
        <v/>
      </c>
      <c r="I431" s="11">
        <f>IFERROR(F431/SQRT(F431^2+W431), "X")</f>
        <v/>
      </c>
      <c r="J431" s="33">
        <f>IFERROR(SQRT((1-I431^2)/W431), "X")</f>
        <v/>
      </c>
      <c r="K431" s="33">
        <f>IFERROR(1/J431, "X")</f>
        <v/>
      </c>
      <c r="L431" s="33">
        <f>IFERROR(I431-J431, "X")</f>
        <v/>
      </c>
      <c r="M431" s="33">
        <f>IFERROR(I431+J431, "X")</f>
        <v/>
      </c>
      <c r="N431" s="8" t="n">
        <v>0</v>
      </c>
      <c r="O431" s="9" t="n">
        <v>1</v>
      </c>
      <c r="P431" s="8" t="n">
        <v>0</v>
      </c>
      <c r="Q431" s="9" t="n">
        <v>0</v>
      </c>
      <c r="R431" s="9" t="n">
        <v>0</v>
      </c>
      <c r="S431" s="9" t="n">
        <v>1</v>
      </c>
      <c r="T431" s="9" t="n">
        <v>0</v>
      </c>
      <c r="U431" s="8" t="n">
        <v>54759</v>
      </c>
      <c r="V431" s="9" t="n">
        <v>7</v>
      </c>
      <c r="W431" s="9">
        <f>U431-V431-1</f>
        <v/>
      </c>
      <c r="X431" s="9">
        <f>COUNTIF(B:B,B431)</f>
        <v/>
      </c>
      <c r="Y431" s="7" t="n">
        <v>8.507999999999999</v>
      </c>
      <c r="Z431" s="7">
        <f>BQ431-Y431-6</f>
        <v/>
      </c>
      <c r="AA431" s="9" t="n">
        <v>1</v>
      </c>
      <c r="AB431" s="9" t="n">
        <v>0</v>
      </c>
      <c r="AC431" s="9" t="n">
        <v>0</v>
      </c>
      <c r="AD431" s="9" t="n">
        <v>0</v>
      </c>
      <c r="AE431" s="9" t="n">
        <v>0</v>
      </c>
      <c r="AF431" s="9" t="n">
        <v>1</v>
      </c>
      <c r="AG431" s="8" t="n">
        <v>0</v>
      </c>
      <c r="AH431" s="9" t="n">
        <v>1</v>
      </c>
      <c r="AI431" s="30" t="n">
        <v>0</v>
      </c>
      <c r="AJ431" s="9" t="n">
        <v>0</v>
      </c>
      <c r="AK431" s="30" t="n">
        <v>1</v>
      </c>
      <c r="AL431" s="21" t="n">
        <v>2003</v>
      </c>
      <c r="AM431" s="23">
        <f>LN(AL431)</f>
        <v/>
      </c>
      <c r="AN431" s="33" t="inlineStr">
        <is>
          <t>.</t>
        </is>
      </c>
      <c r="AO431" s="33" t="inlineStr">
        <is>
          <t>.</t>
        </is>
      </c>
      <c r="AP431" s="33" t="inlineStr">
        <is>
          <t>.</t>
        </is>
      </c>
      <c r="AQ431" s="43" t="inlineStr">
        <is>
          <t>.</t>
        </is>
      </c>
      <c r="AR431" s="33" t="inlineStr">
        <is>
          <t>.</t>
        </is>
      </c>
      <c r="AS431" s="43" t="inlineStr">
        <is>
          <t>.</t>
        </is>
      </c>
      <c r="AT431" s="42" t="inlineStr">
        <is>
          <t>.</t>
        </is>
      </c>
      <c r="AU431" s="18" t="inlineStr">
        <is>
          <t>.</t>
        </is>
      </c>
      <c r="AV431" t="n">
        <v>1</v>
      </c>
      <c r="AW431" s="40" t="n">
        <v>0</v>
      </c>
      <c r="AX431" t="inlineStr">
        <is>
          <t>.</t>
        </is>
      </c>
      <c r="AY431" s="40" t="inlineStr">
        <is>
          <t>.</t>
        </is>
      </c>
      <c r="BA431" s="18" t="n"/>
      <c r="BB431">
        <f>1-BC431</f>
        <v/>
      </c>
      <c r="BC431" s="18" t="n">
        <v>0.333</v>
      </c>
      <c r="BD431" s="18" t="inlineStr">
        <is>
          <t>Sri Lanka</t>
        </is>
      </c>
      <c r="BE431" t="n">
        <v>0</v>
      </c>
      <c r="BF431" t="n">
        <v>0</v>
      </c>
      <c r="BG431" t="n">
        <v>0</v>
      </c>
      <c r="BH431" t="n">
        <v>0</v>
      </c>
      <c r="BI431" t="n">
        <v>0</v>
      </c>
      <c r="BJ431" t="n">
        <v>1</v>
      </c>
      <c r="BK431" s="18" t="n">
        <v>0</v>
      </c>
      <c r="BL431" t="n">
        <v>0</v>
      </c>
      <c r="BM431" t="n">
        <v>1</v>
      </c>
      <c r="BN431" s="18" t="n">
        <v>0</v>
      </c>
      <c r="BO431" t="n">
        <v>30.08333333333333</v>
      </c>
      <c r="BP431" t="n">
        <v>20</v>
      </c>
      <c r="BQ431" s="25" t="n">
        <v>38.227</v>
      </c>
      <c r="BR431" t="n">
        <v>0</v>
      </c>
      <c r="BS431" t="n">
        <v>0</v>
      </c>
      <c r="BT431" t="n">
        <v>0</v>
      </c>
      <c r="BU431" t="n">
        <v>1</v>
      </c>
      <c r="BV431" t="n">
        <v>0</v>
      </c>
      <c r="BW431" t="n">
        <v>0</v>
      </c>
      <c r="BX431" t="n">
        <v>0</v>
      </c>
      <c r="BY431" s="18" t="n">
        <v>0</v>
      </c>
      <c r="BZ431" t="n">
        <v>0</v>
      </c>
      <c r="CA431" t="n">
        <v>0</v>
      </c>
      <c r="CB431" t="n">
        <v>1</v>
      </c>
      <c r="CC431" s="18" t="n">
        <v>0</v>
      </c>
      <c r="CD431" t="n">
        <v>0</v>
      </c>
      <c r="CE431" t="n">
        <v>0</v>
      </c>
      <c r="CF431" t="n">
        <v>0</v>
      </c>
      <c r="CG431" t="n">
        <v>0</v>
      </c>
      <c r="CH431" s="18" t="n">
        <v>0</v>
      </c>
      <c r="CI431" t="n">
        <v>1</v>
      </c>
      <c r="CJ431" t="n">
        <v>1</v>
      </c>
      <c r="CK431" t="n">
        <v>0</v>
      </c>
      <c r="CL431" t="n">
        <v>0</v>
      </c>
      <c r="CM431" t="n">
        <v>1</v>
      </c>
      <c r="CN431" t="n">
        <v>0</v>
      </c>
      <c r="CO431" t="n">
        <v>0</v>
      </c>
      <c r="CP431" t="n">
        <v>0</v>
      </c>
      <c r="CQ431" t="n">
        <v>0</v>
      </c>
      <c r="CR431" t="n">
        <v>1</v>
      </c>
      <c r="CS431" s="18" t="n">
        <v>0</v>
      </c>
      <c r="DD431" s="34" t="inlineStr">
        <is>
          <t>X</t>
        </is>
      </c>
    </row>
    <row r="432">
      <c r="A432" t="n">
        <v>431</v>
      </c>
      <c r="B432" t="n">
        <v>26</v>
      </c>
      <c r="C432" s="25" t="inlineStr">
        <is>
          <t>Himaz &amp; Aturupane (2016)</t>
        </is>
      </c>
      <c r="D432" s="12" t="n">
        <v>8.529999999999999</v>
      </c>
      <c r="E432" s="14" t="n">
        <v>3.6</v>
      </c>
      <c r="F432" s="7">
        <f>D432/E432</f>
        <v/>
      </c>
      <c r="G432" s="7">
        <f>D432-E432</f>
        <v/>
      </c>
      <c r="H432" s="16">
        <f>D432+E432</f>
        <v/>
      </c>
      <c r="I432" s="11">
        <f>IFERROR(F432/SQRT(F432^2+W432), "X")</f>
        <v/>
      </c>
      <c r="J432" s="33">
        <f>IFERROR(SQRT((1-I432^2)/W432), "X")</f>
        <v/>
      </c>
      <c r="K432" s="33">
        <f>IFERROR(1/J432, "X")</f>
        <v/>
      </c>
      <c r="L432" s="33">
        <f>IFERROR(I432-J432, "X")</f>
        <v/>
      </c>
      <c r="M432" s="33">
        <f>IFERROR(I432+J432, "X")</f>
        <v/>
      </c>
      <c r="N432" s="8" t="n">
        <v>0</v>
      </c>
      <c r="O432" s="9" t="n">
        <v>1</v>
      </c>
      <c r="P432" s="8" t="n">
        <v>0</v>
      </c>
      <c r="Q432" s="9" t="n">
        <v>0</v>
      </c>
      <c r="R432" s="9" t="n">
        <v>0</v>
      </c>
      <c r="S432" s="9" t="n">
        <v>1</v>
      </c>
      <c r="T432" s="9" t="n">
        <v>0</v>
      </c>
      <c r="U432" s="8" t="n">
        <v>54759</v>
      </c>
      <c r="V432" s="9" t="n">
        <v>7</v>
      </c>
      <c r="W432" s="9">
        <f>U432-V432-1</f>
        <v/>
      </c>
      <c r="X432" s="9">
        <f>COUNTIF(B:B,B432)</f>
        <v/>
      </c>
      <c r="Y432" s="7" t="n">
        <v>8.507999999999999</v>
      </c>
      <c r="Z432" s="7">
        <f>BQ432-Y432-6</f>
        <v/>
      </c>
      <c r="AA432" s="9" t="n">
        <v>1</v>
      </c>
      <c r="AB432" s="9" t="n">
        <v>0</v>
      </c>
      <c r="AC432" s="9" t="n">
        <v>0</v>
      </c>
      <c r="AD432" s="9" t="n">
        <v>0</v>
      </c>
      <c r="AE432" s="9" t="n">
        <v>0</v>
      </c>
      <c r="AF432" s="9" t="n">
        <v>1</v>
      </c>
      <c r="AG432" s="8" t="n">
        <v>0</v>
      </c>
      <c r="AH432" s="9" t="n">
        <v>1</v>
      </c>
      <c r="AI432" s="30" t="n">
        <v>0</v>
      </c>
      <c r="AJ432" s="9" t="n">
        <v>0</v>
      </c>
      <c r="AK432" s="30" t="n">
        <v>1</v>
      </c>
      <c r="AL432" s="21" t="n">
        <v>2003</v>
      </c>
      <c r="AM432" s="23">
        <f>LN(AL432)</f>
        <v/>
      </c>
      <c r="AN432" s="33" t="inlineStr">
        <is>
          <t>.</t>
        </is>
      </c>
      <c r="AO432" s="33" t="inlineStr">
        <is>
          <t>.</t>
        </is>
      </c>
      <c r="AP432" s="33" t="inlineStr">
        <is>
          <t>.</t>
        </is>
      </c>
      <c r="AQ432" s="43" t="inlineStr">
        <is>
          <t>.</t>
        </is>
      </c>
      <c r="AR432" s="33" t="inlineStr">
        <is>
          <t>.</t>
        </is>
      </c>
      <c r="AS432" s="43" t="inlineStr">
        <is>
          <t>.</t>
        </is>
      </c>
      <c r="AT432" s="42" t="inlineStr">
        <is>
          <t>.</t>
        </is>
      </c>
      <c r="AU432" s="18" t="inlineStr">
        <is>
          <t>.</t>
        </is>
      </c>
      <c r="AV432" t="n">
        <v>1</v>
      </c>
      <c r="AW432" s="40" t="n">
        <v>0</v>
      </c>
      <c r="AX432" t="inlineStr">
        <is>
          <t>.</t>
        </is>
      </c>
      <c r="AY432" s="40" t="inlineStr">
        <is>
          <t>.</t>
        </is>
      </c>
      <c r="BA432" s="18" t="n"/>
      <c r="BB432">
        <f>1-BC432</f>
        <v/>
      </c>
      <c r="BC432" s="18" t="n">
        <v>0.333</v>
      </c>
      <c r="BD432" s="18" t="inlineStr">
        <is>
          <t>Sri Lanka</t>
        </is>
      </c>
      <c r="BE432" t="n">
        <v>0</v>
      </c>
      <c r="BF432" t="n">
        <v>0</v>
      </c>
      <c r="BG432" t="n">
        <v>0</v>
      </c>
      <c r="BH432" t="n">
        <v>0</v>
      </c>
      <c r="BI432" t="n">
        <v>0</v>
      </c>
      <c r="BJ432" t="n">
        <v>1</v>
      </c>
      <c r="BK432" s="18" t="n">
        <v>0</v>
      </c>
      <c r="BL432" t="n">
        <v>0</v>
      </c>
      <c r="BM432" t="n">
        <v>1</v>
      </c>
      <c r="BN432" s="18" t="n">
        <v>0</v>
      </c>
      <c r="BO432" t="n">
        <v>30.08333333333333</v>
      </c>
      <c r="BP432" t="n">
        <v>20</v>
      </c>
      <c r="BQ432" s="25" t="n">
        <v>38.227</v>
      </c>
      <c r="BR432" t="n">
        <v>0</v>
      </c>
      <c r="BS432" t="n">
        <v>0</v>
      </c>
      <c r="BT432" t="n">
        <v>0</v>
      </c>
      <c r="BU432" t="n">
        <v>1</v>
      </c>
      <c r="BV432" t="n">
        <v>0</v>
      </c>
      <c r="BW432" t="n">
        <v>0</v>
      </c>
      <c r="BX432" t="n">
        <v>0</v>
      </c>
      <c r="BY432" s="18" t="n">
        <v>0</v>
      </c>
      <c r="BZ432" t="n">
        <v>0</v>
      </c>
      <c r="CA432" t="n">
        <v>0</v>
      </c>
      <c r="CB432" t="n">
        <v>1</v>
      </c>
      <c r="CC432" s="18" t="n">
        <v>0</v>
      </c>
      <c r="CD432" t="n">
        <v>0</v>
      </c>
      <c r="CE432" t="n">
        <v>0</v>
      </c>
      <c r="CF432" t="n">
        <v>0</v>
      </c>
      <c r="CG432" t="n">
        <v>0</v>
      </c>
      <c r="CH432" s="18" t="n">
        <v>0</v>
      </c>
      <c r="CI432" t="n">
        <v>1</v>
      </c>
      <c r="CJ432" t="n">
        <v>1</v>
      </c>
      <c r="CK432" t="n">
        <v>0</v>
      </c>
      <c r="CL432" t="n">
        <v>0</v>
      </c>
      <c r="CM432" t="n">
        <v>1</v>
      </c>
      <c r="CN432" t="n">
        <v>0</v>
      </c>
      <c r="CO432" t="n">
        <v>0</v>
      </c>
      <c r="CP432" t="n">
        <v>0</v>
      </c>
      <c r="CQ432" t="n">
        <v>0</v>
      </c>
      <c r="CR432" t="n">
        <v>1</v>
      </c>
      <c r="CS432" s="18" t="n">
        <v>0</v>
      </c>
      <c r="DD432" s="34" t="inlineStr">
        <is>
          <t>X</t>
        </is>
      </c>
    </row>
    <row r="433" customFormat="1" s="51">
      <c r="A433" s="51" t="n">
        <v>432</v>
      </c>
      <c r="B433" s="51" t="n">
        <v>26</v>
      </c>
      <c r="C433" s="52" t="inlineStr">
        <is>
          <t>Himaz &amp; Aturupane (2016)</t>
        </is>
      </c>
      <c r="D433" s="53" t="n">
        <v>4.4</v>
      </c>
      <c r="E433" s="54" t="n">
        <v>0.29</v>
      </c>
      <c r="F433" s="55">
        <f>D433/E433</f>
        <v/>
      </c>
      <c r="G433" s="55">
        <f>D433-E433</f>
        <v/>
      </c>
      <c r="H433" s="56">
        <f>D433+E433</f>
        <v/>
      </c>
      <c r="I433" s="57">
        <f>IFERROR(F433/SQRT(F433^2+W433), "X")</f>
        <v/>
      </c>
      <c r="J433" s="58">
        <f>IFERROR(SQRT((1-I433^2)/W433), "X")</f>
        <v/>
      </c>
      <c r="K433" s="58">
        <f>IFERROR(1/J433, "X")</f>
        <v/>
      </c>
      <c r="L433" s="58">
        <f>IFERROR(I433-J433, "X")</f>
        <v/>
      </c>
      <c r="M433" s="58">
        <f>IFERROR(I433+J433, "X")</f>
        <v/>
      </c>
      <c r="N433" s="59" t="n">
        <v>0</v>
      </c>
      <c r="O433" s="60" t="n">
        <v>1</v>
      </c>
      <c r="P433" s="59" t="n">
        <v>0</v>
      </c>
      <c r="Q433" s="60" t="n">
        <v>0</v>
      </c>
      <c r="R433" s="60" t="n">
        <v>0</v>
      </c>
      <c r="S433" s="60" t="n">
        <v>1</v>
      </c>
      <c r="T433" s="60" t="n">
        <v>0</v>
      </c>
      <c r="U433" s="59" t="n">
        <v>18912</v>
      </c>
      <c r="V433" s="60" t="n">
        <v>3</v>
      </c>
      <c r="W433" s="60">
        <f>U433-V433-1</f>
        <v/>
      </c>
      <c r="X433" s="60">
        <f>COUNTIF(B:B,B433)</f>
        <v/>
      </c>
      <c r="Y433" s="55" t="n">
        <v>8.507999999999999</v>
      </c>
      <c r="Z433" s="55">
        <f>BQ433-Y433-6</f>
        <v/>
      </c>
      <c r="AA433" s="60" t="n">
        <v>1</v>
      </c>
      <c r="AB433" s="60" t="n">
        <v>0</v>
      </c>
      <c r="AC433" s="60" t="n">
        <v>0</v>
      </c>
      <c r="AD433" s="60" t="n">
        <v>0</v>
      </c>
      <c r="AE433" s="60" t="n">
        <v>0</v>
      </c>
      <c r="AF433" s="60" t="n">
        <v>1</v>
      </c>
      <c r="AG433" s="59" t="n">
        <v>0</v>
      </c>
      <c r="AH433" s="60" t="n">
        <v>1</v>
      </c>
      <c r="AI433" s="61" t="n">
        <v>0</v>
      </c>
      <c r="AJ433" s="60" t="n">
        <v>0</v>
      </c>
      <c r="AK433" s="61" t="n">
        <v>1</v>
      </c>
      <c r="AL433" s="62" t="n">
        <v>2003</v>
      </c>
      <c r="AM433" s="63">
        <f>LN(AL433)</f>
        <v/>
      </c>
      <c r="AN433" s="58" t="inlineStr">
        <is>
          <t>.</t>
        </is>
      </c>
      <c r="AO433" s="58" t="inlineStr">
        <is>
          <t>.</t>
        </is>
      </c>
      <c r="AP433" s="58" t="inlineStr">
        <is>
          <t>.</t>
        </is>
      </c>
      <c r="AQ433" s="64" t="inlineStr">
        <is>
          <t>.</t>
        </is>
      </c>
      <c r="AR433" s="58" t="inlineStr">
        <is>
          <t>.</t>
        </is>
      </c>
      <c r="AS433" s="64" t="inlineStr">
        <is>
          <t>.</t>
        </is>
      </c>
      <c r="AT433" s="65" t="inlineStr">
        <is>
          <t>.</t>
        </is>
      </c>
      <c r="AU433" s="66" t="inlineStr">
        <is>
          <t>.</t>
        </is>
      </c>
      <c r="AV433" s="51" t="n">
        <v>1</v>
      </c>
      <c r="AW433" s="67" t="n">
        <v>0</v>
      </c>
      <c r="AX433" s="51" t="inlineStr">
        <is>
          <t>.</t>
        </is>
      </c>
      <c r="AY433" s="67" t="inlineStr">
        <is>
          <t>.</t>
        </is>
      </c>
      <c r="BA433" s="66" t="n"/>
      <c r="BB433" s="51">
        <f>1-BC433</f>
        <v/>
      </c>
      <c r="BC433" s="66" t="n">
        <v>0.333</v>
      </c>
      <c r="BD433" s="66" t="inlineStr">
        <is>
          <t>Sri Lanka</t>
        </is>
      </c>
      <c r="BE433" t="n">
        <v>0</v>
      </c>
      <c r="BF433" t="n">
        <v>0</v>
      </c>
      <c r="BG433" t="n">
        <v>0</v>
      </c>
      <c r="BH433" t="n">
        <v>0</v>
      </c>
      <c r="BI433" t="n">
        <v>0</v>
      </c>
      <c r="BJ433" t="n">
        <v>1</v>
      </c>
      <c r="BK433" s="66" t="n">
        <v>0</v>
      </c>
      <c r="BL433" t="n">
        <v>0</v>
      </c>
      <c r="BM433" t="n">
        <v>1</v>
      </c>
      <c r="BN433" s="66" t="n">
        <v>0</v>
      </c>
      <c r="BO433" t="n">
        <v>30.08333333333333</v>
      </c>
      <c r="BP433" t="n">
        <v>20</v>
      </c>
      <c r="BQ433" s="52" t="n">
        <v>38.227</v>
      </c>
      <c r="BR433" s="51" t="n">
        <v>0</v>
      </c>
      <c r="BS433" s="51" t="n">
        <v>0</v>
      </c>
      <c r="BT433" s="51" t="n">
        <v>0</v>
      </c>
      <c r="BU433" s="51" t="n">
        <v>1</v>
      </c>
      <c r="BV433" s="51" t="n">
        <v>0</v>
      </c>
      <c r="BW433" s="51" t="n">
        <v>0</v>
      </c>
      <c r="BX433" s="51" t="n">
        <v>0</v>
      </c>
      <c r="BY433" s="66" t="n">
        <v>0</v>
      </c>
      <c r="BZ433" s="51" t="n">
        <v>1</v>
      </c>
      <c r="CA433" s="51" t="n">
        <v>0</v>
      </c>
      <c r="CB433" s="51" t="n">
        <v>0</v>
      </c>
      <c r="CC433" s="66" t="n">
        <v>0</v>
      </c>
      <c r="CD433" s="51" t="n">
        <v>0</v>
      </c>
      <c r="CE433" s="51" t="n">
        <v>0</v>
      </c>
      <c r="CF433" s="51" t="n">
        <v>0</v>
      </c>
      <c r="CG433" s="51" t="n">
        <v>0</v>
      </c>
      <c r="CH433" s="66" t="n">
        <v>0</v>
      </c>
      <c r="CI433" s="51" t="n">
        <v>1</v>
      </c>
      <c r="CJ433" s="51" t="n">
        <v>0</v>
      </c>
      <c r="CK433" s="51" t="n">
        <v>0</v>
      </c>
      <c r="CL433" s="51" t="n">
        <v>0</v>
      </c>
      <c r="CM433" s="51" t="n">
        <v>0</v>
      </c>
      <c r="CN433" s="51" t="n">
        <v>0</v>
      </c>
      <c r="CO433" s="51" t="n">
        <v>0</v>
      </c>
      <c r="CP433" s="51" t="n">
        <v>0</v>
      </c>
      <c r="CQ433" s="51" t="n">
        <v>0</v>
      </c>
      <c r="CR433" s="51" t="n">
        <v>1</v>
      </c>
      <c r="CS433" s="66" t="n">
        <v>0</v>
      </c>
      <c r="CY433" s="68" t="n"/>
      <c r="DD433" s="68" t="inlineStr">
        <is>
          <t>X</t>
        </is>
      </c>
    </row>
    <row r="434">
      <c r="A434" t="n">
        <v>433</v>
      </c>
      <c r="B434" t="n">
        <v>27</v>
      </c>
      <c r="C434" s="81" t="inlineStr">
        <is>
          <t>Warunsiri &amp; McNown (2010)</t>
        </is>
      </c>
      <c r="D434" s="12" t="n">
        <v>11.5</v>
      </c>
      <c r="E434" s="14" t="n">
        <v>0.248</v>
      </c>
      <c r="F434" s="7">
        <f>D434/E434</f>
        <v/>
      </c>
      <c r="G434" s="7">
        <f>D434-E434</f>
        <v/>
      </c>
      <c r="H434" s="16">
        <f>D434+E434</f>
        <v/>
      </c>
      <c r="I434" s="11">
        <f>IFERROR(F434/SQRT(F434^2+W434), "X")</f>
        <v/>
      </c>
      <c r="J434" s="33">
        <f>IFERROR(SQRT((1-I434^2)/W434), "X")</f>
        <v/>
      </c>
      <c r="K434" s="33">
        <f>IFERROR(1/J434, "X")</f>
        <v/>
      </c>
      <c r="L434" s="33">
        <f>IFERROR(I434-J434, "X")</f>
        <v/>
      </c>
      <c r="M434" s="33">
        <f>IFERROR(I434+J434, "X")</f>
        <v/>
      </c>
      <c r="N434" s="8" t="n">
        <v>0</v>
      </c>
      <c r="O434" s="9" t="n">
        <v>1</v>
      </c>
      <c r="P434" s="8" t="n">
        <v>0</v>
      </c>
      <c r="Q434" s="9" t="n">
        <v>0</v>
      </c>
      <c r="R434" s="9" t="n">
        <v>0</v>
      </c>
      <c r="S434" s="9" t="n">
        <v>1</v>
      </c>
      <c r="T434" s="9" t="n">
        <v>0</v>
      </c>
      <c r="U434" s="8" t="n">
        <v>199833</v>
      </c>
      <c r="V434" s="9" t="n">
        <v>23</v>
      </c>
      <c r="W434" s="9">
        <f>U434-V434-1</f>
        <v/>
      </c>
      <c r="X434" s="9">
        <f>COUNTIF(B:B,B434)</f>
        <v/>
      </c>
      <c r="Y434" s="7" t="inlineStr">
        <is>
          <t>.</t>
        </is>
      </c>
      <c r="Z434" s="7" t="inlineStr">
        <is>
          <t>.</t>
        </is>
      </c>
      <c r="AA434" s="9" t="n">
        <v>1</v>
      </c>
      <c r="AB434" s="9" t="n">
        <v>0</v>
      </c>
      <c r="AC434" s="9" t="n">
        <v>0</v>
      </c>
      <c r="AD434" s="9" t="n">
        <v>1</v>
      </c>
      <c r="AE434" s="9" t="n">
        <v>0</v>
      </c>
      <c r="AF434" s="9" t="n">
        <v>0</v>
      </c>
      <c r="AG434" s="8" t="n">
        <v>0</v>
      </c>
      <c r="AH434" s="9" t="n">
        <v>1</v>
      </c>
      <c r="AI434" s="30" t="n">
        <v>0</v>
      </c>
      <c r="AJ434" s="9" t="n">
        <v>1</v>
      </c>
      <c r="AK434" s="30" t="n">
        <v>0</v>
      </c>
      <c r="AL434" s="21" t="n">
        <v>1996</v>
      </c>
      <c r="AM434" s="23">
        <f>LN(AL434)</f>
        <v/>
      </c>
      <c r="AN434" s="33" t="inlineStr">
        <is>
          <t>.</t>
        </is>
      </c>
      <c r="AO434" s="33" t="inlineStr">
        <is>
          <t>.</t>
        </is>
      </c>
      <c r="AP434" s="33" t="inlineStr">
        <is>
          <t>.</t>
        </is>
      </c>
      <c r="AQ434" s="43" t="inlineStr">
        <is>
          <t>.</t>
        </is>
      </c>
      <c r="AR434" s="33" t="inlineStr">
        <is>
          <t>.</t>
        </is>
      </c>
      <c r="AS434" s="43" t="inlineStr">
        <is>
          <t>.</t>
        </is>
      </c>
      <c r="AT434" s="42" t="inlineStr">
        <is>
          <t>.</t>
        </is>
      </c>
      <c r="AU434" s="18" t="inlineStr">
        <is>
          <t>.</t>
        </is>
      </c>
      <c r="AV434" t="inlineStr">
        <is>
          <t>.</t>
        </is>
      </c>
      <c r="AW434" s="40" t="inlineStr">
        <is>
          <t>.</t>
        </is>
      </c>
      <c r="AX434" t="inlineStr">
        <is>
          <t>.</t>
        </is>
      </c>
      <c r="AY434" s="40" t="inlineStr">
        <is>
          <t>.</t>
        </is>
      </c>
      <c r="BA434" s="18" t="n"/>
      <c r="BB434" t="inlineStr">
        <is>
          <t>.</t>
        </is>
      </c>
      <c r="BC434" s="18" t="inlineStr">
        <is>
          <t>.</t>
        </is>
      </c>
      <c r="BD434" s="18" t="inlineStr">
        <is>
          <t>Thailand</t>
        </is>
      </c>
      <c r="BE434" t="n">
        <v>0</v>
      </c>
      <c r="BF434" t="n">
        <v>1</v>
      </c>
      <c r="BG434" t="n">
        <v>0</v>
      </c>
      <c r="BH434" t="n">
        <v>0</v>
      </c>
      <c r="BI434" t="n">
        <v>0</v>
      </c>
      <c r="BJ434" t="n">
        <v>0</v>
      </c>
      <c r="BK434" s="18" t="n">
        <v>0</v>
      </c>
      <c r="BL434" t="n">
        <v>0</v>
      </c>
      <c r="BM434" t="n">
        <v>1</v>
      </c>
      <c r="BN434" s="18" t="n">
        <v>0</v>
      </c>
      <c r="BO434" t="n">
        <v>111.9166666666667</v>
      </c>
      <c r="BP434" t="n">
        <v>45</v>
      </c>
      <c r="BQ434" s="25" t="n">
        <v>41.5</v>
      </c>
      <c r="BR434" t="n">
        <v>1</v>
      </c>
      <c r="BS434" t="n">
        <v>0</v>
      </c>
      <c r="BT434" t="n">
        <v>0</v>
      </c>
      <c r="BU434" t="n">
        <v>0</v>
      </c>
      <c r="BV434" t="n">
        <v>0</v>
      </c>
      <c r="BW434" t="n">
        <v>0</v>
      </c>
      <c r="BX434" t="n">
        <v>0</v>
      </c>
      <c r="BY434" s="18" t="n">
        <v>0</v>
      </c>
      <c r="BZ434" t="n">
        <v>0</v>
      </c>
      <c r="CA434" t="n">
        <v>0</v>
      </c>
      <c r="CB434" t="n">
        <v>1</v>
      </c>
      <c r="CC434" s="18" t="n">
        <v>0</v>
      </c>
      <c r="CD434" t="n">
        <v>0</v>
      </c>
      <c r="CE434" t="n">
        <v>0</v>
      </c>
      <c r="CF434" t="n">
        <v>0</v>
      </c>
      <c r="CG434" t="n">
        <v>0</v>
      </c>
      <c r="CH434" s="18" t="n">
        <v>0</v>
      </c>
      <c r="CI434" t="n">
        <v>1</v>
      </c>
      <c r="CJ434" t="n">
        <v>1</v>
      </c>
      <c r="CK434" t="n">
        <v>0</v>
      </c>
      <c r="CL434" t="n">
        <v>0</v>
      </c>
      <c r="CM434" t="n">
        <v>0</v>
      </c>
      <c r="CN434" t="n">
        <v>0</v>
      </c>
      <c r="CO434" t="n">
        <v>0</v>
      </c>
      <c r="CP434" t="n">
        <v>0</v>
      </c>
      <c r="CQ434" t="n">
        <v>0</v>
      </c>
      <c r="CR434" t="n">
        <v>0</v>
      </c>
      <c r="CS434" s="18" t="n">
        <v>0</v>
      </c>
      <c r="DD434" s="34" t="inlineStr">
        <is>
          <t>X</t>
        </is>
      </c>
    </row>
    <row r="435">
      <c r="A435" t="n">
        <v>434</v>
      </c>
      <c r="B435" t="n">
        <v>27</v>
      </c>
      <c r="C435" s="25" t="inlineStr">
        <is>
          <t>Warunsiri &amp; McNown (2010)</t>
        </is>
      </c>
      <c r="D435" s="12" t="n">
        <v>14.5</v>
      </c>
      <c r="E435" s="14" t="n">
        <v>0.417</v>
      </c>
      <c r="F435" s="7">
        <f>D435/E435</f>
        <v/>
      </c>
      <c r="G435" s="7">
        <f>D435-E435</f>
        <v/>
      </c>
      <c r="H435" s="16">
        <f>D435+E435</f>
        <v/>
      </c>
      <c r="I435" s="11">
        <f>IFERROR(F435/SQRT(F435^2+W435), "X")</f>
        <v/>
      </c>
      <c r="J435" s="33">
        <f>IFERROR(SQRT((1-I435^2)/W435), "X")</f>
        <v/>
      </c>
      <c r="K435" s="33">
        <f>IFERROR(1/J435, "X")</f>
        <v/>
      </c>
      <c r="L435" s="33">
        <f>IFERROR(I435-J435, "X")</f>
        <v/>
      </c>
      <c r="M435" s="33">
        <f>IFERROR(I435+J435, "X")</f>
        <v/>
      </c>
      <c r="N435" s="8" t="n">
        <v>0</v>
      </c>
      <c r="O435" s="9" t="n">
        <v>1</v>
      </c>
      <c r="P435" s="8" t="n">
        <v>0</v>
      </c>
      <c r="Q435" s="9" t="n">
        <v>0</v>
      </c>
      <c r="R435" s="9" t="n">
        <v>0</v>
      </c>
      <c r="S435" s="9" t="n">
        <v>1</v>
      </c>
      <c r="T435" s="9" t="n">
        <v>0</v>
      </c>
      <c r="U435" s="8" t="n">
        <v>199833</v>
      </c>
      <c r="V435" s="9" t="n">
        <v>23</v>
      </c>
      <c r="W435" s="9">
        <f>U435-V435-1</f>
        <v/>
      </c>
      <c r="X435" s="9">
        <f>COUNTIF(B:B,B435)</f>
        <v/>
      </c>
      <c r="Y435" s="7" t="inlineStr">
        <is>
          <t>.</t>
        </is>
      </c>
      <c r="Z435" s="7" t="inlineStr">
        <is>
          <t>.</t>
        </is>
      </c>
      <c r="AA435" s="9" t="n">
        <v>1</v>
      </c>
      <c r="AB435" s="9" t="n">
        <v>0</v>
      </c>
      <c r="AC435" s="9" t="n">
        <v>0</v>
      </c>
      <c r="AD435" s="9" t="n">
        <v>1</v>
      </c>
      <c r="AE435" s="9" t="n">
        <v>0</v>
      </c>
      <c r="AF435" s="9" t="n">
        <v>0</v>
      </c>
      <c r="AG435" s="8" t="n">
        <v>0</v>
      </c>
      <c r="AH435" s="9" t="n">
        <v>1</v>
      </c>
      <c r="AI435" s="30" t="n">
        <v>0</v>
      </c>
      <c r="AJ435" s="9" t="n">
        <v>0</v>
      </c>
      <c r="AK435" s="30" t="n">
        <v>1</v>
      </c>
      <c r="AL435" s="21" t="n">
        <v>1996</v>
      </c>
      <c r="AM435" s="23">
        <f>LN(AL435)</f>
        <v/>
      </c>
      <c r="AN435" s="33" t="inlineStr">
        <is>
          <t>.</t>
        </is>
      </c>
      <c r="AO435" s="33" t="inlineStr">
        <is>
          <t>.</t>
        </is>
      </c>
      <c r="AP435" s="33" t="inlineStr">
        <is>
          <t>.</t>
        </is>
      </c>
      <c r="AQ435" s="43" t="inlineStr">
        <is>
          <t>.</t>
        </is>
      </c>
      <c r="AR435" s="33" t="inlineStr">
        <is>
          <t>.</t>
        </is>
      </c>
      <c r="AS435" s="43" t="inlineStr">
        <is>
          <t>.</t>
        </is>
      </c>
      <c r="AT435" s="42" t="inlineStr">
        <is>
          <t>.</t>
        </is>
      </c>
      <c r="AU435" s="18" t="inlineStr">
        <is>
          <t>.</t>
        </is>
      </c>
      <c r="AV435" t="inlineStr">
        <is>
          <t>.</t>
        </is>
      </c>
      <c r="AW435" s="40" t="inlineStr">
        <is>
          <t>.</t>
        </is>
      </c>
      <c r="AX435" t="inlineStr">
        <is>
          <t>.</t>
        </is>
      </c>
      <c r="AY435" s="40" t="inlineStr">
        <is>
          <t>.</t>
        </is>
      </c>
      <c r="BA435" s="18" t="n"/>
      <c r="BB435" t="inlineStr">
        <is>
          <t>.</t>
        </is>
      </c>
      <c r="BC435" s="18" t="inlineStr">
        <is>
          <t>.</t>
        </is>
      </c>
      <c r="BD435" s="18" t="inlineStr">
        <is>
          <t>Thailand</t>
        </is>
      </c>
      <c r="BE435" t="n">
        <v>0</v>
      </c>
      <c r="BF435" t="n">
        <v>1</v>
      </c>
      <c r="BG435" t="n">
        <v>0</v>
      </c>
      <c r="BH435" t="n">
        <v>0</v>
      </c>
      <c r="BI435" t="n">
        <v>0</v>
      </c>
      <c r="BJ435" t="n">
        <v>0</v>
      </c>
      <c r="BK435" s="18" t="n">
        <v>0</v>
      </c>
      <c r="BL435" t="n">
        <v>0</v>
      </c>
      <c r="BM435" t="n">
        <v>1</v>
      </c>
      <c r="BN435" s="18" t="n">
        <v>0</v>
      </c>
      <c r="BO435" t="n">
        <v>111.9166666666667</v>
      </c>
      <c r="BP435" t="n">
        <v>45</v>
      </c>
      <c r="BQ435" s="25" t="n">
        <v>41.5</v>
      </c>
      <c r="BR435" t="n">
        <v>0</v>
      </c>
      <c r="BS435" t="n">
        <v>0</v>
      </c>
      <c r="BT435" t="n">
        <v>1</v>
      </c>
      <c r="BU435" t="n">
        <v>0</v>
      </c>
      <c r="BV435" t="n">
        <v>0</v>
      </c>
      <c r="BW435" t="n">
        <v>0</v>
      </c>
      <c r="BX435" t="n">
        <v>0</v>
      </c>
      <c r="BY435" s="18" t="n">
        <v>0</v>
      </c>
      <c r="BZ435" t="n">
        <v>0</v>
      </c>
      <c r="CA435" t="n">
        <v>1</v>
      </c>
      <c r="CB435" t="n">
        <v>0</v>
      </c>
      <c r="CC435" s="18" t="n">
        <v>0</v>
      </c>
      <c r="CD435" t="n">
        <v>0</v>
      </c>
      <c r="CE435" t="n">
        <v>0</v>
      </c>
      <c r="CF435" t="n">
        <v>0</v>
      </c>
      <c r="CG435" t="n">
        <v>0</v>
      </c>
      <c r="CH435" s="18" t="n">
        <v>0</v>
      </c>
      <c r="CI435" t="n">
        <v>1</v>
      </c>
      <c r="CJ435" t="n">
        <v>1</v>
      </c>
      <c r="CK435" t="n">
        <v>0</v>
      </c>
      <c r="CL435" t="n">
        <v>0</v>
      </c>
      <c r="CM435" t="n">
        <v>0</v>
      </c>
      <c r="CN435" t="n">
        <v>0</v>
      </c>
      <c r="CO435" t="n">
        <v>0</v>
      </c>
      <c r="CP435" t="n">
        <v>0</v>
      </c>
      <c r="CQ435" t="n">
        <v>0</v>
      </c>
      <c r="CR435" t="n">
        <v>0</v>
      </c>
      <c r="CS435" s="18" t="n">
        <v>0</v>
      </c>
      <c r="DD435" s="34" t="inlineStr">
        <is>
          <t>X</t>
        </is>
      </c>
    </row>
    <row r="436">
      <c r="A436" t="n">
        <v>435</v>
      </c>
      <c r="B436" t="n">
        <v>27</v>
      </c>
      <c r="C436" s="25" t="inlineStr">
        <is>
          <t>Warunsiri &amp; McNown (2010)</t>
        </is>
      </c>
      <c r="D436" s="12" t="n">
        <v>14.9</v>
      </c>
      <c r="E436" s="14" t="n">
        <v>0.547</v>
      </c>
      <c r="F436" s="7">
        <f>D436/E436</f>
        <v/>
      </c>
      <c r="G436" s="7">
        <f>D436-E436</f>
        <v/>
      </c>
      <c r="H436" s="16">
        <f>D436+E436</f>
        <v/>
      </c>
      <c r="I436" s="11">
        <f>IFERROR(F436/SQRT(F436^2+W436), "X")</f>
        <v/>
      </c>
      <c r="J436" s="33">
        <f>IFERROR(SQRT((1-I436^2)/W436), "X")</f>
        <v/>
      </c>
      <c r="K436" s="33">
        <f>IFERROR(1/J436, "X")</f>
        <v/>
      </c>
      <c r="L436" s="33">
        <f>IFERROR(I436-J436, "X")</f>
        <v/>
      </c>
      <c r="M436" s="33">
        <f>IFERROR(I436+J436, "X")</f>
        <v/>
      </c>
      <c r="N436" s="8" t="n">
        <v>0</v>
      </c>
      <c r="O436" s="9" t="n">
        <v>1</v>
      </c>
      <c r="P436" s="8" t="n">
        <v>0</v>
      </c>
      <c r="Q436" s="9" t="n">
        <v>0</v>
      </c>
      <c r="R436" s="9" t="n">
        <v>0</v>
      </c>
      <c r="S436" s="9" t="n">
        <v>1</v>
      </c>
      <c r="T436" s="9" t="n">
        <v>0</v>
      </c>
      <c r="U436" s="8" t="n">
        <v>199833</v>
      </c>
      <c r="V436" s="9" t="n">
        <v>23</v>
      </c>
      <c r="W436" s="9">
        <f>U436-V436-1</f>
        <v/>
      </c>
      <c r="X436" s="9">
        <f>COUNTIF(B:B,B436)</f>
        <v/>
      </c>
      <c r="Y436" s="7" t="inlineStr">
        <is>
          <t>.</t>
        </is>
      </c>
      <c r="Z436" s="7" t="inlineStr">
        <is>
          <t>.</t>
        </is>
      </c>
      <c r="AA436" s="9" t="n">
        <v>1</v>
      </c>
      <c r="AB436" s="9" t="n">
        <v>0</v>
      </c>
      <c r="AC436" s="9" t="n">
        <v>0</v>
      </c>
      <c r="AD436" s="9" t="n">
        <v>1</v>
      </c>
      <c r="AE436" s="9" t="n">
        <v>0</v>
      </c>
      <c r="AF436" s="9" t="n">
        <v>0</v>
      </c>
      <c r="AG436" s="8" t="n">
        <v>0</v>
      </c>
      <c r="AH436" s="9" t="n">
        <v>1</v>
      </c>
      <c r="AI436" s="30" t="n">
        <v>0</v>
      </c>
      <c r="AJ436" s="9" t="n">
        <v>0</v>
      </c>
      <c r="AK436" s="30" t="n">
        <v>1</v>
      </c>
      <c r="AL436" s="21" t="n">
        <v>1996</v>
      </c>
      <c r="AM436" s="23">
        <f>LN(AL436)</f>
        <v/>
      </c>
      <c r="AN436" s="33" t="inlineStr">
        <is>
          <t>.</t>
        </is>
      </c>
      <c r="AO436" s="33" t="inlineStr">
        <is>
          <t>.</t>
        </is>
      </c>
      <c r="AP436" s="33" t="inlineStr">
        <is>
          <t>.</t>
        </is>
      </c>
      <c r="AQ436" s="43" t="inlineStr">
        <is>
          <t>.</t>
        </is>
      </c>
      <c r="AR436" s="33" t="inlineStr">
        <is>
          <t>.</t>
        </is>
      </c>
      <c r="AS436" s="43" t="inlineStr">
        <is>
          <t>.</t>
        </is>
      </c>
      <c r="AT436" s="42" t="inlineStr">
        <is>
          <t>.</t>
        </is>
      </c>
      <c r="AU436" s="18" t="inlineStr">
        <is>
          <t>.</t>
        </is>
      </c>
      <c r="AV436" t="inlineStr">
        <is>
          <t>.</t>
        </is>
      </c>
      <c r="AW436" s="40" t="inlineStr">
        <is>
          <t>.</t>
        </is>
      </c>
      <c r="AX436" t="inlineStr">
        <is>
          <t>.</t>
        </is>
      </c>
      <c r="AY436" s="40" t="inlineStr">
        <is>
          <t>.</t>
        </is>
      </c>
      <c r="BA436" s="18" t="n"/>
      <c r="BB436" t="inlineStr">
        <is>
          <t>.</t>
        </is>
      </c>
      <c r="BC436" s="18" t="inlineStr">
        <is>
          <t>.</t>
        </is>
      </c>
      <c r="BD436" s="18" t="inlineStr">
        <is>
          <t>Thailand</t>
        </is>
      </c>
      <c r="BE436" t="n">
        <v>0</v>
      </c>
      <c r="BF436" t="n">
        <v>1</v>
      </c>
      <c r="BG436" t="n">
        <v>0</v>
      </c>
      <c r="BH436" t="n">
        <v>0</v>
      </c>
      <c r="BI436" t="n">
        <v>0</v>
      </c>
      <c r="BJ436" t="n">
        <v>0</v>
      </c>
      <c r="BK436" s="18" t="n">
        <v>0</v>
      </c>
      <c r="BL436" t="n">
        <v>0</v>
      </c>
      <c r="BM436" t="n">
        <v>1</v>
      </c>
      <c r="BN436" s="18" t="n">
        <v>0</v>
      </c>
      <c r="BO436" t="n">
        <v>111.9166666666667</v>
      </c>
      <c r="BP436" t="n">
        <v>45</v>
      </c>
      <c r="BQ436" s="25" t="n">
        <v>41.5</v>
      </c>
      <c r="BR436" t="n">
        <v>0</v>
      </c>
      <c r="BS436" t="n">
        <v>0</v>
      </c>
      <c r="BT436" t="n">
        <v>1</v>
      </c>
      <c r="BU436" t="n">
        <v>0</v>
      </c>
      <c r="BV436" t="n">
        <v>0</v>
      </c>
      <c r="BW436" t="n">
        <v>0</v>
      </c>
      <c r="BX436" t="n">
        <v>0</v>
      </c>
      <c r="BY436" s="18" t="n">
        <v>0</v>
      </c>
      <c r="BZ436" t="n">
        <v>0</v>
      </c>
      <c r="CA436" t="n">
        <v>1</v>
      </c>
      <c r="CB436" t="n">
        <v>0</v>
      </c>
      <c r="CC436" s="18" t="n">
        <v>0</v>
      </c>
      <c r="CD436" t="n">
        <v>0</v>
      </c>
      <c r="CE436" t="n">
        <v>0</v>
      </c>
      <c r="CF436" t="n">
        <v>0</v>
      </c>
      <c r="CG436" t="n">
        <v>0</v>
      </c>
      <c r="CH436" s="18" t="n">
        <v>0</v>
      </c>
      <c r="CI436" t="n">
        <v>1</v>
      </c>
      <c r="CJ436" t="n">
        <v>1</v>
      </c>
      <c r="CK436" t="n">
        <v>0</v>
      </c>
      <c r="CL436" t="n">
        <v>0</v>
      </c>
      <c r="CM436" t="n">
        <v>0</v>
      </c>
      <c r="CN436" t="n">
        <v>0</v>
      </c>
      <c r="CO436" t="n">
        <v>0</v>
      </c>
      <c r="CP436" t="n">
        <v>0</v>
      </c>
      <c r="CQ436" t="n">
        <v>0</v>
      </c>
      <c r="CR436" t="n">
        <v>0</v>
      </c>
      <c r="CS436" s="18" t="n">
        <v>0</v>
      </c>
      <c r="DD436" s="34" t="inlineStr">
        <is>
          <t>X</t>
        </is>
      </c>
    </row>
    <row r="437">
      <c r="A437" t="n">
        <v>436</v>
      </c>
      <c r="B437" t="n">
        <v>27</v>
      </c>
      <c r="C437" s="84" t="inlineStr">
        <is>
          <t>Warunsiri &amp; McNown (2010)</t>
        </is>
      </c>
      <c r="D437" s="12" t="n">
        <v>10.7</v>
      </c>
      <c r="E437" s="14" t="n">
        <v>0.034</v>
      </c>
      <c r="F437" s="7">
        <f>D437/E437</f>
        <v/>
      </c>
      <c r="G437" s="7">
        <f>D437-E437</f>
        <v/>
      </c>
      <c r="H437" s="16">
        <f>D437+E437</f>
        <v/>
      </c>
      <c r="I437" s="11">
        <f>IFERROR(F437/SQRT(F437^2+W437), "X")</f>
        <v/>
      </c>
      <c r="J437" s="33">
        <f>IFERROR(SQRT((1-I437^2)/W437), "X")</f>
        <v/>
      </c>
      <c r="K437" s="33">
        <f>IFERROR(1/J437, "X")</f>
        <v/>
      </c>
      <c r="L437" s="33">
        <f>IFERROR(I437-J437, "X")</f>
        <v/>
      </c>
      <c r="M437" s="33">
        <f>IFERROR(I437+J437, "X")</f>
        <v/>
      </c>
      <c r="N437" s="8" t="n">
        <v>0</v>
      </c>
      <c r="O437" s="9" t="n">
        <v>1</v>
      </c>
      <c r="P437" s="8" t="n">
        <v>0</v>
      </c>
      <c r="Q437" s="9" t="n">
        <v>0</v>
      </c>
      <c r="R437" s="9" t="n">
        <v>0</v>
      </c>
      <c r="S437" s="9" t="n">
        <v>1</v>
      </c>
      <c r="T437" s="9" t="n">
        <v>0</v>
      </c>
      <c r="U437" s="8" t="n">
        <v>112419</v>
      </c>
      <c r="V437" s="9" t="n">
        <v>23</v>
      </c>
      <c r="W437" s="9">
        <f>U437-V437-1</f>
        <v/>
      </c>
      <c r="X437" s="9">
        <f>COUNTIF(B:B,B437)</f>
        <v/>
      </c>
      <c r="Y437" s="7" t="inlineStr">
        <is>
          <t>.</t>
        </is>
      </c>
      <c r="Z437" s="7" t="inlineStr">
        <is>
          <t>.</t>
        </is>
      </c>
      <c r="AA437" s="9" t="n">
        <v>1</v>
      </c>
      <c r="AB437" s="9" t="n">
        <v>0</v>
      </c>
      <c r="AC437" s="9" t="n">
        <v>0</v>
      </c>
      <c r="AD437" s="9" t="n">
        <v>1</v>
      </c>
      <c r="AE437" s="9" t="n">
        <v>0</v>
      </c>
      <c r="AF437" s="9" t="n">
        <v>0</v>
      </c>
      <c r="AG437" s="8" t="n">
        <v>0</v>
      </c>
      <c r="AH437" s="9" t="n">
        <v>1</v>
      </c>
      <c r="AI437" s="30" t="n">
        <v>0</v>
      </c>
      <c r="AJ437" s="9" t="n">
        <v>1</v>
      </c>
      <c r="AK437" s="30" t="n">
        <v>0</v>
      </c>
      <c r="AL437" s="21" t="n">
        <v>1996</v>
      </c>
      <c r="AM437" s="23">
        <f>LN(AL437)</f>
        <v/>
      </c>
      <c r="AN437" s="33" t="inlineStr">
        <is>
          <t>.</t>
        </is>
      </c>
      <c r="AO437" s="33" t="inlineStr">
        <is>
          <t>.</t>
        </is>
      </c>
      <c r="AP437" s="33" t="inlineStr">
        <is>
          <t>.</t>
        </is>
      </c>
      <c r="AQ437" s="43" t="inlineStr">
        <is>
          <t>.</t>
        </is>
      </c>
      <c r="AR437" s="33" t="inlineStr">
        <is>
          <t>.</t>
        </is>
      </c>
      <c r="AS437" s="43" t="inlineStr">
        <is>
          <t>.</t>
        </is>
      </c>
      <c r="AT437" s="42" t="inlineStr">
        <is>
          <t>.</t>
        </is>
      </c>
      <c r="AU437" s="18" t="inlineStr">
        <is>
          <t>.</t>
        </is>
      </c>
      <c r="AV437" t="n">
        <v>1</v>
      </c>
      <c r="AW437" s="40" t="n">
        <v>0</v>
      </c>
      <c r="AX437" t="inlineStr">
        <is>
          <t>.</t>
        </is>
      </c>
      <c r="AY437" s="40" t="inlineStr">
        <is>
          <t>.</t>
        </is>
      </c>
      <c r="BA437" s="18" t="n"/>
      <c r="BB437" t="inlineStr">
        <is>
          <t>.</t>
        </is>
      </c>
      <c r="BC437" s="18" t="inlineStr">
        <is>
          <t>.</t>
        </is>
      </c>
      <c r="BD437" s="18" t="inlineStr">
        <is>
          <t>Thailand</t>
        </is>
      </c>
      <c r="BE437" t="n">
        <v>0</v>
      </c>
      <c r="BF437" t="n">
        <v>1</v>
      </c>
      <c r="BG437" t="n">
        <v>0</v>
      </c>
      <c r="BH437" t="n">
        <v>0</v>
      </c>
      <c r="BI437" t="n">
        <v>0</v>
      </c>
      <c r="BJ437" t="n">
        <v>0</v>
      </c>
      <c r="BK437" s="18" t="n">
        <v>0</v>
      </c>
      <c r="BL437" t="n">
        <v>0</v>
      </c>
      <c r="BM437" t="n">
        <v>1</v>
      </c>
      <c r="BN437" s="18" t="n">
        <v>0</v>
      </c>
      <c r="BO437" t="n">
        <v>111.9166666666667</v>
      </c>
      <c r="BP437" t="n">
        <v>45</v>
      </c>
      <c r="BQ437" s="25" t="n">
        <v>41.5</v>
      </c>
      <c r="BR437" t="n">
        <v>1</v>
      </c>
      <c r="BS437" t="n">
        <v>0</v>
      </c>
      <c r="BT437" t="n">
        <v>0</v>
      </c>
      <c r="BU437" t="n">
        <v>0</v>
      </c>
      <c r="BV437" t="n">
        <v>0</v>
      </c>
      <c r="BW437" t="n">
        <v>0</v>
      </c>
      <c r="BX437" t="n">
        <v>0</v>
      </c>
      <c r="BY437" s="18" t="n">
        <v>0</v>
      </c>
      <c r="BZ437" t="n">
        <v>0</v>
      </c>
      <c r="CA437" t="n">
        <v>0</v>
      </c>
      <c r="CB437" t="n">
        <v>1</v>
      </c>
      <c r="CC437" s="18" t="n">
        <v>0</v>
      </c>
      <c r="CD437" t="n">
        <v>0</v>
      </c>
      <c r="CE437" t="n">
        <v>0</v>
      </c>
      <c r="CF437" t="n">
        <v>0</v>
      </c>
      <c r="CG437" t="n">
        <v>0</v>
      </c>
      <c r="CH437" s="18" t="n">
        <v>0</v>
      </c>
      <c r="CI437" t="n">
        <v>1</v>
      </c>
      <c r="CJ437" t="n">
        <v>1</v>
      </c>
      <c r="CK437" t="n">
        <v>0</v>
      </c>
      <c r="CL437" t="n">
        <v>0</v>
      </c>
      <c r="CM437" t="n">
        <v>0</v>
      </c>
      <c r="CN437" t="n">
        <v>0</v>
      </c>
      <c r="CO437" t="n">
        <v>0</v>
      </c>
      <c r="CP437" t="n">
        <v>0</v>
      </c>
      <c r="CQ437" t="n">
        <v>0</v>
      </c>
      <c r="CR437" t="n">
        <v>0</v>
      </c>
      <c r="CS437" s="18" t="n">
        <v>0</v>
      </c>
      <c r="DD437" s="34" t="inlineStr">
        <is>
          <t>X</t>
        </is>
      </c>
    </row>
    <row r="438">
      <c r="A438" t="n">
        <v>437</v>
      </c>
      <c r="B438" t="n">
        <v>27</v>
      </c>
      <c r="C438" s="25" t="inlineStr">
        <is>
          <t>Warunsiri &amp; McNown (2010)</t>
        </is>
      </c>
      <c r="D438" s="12" t="n">
        <v>12</v>
      </c>
      <c r="E438" s="14" t="n">
        <v>0.648</v>
      </c>
      <c r="F438" s="7">
        <f>D438/E438</f>
        <v/>
      </c>
      <c r="G438" s="7">
        <f>D438-E438</f>
        <v/>
      </c>
      <c r="H438" s="16">
        <f>D438+E438</f>
        <v/>
      </c>
      <c r="I438" s="11">
        <f>IFERROR(F438/SQRT(F438^2+W438), "X")</f>
        <v/>
      </c>
      <c r="J438" s="33">
        <f>IFERROR(SQRT((1-I438^2)/W438), "X")</f>
        <v/>
      </c>
      <c r="K438" s="33">
        <f>IFERROR(1/J438, "X")</f>
        <v/>
      </c>
      <c r="L438" s="33">
        <f>IFERROR(I438-J438, "X")</f>
        <v/>
      </c>
      <c r="M438" s="33">
        <f>IFERROR(I438+J438, "X")</f>
        <v/>
      </c>
      <c r="N438" s="8" t="n">
        <v>0</v>
      </c>
      <c r="O438" s="9" t="n">
        <v>1</v>
      </c>
      <c r="P438" s="8" t="n">
        <v>0</v>
      </c>
      <c r="Q438" s="9" t="n">
        <v>0</v>
      </c>
      <c r="R438" s="9" t="n">
        <v>0</v>
      </c>
      <c r="S438" s="9" t="n">
        <v>1</v>
      </c>
      <c r="T438" s="9" t="n">
        <v>0</v>
      </c>
      <c r="U438" s="8" t="n">
        <v>112419</v>
      </c>
      <c r="V438" s="9" t="n">
        <v>23</v>
      </c>
      <c r="W438" s="9">
        <f>U438-V438-1</f>
        <v/>
      </c>
      <c r="X438" s="9">
        <f>COUNTIF(B:B,B438)</f>
        <v/>
      </c>
      <c r="Y438" s="7" t="inlineStr">
        <is>
          <t>.</t>
        </is>
      </c>
      <c r="Z438" s="7" t="inlineStr">
        <is>
          <t>.</t>
        </is>
      </c>
      <c r="AA438" s="9" t="n">
        <v>1</v>
      </c>
      <c r="AB438" s="9" t="n">
        <v>0</v>
      </c>
      <c r="AC438" s="9" t="n">
        <v>0</v>
      </c>
      <c r="AD438" s="9" t="n">
        <v>1</v>
      </c>
      <c r="AE438" s="9" t="n">
        <v>0</v>
      </c>
      <c r="AF438" s="9" t="n">
        <v>0</v>
      </c>
      <c r="AG438" s="8" t="n">
        <v>0</v>
      </c>
      <c r="AH438" s="9" t="n">
        <v>1</v>
      </c>
      <c r="AI438" s="30" t="n">
        <v>0</v>
      </c>
      <c r="AJ438" s="9" t="n">
        <v>0</v>
      </c>
      <c r="AK438" s="30" t="n">
        <v>1</v>
      </c>
      <c r="AL438" s="21" t="n">
        <v>1996</v>
      </c>
      <c r="AM438" s="23">
        <f>LN(AL438)</f>
        <v/>
      </c>
      <c r="AN438" s="33" t="inlineStr">
        <is>
          <t>.</t>
        </is>
      </c>
      <c r="AO438" s="33" t="inlineStr">
        <is>
          <t>.</t>
        </is>
      </c>
      <c r="AP438" s="33" t="inlineStr">
        <is>
          <t>.</t>
        </is>
      </c>
      <c r="AQ438" s="43" t="inlineStr">
        <is>
          <t>.</t>
        </is>
      </c>
      <c r="AR438" s="33" t="inlineStr">
        <is>
          <t>.</t>
        </is>
      </c>
      <c r="AS438" s="43" t="inlineStr">
        <is>
          <t>.</t>
        </is>
      </c>
      <c r="AT438" s="42" t="inlineStr">
        <is>
          <t>.</t>
        </is>
      </c>
      <c r="AU438" s="18" t="inlineStr">
        <is>
          <t>.</t>
        </is>
      </c>
      <c r="AV438" t="n">
        <v>1</v>
      </c>
      <c r="AW438" s="40" t="n">
        <v>0</v>
      </c>
      <c r="AX438" t="inlineStr">
        <is>
          <t>.</t>
        </is>
      </c>
      <c r="AY438" s="40" t="inlineStr">
        <is>
          <t>.</t>
        </is>
      </c>
      <c r="BA438" s="18" t="n"/>
      <c r="BB438" t="inlineStr">
        <is>
          <t>.</t>
        </is>
      </c>
      <c r="BC438" s="18" t="inlineStr">
        <is>
          <t>.</t>
        </is>
      </c>
      <c r="BD438" s="18" t="inlineStr">
        <is>
          <t>Thailand</t>
        </is>
      </c>
      <c r="BE438" t="n">
        <v>0</v>
      </c>
      <c r="BF438" t="n">
        <v>1</v>
      </c>
      <c r="BG438" t="n">
        <v>0</v>
      </c>
      <c r="BH438" t="n">
        <v>0</v>
      </c>
      <c r="BI438" t="n">
        <v>0</v>
      </c>
      <c r="BJ438" t="n">
        <v>0</v>
      </c>
      <c r="BK438" s="18" t="n">
        <v>0</v>
      </c>
      <c r="BL438" t="n">
        <v>0</v>
      </c>
      <c r="BM438" t="n">
        <v>1</v>
      </c>
      <c r="BN438" s="18" t="n">
        <v>0</v>
      </c>
      <c r="BO438" t="n">
        <v>111.9166666666667</v>
      </c>
      <c r="BP438" t="n">
        <v>45</v>
      </c>
      <c r="BQ438" s="25" t="n">
        <v>41.5</v>
      </c>
      <c r="BR438" t="n">
        <v>0</v>
      </c>
      <c r="BS438" t="n">
        <v>0</v>
      </c>
      <c r="BT438" t="n">
        <v>1</v>
      </c>
      <c r="BU438" t="n">
        <v>0</v>
      </c>
      <c r="BV438" t="n">
        <v>0</v>
      </c>
      <c r="BW438" t="n">
        <v>0</v>
      </c>
      <c r="BX438" t="n">
        <v>0</v>
      </c>
      <c r="BY438" s="18" t="n">
        <v>0</v>
      </c>
      <c r="BZ438" t="n">
        <v>0</v>
      </c>
      <c r="CA438" t="n">
        <v>1</v>
      </c>
      <c r="CB438" t="n">
        <v>0</v>
      </c>
      <c r="CC438" s="18" t="n">
        <v>0</v>
      </c>
      <c r="CD438" t="n">
        <v>0</v>
      </c>
      <c r="CE438" t="n">
        <v>0</v>
      </c>
      <c r="CF438" t="n">
        <v>0</v>
      </c>
      <c r="CG438" t="n">
        <v>0</v>
      </c>
      <c r="CH438" s="18" t="n">
        <v>0</v>
      </c>
      <c r="CI438" t="n">
        <v>1</v>
      </c>
      <c r="CJ438" t="n">
        <v>1</v>
      </c>
      <c r="CK438" t="n">
        <v>0</v>
      </c>
      <c r="CL438" t="n">
        <v>0</v>
      </c>
      <c r="CM438" t="n">
        <v>0</v>
      </c>
      <c r="CN438" t="n">
        <v>0</v>
      </c>
      <c r="CO438" t="n">
        <v>0</v>
      </c>
      <c r="CP438" t="n">
        <v>0</v>
      </c>
      <c r="CQ438" t="n">
        <v>0</v>
      </c>
      <c r="CR438" t="n">
        <v>0</v>
      </c>
      <c r="CS438" s="18" t="n">
        <v>0</v>
      </c>
      <c r="DD438" s="34" t="inlineStr">
        <is>
          <t>X</t>
        </is>
      </c>
    </row>
    <row r="439">
      <c r="A439" t="n">
        <v>438</v>
      </c>
      <c r="B439" t="n">
        <v>27</v>
      </c>
      <c r="C439" s="84" t="inlineStr">
        <is>
          <t>Warunsiri &amp; McNown (2010)</t>
        </is>
      </c>
      <c r="D439" s="12" t="n">
        <v>12.9</v>
      </c>
      <c r="E439" s="14" t="n">
        <v>0.0359</v>
      </c>
      <c r="F439" s="7">
        <f>D439/E439</f>
        <v/>
      </c>
      <c r="G439" s="7">
        <f>D439-E439</f>
        <v/>
      </c>
      <c r="H439" s="16">
        <f>D439+E439</f>
        <v/>
      </c>
      <c r="I439" s="11">
        <f>IFERROR(F439/SQRT(F439^2+W439), "X")</f>
        <v/>
      </c>
      <c r="J439" s="33">
        <f>IFERROR(SQRT((1-I439^2)/W439), "X")</f>
        <v/>
      </c>
      <c r="K439" s="33">
        <f>IFERROR(1/J439, "X")</f>
        <v/>
      </c>
      <c r="L439" s="33">
        <f>IFERROR(I439-J439, "X")</f>
        <v/>
      </c>
      <c r="M439" s="33">
        <f>IFERROR(I439+J439, "X")</f>
        <v/>
      </c>
      <c r="N439" s="8" t="n">
        <v>0</v>
      </c>
      <c r="O439" s="9" t="n">
        <v>1</v>
      </c>
      <c r="P439" s="8" t="n">
        <v>0</v>
      </c>
      <c r="Q439" s="9" t="n">
        <v>0</v>
      </c>
      <c r="R439" s="9" t="n">
        <v>0</v>
      </c>
      <c r="S439" s="9" t="n">
        <v>1</v>
      </c>
      <c r="T439" s="9" t="n">
        <v>0</v>
      </c>
      <c r="U439" s="8" t="n">
        <v>87414</v>
      </c>
      <c r="V439" s="9" t="n">
        <v>23</v>
      </c>
      <c r="W439" s="9">
        <f>U439-V439-1</f>
        <v/>
      </c>
      <c r="X439" s="9">
        <f>COUNTIF(B:B,B439)</f>
        <v/>
      </c>
      <c r="Y439" s="7" t="inlineStr">
        <is>
          <t>.</t>
        </is>
      </c>
      <c r="Z439" s="7" t="inlineStr">
        <is>
          <t>.</t>
        </is>
      </c>
      <c r="AA439" s="9" t="n">
        <v>1</v>
      </c>
      <c r="AB439" s="9" t="n">
        <v>0</v>
      </c>
      <c r="AC439" s="9" t="n">
        <v>0</v>
      </c>
      <c r="AD439" s="9" t="n">
        <v>1</v>
      </c>
      <c r="AE439" s="9" t="n">
        <v>0</v>
      </c>
      <c r="AF439" s="9" t="n">
        <v>0</v>
      </c>
      <c r="AG439" s="8" t="n">
        <v>0</v>
      </c>
      <c r="AH439" s="9" t="n">
        <v>1</v>
      </c>
      <c r="AI439" s="30" t="n">
        <v>0</v>
      </c>
      <c r="AJ439" s="9" t="n">
        <v>1</v>
      </c>
      <c r="AK439" s="30" t="n">
        <v>0</v>
      </c>
      <c r="AL439" s="21" t="n">
        <v>1996</v>
      </c>
      <c r="AM439" s="23">
        <f>LN(AL439)</f>
        <v/>
      </c>
      <c r="AN439" s="33" t="inlineStr">
        <is>
          <t>.</t>
        </is>
      </c>
      <c r="AO439" s="33" t="inlineStr">
        <is>
          <t>.</t>
        </is>
      </c>
      <c r="AP439" s="33" t="inlineStr">
        <is>
          <t>.</t>
        </is>
      </c>
      <c r="AQ439" s="43" t="inlineStr">
        <is>
          <t>.</t>
        </is>
      </c>
      <c r="AR439" s="33" t="inlineStr">
        <is>
          <t>.</t>
        </is>
      </c>
      <c r="AS439" s="43" t="inlineStr">
        <is>
          <t>.</t>
        </is>
      </c>
      <c r="AT439" s="42" t="inlineStr">
        <is>
          <t>.</t>
        </is>
      </c>
      <c r="AU439" s="18" t="inlineStr">
        <is>
          <t>.</t>
        </is>
      </c>
      <c r="AV439" t="n">
        <v>0</v>
      </c>
      <c r="AW439" s="40" t="n">
        <v>1</v>
      </c>
      <c r="AX439" t="inlineStr">
        <is>
          <t>.</t>
        </is>
      </c>
      <c r="AY439" s="40" t="inlineStr">
        <is>
          <t>.</t>
        </is>
      </c>
      <c r="BA439" s="18" t="n"/>
      <c r="BB439" t="inlineStr">
        <is>
          <t>.</t>
        </is>
      </c>
      <c r="BC439" s="18" t="inlineStr">
        <is>
          <t>.</t>
        </is>
      </c>
      <c r="BD439" s="18" t="inlineStr">
        <is>
          <t>Thailand</t>
        </is>
      </c>
      <c r="BE439" t="n">
        <v>0</v>
      </c>
      <c r="BF439" t="n">
        <v>1</v>
      </c>
      <c r="BG439" t="n">
        <v>0</v>
      </c>
      <c r="BH439" t="n">
        <v>0</v>
      </c>
      <c r="BI439" t="n">
        <v>0</v>
      </c>
      <c r="BJ439" t="n">
        <v>0</v>
      </c>
      <c r="BK439" s="18" t="n">
        <v>0</v>
      </c>
      <c r="BL439" t="n">
        <v>0</v>
      </c>
      <c r="BM439" t="n">
        <v>1</v>
      </c>
      <c r="BN439" s="18" t="n">
        <v>0</v>
      </c>
      <c r="BO439" t="n">
        <v>111.9166666666667</v>
      </c>
      <c r="BP439" t="n">
        <v>45</v>
      </c>
      <c r="BQ439" s="25" t="n">
        <v>41.5</v>
      </c>
      <c r="BR439" t="n">
        <v>1</v>
      </c>
      <c r="BS439" t="n">
        <v>0</v>
      </c>
      <c r="BT439" t="n">
        <v>0</v>
      </c>
      <c r="BU439" t="n">
        <v>0</v>
      </c>
      <c r="BV439" t="n">
        <v>0</v>
      </c>
      <c r="BW439" t="n">
        <v>0</v>
      </c>
      <c r="BX439" t="n">
        <v>0</v>
      </c>
      <c r="BY439" s="18" t="n">
        <v>0</v>
      </c>
      <c r="BZ439" t="n">
        <v>0</v>
      </c>
      <c r="CA439" t="n">
        <v>0</v>
      </c>
      <c r="CB439" t="n">
        <v>1</v>
      </c>
      <c r="CC439" s="18" t="n">
        <v>0</v>
      </c>
      <c r="CD439" t="n">
        <v>0</v>
      </c>
      <c r="CE439" t="n">
        <v>0</v>
      </c>
      <c r="CF439" t="n">
        <v>0</v>
      </c>
      <c r="CG439" t="n">
        <v>0</v>
      </c>
      <c r="CH439" s="18" t="n">
        <v>0</v>
      </c>
      <c r="CI439" t="n">
        <v>1</v>
      </c>
      <c r="CJ439" t="n">
        <v>1</v>
      </c>
      <c r="CK439" t="n">
        <v>0</v>
      </c>
      <c r="CL439" t="n">
        <v>0</v>
      </c>
      <c r="CM439" t="n">
        <v>0</v>
      </c>
      <c r="CN439" t="n">
        <v>0</v>
      </c>
      <c r="CO439" t="n">
        <v>0</v>
      </c>
      <c r="CP439" t="n">
        <v>0</v>
      </c>
      <c r="CQ439" t="n">
        <v>0</v>
      </c>
      <c r="CR439" t="n">
        <v>0</v>
      </c>
      <c r="CS439" s="18" t="n">
        <v>0</v>
      </c>
      <c r="DD439" s="34" t="inlineStr">
        <is>
          <t>X</t>
        </is>
      </c>
    </row>
    <row r="440">
      <c r="A440" t="n">
        <v>439</v>
      </c>
      <c r="B440" t="n">
        <v>27</v>
      </c>
      <c r="C440" s="25" t="inlineStr">
        <is>
          <t>Warunsiri &amp; McNown (2010)</t>
        </is>
      </c>
      <c r="D440" s="12" t="n">
        <v>16.7</v>
      </c>
      <c r="E440" s="14" t="n">
        <v>0.61</v>
      </c>
      <c r="F440" s="7">
        <f>D440/E440</f>
        <v/>
      </c>
      <c r="G440" s="7">
        <f>D440-E440</f>
        <v/>
      </c>
      <c r="H440" s="16">
        <f>D440+E440</f>
        <v/>
      </c>
      <c r="I440" s="11">
        <f>IFERROR(F440/SQRT(F440^2+W440), "X")</f>
        <v/>
      </c>
      <c r="J440" s="33">
        <f>IFERROR(SQRT((1-I440^2)/W440), "X")</f>
        <v/>
      </c>
      <c r="K440" s="33">
        <f>IFERROR(1/J440, "X")</f>
        <v/>
      </c>
      <c r="L440" s="33">
        <f>IFERROR(I440-J440, "X")</f>
        <v/>
      </c>
      <c r="M440" s="33">
        <f>IFERROR(I440+J440, "X")</f>
        <v/>
      </c>
      <c r="N440" s="8" t="n">
        <v>0</v>
      </c>
      <c r="O440" s="9" t="n">
        <v>1</v>
      </c>
      <c r="P440" s="8" t="n">
        <v>0</v>
      </c>
      <c r="Q440" s="9" t="n">
        <v>0</v>
      </c>
      <c r="R440" s="9" t="n">
        <v>0</v>
      </c>
      <c r="S440" s="9" t="n">
        <v>1</v>
      </c>
      <c r="T440" s="9" t="n">
        <v>0</v>
      </c>
      <c r="U440" s="8" t="n">
        <v>87414</v>
      </c>
      <c r="V440" s="9" t="n">
        <v>23</v>
      </c>
      <c r="W440" s="9">
        <f>U440-V440-1</f>
        <v/>
      </c>
      <c r="X440" s="9">
        <f>COUNTIF(B:B,B440)</f>
        <v/>
      </c>
      <c r="Y440" s="7" t="inlineStr">
        <is>
          <t>.</t>
        </is>
      </c>
      <c r="Z440" s="7" t="inlineStr">
        <is>
          <t>.</t>
        </is>
      </c>
      <c r="AA440" s="9" t="n">
        <v>1</v>
      </c>
      <c r="AB440" s="9" t="n">
        <v>0</v>
      </c>
      <c r="AC440" s="9" t="n">
        <v>0</v>
      </c>
      <c r="AD440" s="9" t="n">
        <v>1</v>
      </c>
      <c r="AE440" s="9" t="n">
        <v>0</v>
      </c>
      <c r="AF440" s="9" t="n">
        <v>0</v>
      </c>
      <c r="AG440" s="8" t="n">
        <v>0</v>
      </c>
      <c r="AH440" s="9" t="n">
        <v>1</v>
      </c>
      <c r="AI440" s="30" t="n">
        <v>0</v>
      </c>
      <c r="AJ440" s="9" t="n">
        <v>0</v>
      </c>
      <c r="AK440" s="30" t="n">
        <v>1</v>
      </c>
      <c r="AL440" s="21" t="n">
        <v>1996</v>
      </c>
      <c r="AM440" s="23">
        <f>LN(AL440)</f>
        <v/>
      </c>
      <c r="AN440" s="33" t="inlineStr">
        <is>
          <t>.</t>
        </is>
      </c>
      <c r="AO440" s="33" t="inlineStr">
        <is>
          <t>.</t>
        </is>
      </c>
      <c r="AP440" s="33" t="inlineStr">
        <is>
          <t>.</t>
        </is>
      </c>
      <c r="AQ440" s="43" t="inlineStr">
        <is>
          <t>.</t>
        </is>
      </c>
      <c r="AR440" s="33" t="inlineStr">
        <is>
          <t>.</t>
        </is>
      </c>
      <c r="AS440" s="43" t="inlineStr">
        <is>
          <t>.</t>
        </is>
      </c>
      <c r="AT440" s="42" t="inlineStr">
        <is>
          <t>.</t>
        </is>
      </c>
      <c r="AU440" s="18" t="inlineStr">
        <is>
          <t>.</t>
        </is>
      </c>
      <c r="AV440" t="n">
        <v>0</v>
      </c>
      <c r="AW440" s="40" t="n">
        <v>1</v>
      </c>
      <c r="AX440" t="inlineStr">
        <is>
          <t>.</t>
        </is>
      </c>
      <c r="AY440" s="40" t="inlineStr">
        <is>
          <t>.</t>
        </is>
      </c>
      <c r="BA440" s="18" t="n"/>
      <c r="BB440" t="inlineStr">
        <is>
          <t>.</t>
        </is>
      </c>
      <c r="BC440" s="18" t="inlineStr">
        <is>
          <t>.</t>
        </is>
      </c>
      <c r="BD440" s="18" t="inlineStr">
        <is>
          <t>Thailand</t>
        </is>
      </c>
      <c r="BE440" t="n">
        <v>0</v>
      </c>
      <c r="BF440" t="n">
        <v>1</v>
      </c>
      <c r="BG440" t="n">
        <v>0</v>
      </c>
      <c r="BH440" t="n">
        <v>0</v>
      </c>
      <c r="BI440" t="n">
        <v>0</v>
      </c>
      <c r="BJ440" t="n">
        <v>0</v>
      </c>
      <c r="BK440" s="18" t="n">
        <v>0</v>
      </c>
      <c r="BL440" t="n">
        <v>0</v>
      </c>
      <c r="BM440" t="n">
        <v>1</v>
      </c>
      <c r="BN440" s="18" t="n">
        <v>0</v>
      </c>
      <c r="BO440" t="n">
        <v>111.9166666666667</v>
      </c>
      <c r="BP440" t="n">
        <v>45</v>
      </c>
      <c r="BQ440" s="25" t="n">
        <v>41.5</v>
      </c>
      <c r="BR440" t="n">
        <v>0</v>
      </c>
      <c r="BS440" t="n">
        <v>0</v>
      </c>
      <c r="BT440" t="n">
        <v>1</v>
      </c>
      <c r="BU440" t="n">
        <v>0</v>
      </c>
      <c r="BV440" t="n">
        <v>0</v>
      </c>
      <c r="BW440" t="n">
        <v>0</v>
      </c>
      <c r="BX440" t="n">
        <v>0</v>
      </c>
      <c r="BY440" s="18" t="n">
        <v>0</v>
      </c>
      <c r="BZ440" t="n">
        <v>0</v>
      </c>
      <c r="CA440" t="n">
        <v>1</v>
      </c>
      <c r="CB440" t="n">
        <v>0</v>
      </c>
      <c r="CC440" s="18" t="n">
        <v>0</v>
      </c>
      <c r="CD440" t="n">
        <v>0</v>
      </c>
      <c r="CE440" t="n">
        <v>0</v>
      </c>
      <c r="CF440" t="n">
        <v>0</v>
      </c>
      <c r="CG440" t="n">
        <v>0</v>
      </c>
      <c r="CH440" s="18" t="n">
        <v>0</v>
      </c>
      <c r="CI440" t="n">
        <v>1</v>
      </c>
      <c r="CJ440" t="n">
        <v>1</v>
      </c>
      <c r="CK440" t="n">
        <v>0</v>
      </c>
      <c r="CL440" t="n">
        <v>0</v>
      </c>
      <c r="CM440" t="n">
        <v>0</v>
      </c>
      <c r="CN440" t="n">
        <v>0</v>
      </c>
      <c r="CO440" t="n">
        <v>0</v>
      </c>
      <c r="CP440" t="n">
        <v>0</v>
      </c>
      <c r="CQ440" t="n">
        <v>0</v>
      </c>
      <c r="CR440" t="n">
        <v>0</v>
      </c>
      <c r="CS440" s="18" t="n">
        <v>0</v>
      </c>
      <c r="DD440" s="34" t="inlineStr">
        <is>
          <t>X</t>
        </is>
      </c>
    </row>
    <row r="441">
      <c r="A441" t="n">
        <v>440</v>
      </c>
      <c r="B441" t="n">
        <v>27</v>
      </c>
      <c r="C441" s="84" t="inlineStr">
        <is>
          <t>Warunsiri &amp; McNown (2010)</t>
        </is>
      </c>
      <c r="D441" s="12" t="n">
        <v>11.5</v>
      </c>
      <c r="E441" s="14" t="n">
        <v>0.0306</v>
      </c>
      <c r="F441" s="7">
        <f>D441/E441</f>
        <v/>
      </c>
      <c r="G441" s="7">
        <f>D441-E441</f>
        <v/>
      </c>
      <c r="H441" s="16">
        <f>D441+E441</f>
        <v/>
      </c>
      <c r="I441" s="11">
        <f>IFERROR(F441/SQRT(F441^2+W441), "X")</f>
        <v/>
      </c>
      <c r="J441" s="33">
        <f>IFERROR(SQRT((1-I441^2)/W441), "X")</f>
        <v/>
      </c>
      <c r="K441" s="33">
        <f>IFERROR(1/J441, "X")</f>
        <v/>
      </c>
      <c r="L441" s="33">
        <f>IFERROR(I441-J441, "X")</f>
        <v/>
      </c>
      <c r="M441" s="33">
        <f>IFERROR(I441+J441, "X")</f>
        <v/>
      </c>
      <c r="N441" s="8" t="n">
        <v>0</v>
      </c>
      <c r="O441" s="9" t="n">
        <v>1</v>
      </c>
      <c r="P441" s="8" t="n">
        <v>0</v>
      </c>
      <c r="Q441" s="9" t="n">
        <v>0</v>
      </c>
      <c r="R441" s="9" t="n">
        <v>0</v>
      </c>
      <c r="S441" s="9" t="n">
        <v>1</v>
      </c>
      <c r="T441" s="9" t="n">
        <v>0</v>
      </c>
      <c r="U441" s="8" t="n">
        <v>135248</v>
      </c>
      <c r="V441" s="9" t="n">
        <v>23</v>
      </c>
      <c r="W441" s="9">
        <f>U441-V441-1</f>
        <v/>
      </c>
      <c r="X441" s="9">
        <f>COUNTIF(B:B,B441)</f>
        <v/>
      </c>
      <c r="Y441" s="7" t="inlineStr">
        <is>
          <t>.</t>
        </is>
      </c>
      <c r="Z441" s="7" t="inlineStr">
        <is>
          <t>.</t>
        </is>
      </c>
      <c r="AA441" s="9" t="n">
        <v>1</v>
      </c>
      <c r="AB441" s="9" t="n">
        <v>0</v>
      </c>
      <c r="AC441" s="9" t="n">
        <v>0</v>
      </c>
      <c r="AD441" s="9" t="n">
        <v>1</v>
      </c>
      <c r="AE441" s="9" t="n">
        <v>0</v>
      </c>
      <c r="AF441" s="9" t="n">
        <v>0</v>
      </c>
      <c r="AG441" s="8" t="n">
        <v>0</v>
      </c>
      <c r="AH441" s="9" t="n">
        <v>1</v>
      </c>
      <c r="AI441" s="30" t="n">
        <v>0</v>
      </c>
      <c r="AJ441" s="9" t="n">
        <v>1</v>
      </c>
      <c r="AK441" s="30" t="n">
        <v>0</v>
      </c>
      <c r="AL441" s="21" t="n">
        <v>1996</v>
      </c>
      <c r="AM441" s="23">
        <f>LN(AL441)</f>
        <v/>
      </c>
      <c r="AN441" s="33" t="inlineStr">
        <is>
          <t>.</t>
        </is>
      </c>
      <c r="AO441" s="33" t="inlineStr">
        <is>
          <t>.</t>
        </is>
      </c>
      <c r="AP441" s="33" t="inlineStr">
        <is>
          <t>.</t>
        </is>
      </c>
      <c r="AQ441" s="43" t="inlineStr">
        <is>
          <t>.</t>
        </is>
      </c>
      <c r="AR441" s="33" t="inlineStr">
        <is>
          <t>.</t>
        </is>
      </c>
      <c r="AS441" s="43" t="inlineStr">
        <is>
          <t>.</t>
        </is>
      </c>
      <c r="AT441" s="42" t="inlineStr">
        <is>
          <t>.</t>
        </is>
      </c>
      <c r="AU441" s="18" t="inlineStr">
        <is>
          <t>.</t>
        </is>
      </c>
      <c r="AV441" t="inlineStr">
        <is>
          <t>.</t>
        </is>
      </c>
      <c r="AW441" s="40" t="inlineStr">
        <is>
          <t>.</t>
        </is>
      </c>
      <c r="AX441" t="inlineStr">
        <is>
          <t>.</t>
        </is>
      </c>
      <c r="AY441" s="40" t="inlineStr">
        <is>
          <t>.</t>
        </is>
      </c>
      <c r="BA441" s="18" t="n"/>
      <c r="BB441" t="n">
        <v>0</v>
      </c>
      <c r="BC441" s="18" t="n">
        <v>1</v>
      </c>
      <c r="BD441" s="18" t="inlineStr">
        <is>
          <t>Thailand</t>
        </is>
      </c>
      <c r="BE441" t="n">
        <v>0</v>
      </c>
      <c r="BF441" t="n">
        <v>1</v>
      </c>
      <c r="BG441" t="n">
        <v>0</v>
      </c>
      <c r="BH441" t="n">
        <v>0</v>
      </c>
      <c r="BI441" t="n">
        <v>0</v>
      </c>
      <c r="BJ441" t="n">
        <v>0</v>
      </c>
      <c r="BK441" s="18" t="n">
        <v>0</v>
      </c>
      <c r="BL441" t="n">
        <v>0</v>
      </c>
      <c r="BM441" t="n">
        <v>1</v>
      </c>
      <c r="BN441" s="18" t="n">
        <v>0</v>
      </c>
      <c r="BO441" t="n">
        <v>111.9166666666667</v>
      </c>
      <c r="BP441" t="n">
        <v>45</v>
      </c>
      <c r="BQ441" s="25" t="n">
        <v>41.5</v>
      </c>
      <c r="BR441" t="n">
        <v>1</v>
      </c>
      <c r="BS441" t="n">
        <v>0</v>
      </c>
      <c r="BT441" t="n">
        <v>0</v>
      </c>
      <c r="BU441" t="n">
        <v>0</v>
      </c>
      <c r="BV441" t="n">
        <v>0</v>
      </c>
      <c r="BW441" t="n">
        <v>0</v>
      </c>
      <c r="BX441" t="n">
        <v>0</v>
      </c>
      <c r="BY441" s="18" t="n">
        <v>0</v>
      </c>
      <c r="BZ441" t="n">
        <v>0</v>
      </c>
      <c r="CA441" t="n">
        <v>0</v>
      </c>
      <c r="CB441" t="n">
        <v>1</v>
      </c>
      <c r="CC441" s="18" t="n">
        <v>0</v>
      </c>
      <c r="CD441" t="n">
        <v>0</v>
      </c>
      <c r="CE441" t="n">
        <v>0</v>
      </c>
      <c r="CF441" t="n">
        <v>0</v>
      </c>
      <c r="CG441" t="n">
        <v>0</v>
      </c>
      <c r="CH441" s="18" t="n">
        <v>0</v>
      </c>
      <c r="CI441" t="n">
        <v>1</v>
      </c>
      <c r="CJ441" t="n">
        <v>1</v>
      </c>
      <c r="CK441" t="n">
        <v>0</v>
      </c>
      <c r="CL441" t="n">
        <v>0</v>
      </c>
      <c r="CM441" t="n">
        <v>0</v>
      </c>
      <c r="CN441" t="n">
        <v>0</v>
      </c>
      <c r="CO441" t="n">
        <v>0</v>
      </c>
      <c r="CP441" t="n">
        <v>0</v>
      </c>
      <c r="CQ441" t="n">
        <v>0</v>
      </c>
      <c r="CR441" t="n">
        <v>0</v>
      </c>
      <c r="CS441" s="18" t="n">
        <v>0</v>
      </c>
      <c r="DD441" s="34" t="inlineStr">
        <is>
          <t>X</t>
        </is>
      </c>
    </row>
    <row r="442">
      <c r="A442" t="n">
        <v>441</v>
      </c>
      <c r="B442" t="n">
        <v>27</v>
      </c>
      <c r="C442" s="25" t="inlineStr">
        <is>
          <t>Warunsiri &amp; McNown (2010)</t>
        </is>
      </c>
      <c r="D442" s="12" t="n">
        <v>14.6</v>
      </c>
      <c r="E442" s="14" t="n">
        <v>0.601</v>
      </c>
      <c r="F442" s="7">
        <f>D442/E442</f>
        <v/>
      </c>
      <c r="G442" s="7">
        <f>D442-E442</f>
        <v/>
      </c>
      <c r="H442" s="16">
        <f>D442+E442</f>
        <v/>
      </c>
      <c r="I442" s="11">
        <f>IFERROR(F442/SQRT(F442^2+W442), "X")</f>
        <v/>
      </c>
      <c r="J442" s="33">
        <f>IFERROR(SQRT((1-I442^2)/W442), "X")</f>
        <v/>
      </c>
      <c r="K442" s="33">
        <f>IFERROR(1/J442, "X")</f>
        <v/>
      </c>
      <c r="L442" s="33">
        <f>IFERROR(I442-J442, "X")</f>
        <v/>
      </c>
      <c r="M442" s="33">
        <f>IFERROR(I442+J442, "X")</f>
        <v/>
      </c>
      <c r="N442" s="8" t="n">
        <v>0</v>
      </c>
      <c r="O442" s="9" t="n">
        <v>1</v>
      </c>
      <c r="P442" s="8" t="n">
        <v>0</v>
      </c>
      <c r="Q442" s="9" t="n">
        <v>0</v>
      </c>
      <c r="R442" s="9" t="n">
        <v>0</v>
      </c>
      <c r="S442" s="9" t="n">
        <v>1</v>
      </c>
      <c r="T442" s="9" t="n">
        <v>0</v>
      </c>
      <c r="U442" s="8" t="n">
        <v>135248</v>
      </c>
      <c r="V442" s="9" t="n">
        <v>23</v>
      </c>
      <c r="W442" s="9">
        <f>U442-V442-1</f>
        <v/>
      </c>
      <c r="X442" s="9">
        <f>COUNTIF(B:B,B442)</f>
        <v/>
      </c>
      <c r="Y442" s="7" t="inlineStr">
        <is>
          <t>.</t>
        </is>
      </c>
      <c r="Z442" s="7" t="inlineStr">
        <is>
          <t>.</t>
        </is>
      </c>
      <c r="AA442" s="9" t="n">
        <v>1</v>
      </c>
      <c r="AB442" s="9" t="n">
        <v>0</v>
      </c>
      <c r="AC442" s="9" t="n">
        <v>0</v>
      </c>
      <c r="AD442" s="9" t="n">
        <v>1</v>
      </c>
      <c r="AE442" s="9" t="n">
        <v>0</v>
      </c>
      <c r="AF442" s="9" t="n">
        <v>0</v>
      </c>
      <c r="AG442" s="8" t="n">
        <v>0</v>
      </c>
      <c r="AH442" s="9" t="n">
        <v>1</v>
      </c>
      <c r="AI442" s="30" t="n">
        <v>0</v>
      </c>
      <c r="AJ442" s="9" t="n">
        <v>0</v>
      </c>
      <c r="AK442" s="30" t="n">
        <v>1</v>
      </c>
      <c r="AL442" s="21" t="n">
        <v>1996</v>
      </c>
      <c r="AM442" s="23">
        <f>LN(AL442)</f>
        <v/>
      </c>
      <c r="AN442" s="33" t="inlineStr">
        <is>
          <t>.</t>
        </is>
      </c>
      <c r="AO442" s="33" t="inlineStr">
        <is>
          <t>.</t>
        </is>
      </c>
      <c r="AP442" s="33" t="inlineStr">
        <is>
          <t>.</t>
        </is>
      </c>
      <c r="AQ442" s="43" t="inlineStr">
        <is>
          <t>.</t>
        </is>
      </c>
      <c r="AR442" s="33" t="inlineStr">
        <is>
          <t>.</t>
        </is>
      </c>
      <c r="AS442" s="43" t="inlineStr">
        <is>
          <t>.</t>
        </is>
      </c>
      <c r="AT442" s="42" t="inlineStr">
        <is>
          <t>.</t>
        </is>
      </c>
      <c r="AU442" s="18" t="inlineStr">
        <is>
          <t>.</t>
        </is>
      </c>
      <c r="AV442" t="inlineStr">
        <is>
          <t>.</t>
        </is>
      </c>
      <c r="AW442" s="40" t="inlineStr">
        <is>
          <t>.</t>
        </is>
      </c>
      <c r="AX442" t="inlineStr">
        <is>
          <t>.</t>
        </is>
      </c>
      <c r="AY442" s="40" t="inlineStr">
        <is>
          <t>.</t>
        </is>
      </c>
      <c r="BA442" s="18" t="n"/>
      <c r="BB442" t="n">
        <v>0</v>
      </c>
      <c r="BC442" s="18" t="n">
        <v>1</v>
      </c>
      <c r="BD442" s="18" t="inlineStr">
        <is>
          <t>Thailand</t>
        </is>
      </c>
      <c r="BE442" t="n">
        <v>0</v>
      </c>
      <c r="BF442" t="n">
        <v>1</v>
      </c>
      <c r="BG442" t="n">
        <v>0</v>
      </c>
      <c r="BH442" t="n">
        <v>0</v>
      </c>
      <c r="BI442" t="n">
        <v>0</v>
      </c>
      <c r="BJ442" t="n">
        <v>0</v>
      </c>
      <c r="BK442" s="18" t="n">
        <v>0</v>
      </c>
      <c r="BL442" t="n">
        <v>0</v>
      </c>
      <c r="BM442" t="n">
        <v>1</v>
      </c>
      <c r="BN442" s="18" t="n">
        <v>0</v>
      </c>
      <c r="BO442" t="n">
        <v>111.9166666666667</v>
      </c>
      <c r="BP442" t="n">
        <v>45</v>
      </c>
      <c r="BQ442" s="25" t="n">
        <v>41.5</v>
      </c>
      <c r="BR442" t="n">
        <v>0</v>
      </c>
      <c r="BS442" t="n">
        <v>0</v>
      </c>
      <c r="BT442" t="n">
        <v>1</v>
      </c>
      <c r="BU442" t="n">
        <v>0</v>
      </c>
      <c r="BV442" t="n">
        <v>0</v>
      </c>
      <c r="BW442" t="n">
        <v>0</v>
      </c>
      <c r="BX442" t="n">
        <v>0</v>
      </c>
      <c r="BY442" s="18" t="n">
        <v>0</v>
      </c>
      <c r="BZ442" t="n">
        <v>0</v>
      </c>
      <c r="CA442" t="n">
        <v>1</v>
      </c>
      <c r="CB442" t="n">
        <v>0</v>
      </c>
      <c r="CC442" s="18" t="n">
        <v>0</v>
      </c>
      <c r="CD442" t="n">
        <v>0</v>
      </c>
      <c r="CE442" t="n">
        <v>0</v>
      </c>
      <c r="CF442" t="n">
        <v>0</v>
      </c>
      <c r="CG442" t="n">
        <v>0</v>
      </c>
      <c r="CH442" s="18" t="n">
        <v>0</v>
      </c>
      <c r="CI442" t="n">
        <v>1</v>
      </c>
      <c r="CJ442" t="n">
        <v>1</v>
      </c>
      <c r="CK442" t="n">
        <v>0</v>
      </c>
      <c r="CL442" t="n">
        <v>0</v>
      </c>
      <c r="CM442" t="n">
        <v>0</v>
      </c>
      <c r="CN442" t="n">
        <v>0</v>
      </c>
      <c r="CO442" t="n">
        <v>0</v>
      </c>
      <c r="CP442" t="n">
        <v>0</v>
      </c>
      <c r="CQ442" t="n">
        <v>0</v>
      </c>
      <c r="CR442" t="n">
        <v>0</v>
      </c>
      <c r="CS442" s="18" t="n">
        <v>0</v>
      </c>
      <c r="DD442" s="34" t="inlineStr">
        <is>
          <t>X</t>
        </is>
      </c>
    </row>
    <row r="443">
      <c r="A443" t="n">
        <v>442</v>
      </c>
      <c r="B443" t="n">
        <v>27</v>
      </c>
      <c r="C443" s="84" t="inlineStr">
        <is>
          <t>Warunsiri &amp; McNown (2010)</t>
        </is>
      </c>
      <c r="D443" s="12" t="n">
        <v>11.4</v>
      </c>
      <c r="E443" s="14" t="n">
        <v>0.043</v>
      </c>
      <c r="F443" s="7">
        <f>D443/E443</f>
        <v/>
      </c>
      <c r="G443" s="7">
        <f>D443-E443</f>
        <v/>
      </c>
      <c r="H443" s="16">
        <f>D443+E443</f>
        <v/>
      </c>
      <c r="I443" s="11">
        <f>IFERROR(F443/SQRT(F443^2+W443), "X")</f>
        <v/>
      </c>
      <c r="J443" s="33">
        <f>IFERROR(SQRT((1-I443^2)/W443), "X")</f>
        <v/>
      </c>
      <c r="K443" s="33">
        <f>IFERROR(1/J443, "X")</f>
        <v/>
      </c>
      <c r="L443" s="33">
        <f>IFERROR(I443-J443, "X")</f>
        <v/>
      </c>
      <c r="M443" s="33">
        <f>IFERROR(I443+J443, "X")</f>
        <v/>
      </c>
      <c r="N443" s="8" t="n">
        <v>0</v>
      </c>
      <c r="O443" s="9" t="n">
        <v>1</v>
      </c>
      <c r="P443" s="8" t="n">
        <v>0</v>
      </c>
      <c r="Q443" s="9" t="n">
        <v>0</v>
      </c>
      <c r="R443" s="9" t="n">
        <v>0</v>
      </c>
      <c r="S443" s="9" t="n">
        <v>1</v>
      </c>
      <c r="T443" s="9" t="n">
        <v>0</v>
      </c>
      <c r="U443" s="8" t="n">
        <v>64585</v>
      </c>
      <c r="V443" s="9" t="n">
        <v>23</v>
      </c>
      <c r="W443" s="9">
        <f>U443-V443-1</f>
        <v/>
      </c>
      <c r="X443" s="9">
        <f>COUNTIF(B:B,B443)</f>
        <v/>
      </c>
      <c r="Y443" s="7" t="inlineStr">
        <is>
          <t>.</t>
        </is>
      </c>
      <c r="Z443" s="7" t="inlineStr">
        <is>
          <t>.</t>
        </is>
      </c>
      <c r="AA443" s="9" t="n">
        <v>1</v>
      </c>
      <c r="AB443" s="9" t="n">
        <v>0</v>
      </c>
      <c r="AC443" s="9" t="n">
        <v>0</v>
      </c>
      <c r="AD443" s="9" t="n">
        <v>1</v>
      </c>
      <c r="AE443" s="9" t="n">
        <v>0</v>
      </c>
      <c r="AF443" s="9" t="n">
        <v>0</v>
      </c>
      <c r="AG443" s="8" t="n">
        <v>0</v>
      </c>
      <c r="AH443" s="9" t="n">
        <v>1</v>
      </c>
      <c r="AI443" s="30" t="n">
        <v>0</v>
      </c>
      <c r="AJ443" s="9" t="n">
        <v>1</v>
      </c>
      <c r="AK443" s="30" t="n">
        <v>0</v>
      </c>
      <c r="AL443" s="21" t="n">
        <v>1996</v>
      </c>
      <c r="AM443" s="23">
        <f>LN(AL443)</f>
        <v/>
      </c>
      <c r="AN443" s="33" t="inlineStr">
        <is>
          <t>.</t>
        </is>
      </c>
      <c r="AO443" s="33" t="inlineStr">
        <is>
          <t>.</t>
        </is>
      </c>
      <c r="AP443" s="33" t="inlineStr">
        <is>
          <t>.</t>
        </is>
      </c>
      <c r="AQ443" s="43" t="inlineStr">
        <is>
          <t>.</t>
        </is>
      </c>
      <c r="AR443" s="33" t="inlineStr">
        <is>
          <t>.</t>
        </is>
      </c>
      <c r="AS443" s="43" t="inlineStr">
        <is>
          <t>.</t>
        </is>
      </c>
      <c r="AT443" s="42" t="inlineStr">
        <is>
          <t>.</t>
        </is>
      </c>
      <c r="AU443" s="18" t="inlineStr">
        <is>
          <t>.</t>
        </is>
      </c>
      <c r="AV443" t="inlineStr">
        <is>
          <t>.</t>
        </is>
      </c>
      <c r="AW443" s="40" t="inlineStr">
        <is>
          <t>.</t>
        </is>
      </c>
      <c r="AX443" t="inlineStr">
        <is>
          <t>.</t>
        </is>
      </c>
      <c r="AY443" s="40" t="inlineStr">
        <is>
          <t>.</t>
        </is>
      </c>
      <c r="BA443" s="18" t="n"/>
      <c r="BB443" t="n">
        <v>1</v>
      </c>
      <c r="BC443" s="18" t="n">
        <v>0</v>
      </c>
      <c r="BD443" s="18" t="inlineStr">
        <is>
          <t>Thailand</t>
        </is>
      </c>
      <c r="BE443" t="n">
        <v>0</v>
      </c>
      <c r="BF443" t="n">
        <v>1</v>
      </c>
      <c r="BG443" t="n">
        <v>0</v>
      </c>
      <c r="BH443" t="n">
        <v>0</v>
      </c>
      <c r="BI443" t="n">
        <v>0</v>
      </c>
      <c r="BJ443" t="n">
        <v>0</v>
      </c>
      <c r="BK443" s="18" t="n">
        <v>0</v>
      </c>
      <c r="BL443" t="n">
        <v>0</v>
      </c>
      <c r="BM443" t="n">
        <v>1</v>
      </c>
      <c r="BN443" s="18" t="n">
        <v>0</v>
      </c>
      <c r="BO443" t="n">
        <v>111.9166666666667</v>
      </c>
      <c r="BP443" t="n">
        <v>45</v>
      </c>
      <c r="BQ443" s="25" t="n">
        <v>41.5</v>
      </c>
      <c r="BR443" t="n">
        <v>1</v>
      </c>
      <c r="BS443" t="n">
        <v>0</v>
      </c>
      <c r="BT443" t="n">
        <v>0</v>
      </c>
      <c r="BU443" t="n">
        <v>0</v>
      </c>
      <c r="BV443" t="n">
        <v>0</v>
      </c>
      <c r="BW443" t="n">
        <v>0</v>
      </c>
      <c r="BX443" t="n">
        <v>0</v>
      </c>
      <c r="BY443" s="18" t="n">
        <v>0</v>
      </c>
      <c r="BZ443" t="n">
        <v>0</v>
      </c>
      <c r="CA443" t="n">
        <v>0</v>
      </c>
      <c r="CB443" t="n">
        <v>1</v>
      </c>
      <c r="CC443" s="18" t="n">
        <v>0</v>
      </c>
      <c r="CD443" t="n">
        <v>0</v>
      </c>
      <c r="CE443" t="n">
        <v>0</v>
      </c>
      <c r="CF443" t="n">
        <v>0</v>
      </c>
      <c r="CG443" t="n">
        <v>0</v>
      </c>
      <c r="CH443" s="18" t="n">
        <v>0</v>
      </c>
      <c r="CI443" t="n">
        <v>1</v>
      </c>
      <c r="CJ443" t="n">
        <v>1</v>
      </c>
      <c r="CK443" t="n">
        <v>0</v>
      </c>
      <c r="CL443" t="n">
        <v>0</v>
      </c>
      <c r="CM443" t="n">
        <v>0</v>
      </c>
      <c r="CN443" t="n">
        <v>0</v>
      </c>
      <c r="CO443" t="n">
        <v>0</v>
      </c>
      <c r="CP443" t="n">
        <v>0</v>
      </c>
      <c r="CQ443" t="n">
        <v>0</v>
      </c>
      <c r="CR443" t="n">
        <v>0</v>
      </c>
      <c r="CS443" s="18" t="n">
        <v>0</v>
      </c>
      <c r="DD443" s="34" t="inlineStr">
        <is>
          <t>X</t>
        </is>
      </c>
    </row>
    <row r="444" customFormat="1" s="51">
      <c r="A444" s="51" t="n">
        <v>443</v>
      </c>
      <c r="B444" s="51" t="n">
        <v>27</v>
      </c>
      <c r="C444" s="52" t="inlineStr">
        <is>
          <t>Warunsiri &amp; McNown (2010)</t>
        </is>
      </c>
      <c r="D444" s="53" t="n">
        <v>14.1</v>
      </c>
      <c r="E444" s="54" t="n">
        <v>0.578</v>
      </c>
      <c r="F444" s="55">
        <f>D444/E444</f>
        <v/>
      </c>
      <c r="G444" s="55">
        <f>D444-E444</f>
        <v/>
      </c>
      <c r="H444" s="56">
        <f>D444+E444</f>
        <v/>
      </c>
      <c r="I444" s="57">
        <f>IFERROR(F444/SQRT(F444^2+W444), "X")</f>
        <v/>
      </c>
      <c r="J444" s="58">
        <f>IFERROR(SQRT((1-I444^2)/W444), "X")</f>
        <v/>
      </c>
      <c r="K444" s="58">
        <f>IFERROR(1/J444, "X")</f>
        <v/>
      </c>
      <c r="L444" s="58">
        <f>IFERROR(I444-J444, "X")</f>
        <v/>
      </c>
      <c r="M444" s="58">
        <f>IFERROR(I444+J444, "X")</f>
        <v/>
      </c>
      <c r="N444" s="59" t="n">
        <v>0</v>
      </c>
      <c r="O444" s="60" t="n">
        <v>1</v>
      </c>
      <c r="P444" s="59" t="n">
        <v>0</v>
      </c>
      <c r="Q444" s="60" t="n">
        <v>0</v>
      </c>
      <c r="R444" s="60" t="n">
        <v>0</v>
      </c>
      <c r="S444" s="60" t="n">
        <v>1</v>
      </c>
      <c r="T444" s="60" t="n">
        <v>0</v>
      </c>
      <c r="U444" s="59" t="n">
        <v>64585</v>
      </c>
      <c r="V444" s="60" t="n">
        <v>23</v>
      </c>
      <c r="W444" s="60">
        <f>U444-V444-1</f>
        <v/>
      </c>
      <c r="X444" s="60">
        <f>COUNTIF(B:B,B444)</f>
        <v/>
      </c>
      <c r="Y444" s="55" t="inlineStr">
        <is>
          <t>.</t>
        </is>
      </c>
      <c r="Z444" s="55" t="inlineStr">
        <is>
          <t>.</t>
        </is>
      </c>
      <c r="AA444" s="60" t="n">
        <v>1</v>
      </c>
      <c r="AB444" s="60" t="n">
        <v>0</v>
      </c>
      <c r="AC444" s="60" t="n">
        <v>0</v>
      </c>
      <c r="AD444" s="60" t="n">
        <v>1</v>
      </c>
      <c r="AE444" s="60" t="n">
        <v>0</v>
      </c>
      <c r="AF444" s="60" t="n">
        <v>0</v>
      </c>
      <c r="AG444" s="59" t="n">
        <v>0</v>
      </c>
      <c r="AH444" s="60" t="n">
        <v>1</v>
      </c>
      <c r="AI444" s="61" t="n">
        <v>0</v>
      </c>
      <c r="AJ444" s="60" t="n">
        <v>0</v>
      </c>
      <c r="AK444" s="61" t="n">
        <v>1</v>
      </c>
      <c r="AL444" s="62" t="n">
        <v>1996</v>
      </c>
      <c r="AM444" s="63">
        <f>LN(AL444)</f>
        <v/>
      </c>
      <c r="AN444" s="58" t="inlineStr">
        <is>
          <t>.</t>
        </is>
      </c>
      <c r="AO444" s="58" t="inlineStr">
        <is>
          <t>.</t>
        </is>
      </c>
      <c r="AP444" s="58" t="inlineStr">
        <is>
          <t>.</t>
        </is>
      </c>
      <c r="AQ444" s="64" t="inlineStr">
        <is>
          <t>.</t>
        </is>
      </c>
      <c r="AR444" s="58" t="inlineStr">
        <is>
          <t>.</t>
        </is>
      </c>
      <c r="AS444" s="64" t="inlineStr">
        <is>
          <t>.</t>
        </is>
      </c>
      <c r="AT444" s="65" t="inlineStr">
        <is>
          <t>.</t>
        </is>
      </c>
      <c r="AU444" s="66" t="inlineStr">
        <is>
          <t>.</t>
        </is>
      </c>
      <c r="AV444" s="51" t="inlineStr">
        <is>
          <t>.</t>
        </is>
      </c>
      <c r="AW444" s="67" t="inlineStr">
        <is>
          <t>.</t>
        </is>
      </c>
      <c r="AX444" s="51" t="inlineStr">
        <is>
          <t>.</t>
        </is>
      </c>
      <c r="AY444" s="67" t="inlineStr">
        <is>
          <t>.</t>
        </is>
      </c>
      <c r="BA444" s="66" t="n"/>
      <c r="BB444" s="51" t="n">
        <v>1</v>
      </c>
      <c r="BC444" s="66" t="n">
        <v>0</v>
      </c>
      <c r="BD444" s="66" t="inlineStr">
        <is>
          <t>Thailand</t>
        </is>
      </c>
      <c r="BE444" t="n">
        <v>0</v>
      </c>
      <c r="BF444" t="n">
        <v>1</v>
      </c>
      <c r="BG444" t="n">
        <v>0</v>
      </c>
      <c r="BH444" t="n">
        <v>0</v>
      </c>
      <c r="BI444" t="n">
        <v>0</v>
      </c>
      <c r="BJ444" t="n">
        <v>0</v>
      </c>
      <c r="BK444" s="66" t="n">
        <v>0</v>
      </c>
      <c r="BL444" t="n">
        <v>0</v>
      </c>
      <c r="BM444" t="n">
        <v>1</v>
      </c>
      <c r="BN444" s="66" t="n">
        <v>0</v>
      </c>
      <c r="BO444" t="n">
        <v>111.9166666666667</v>
      </c>
      <c r="BP444" t="n">
        <v>45</v>
      </c>
      <c r="BQ444" s="52" t="n">
        <v>41.5</v>
      </c>
      <c r="BR444" s="51" t="n">
        <v>0</v>
      </c>
      <c r="BS444" s="51" t="n">
        <v>0</v>
      </c>
      <c r="BT444" s="51" t="n">
        <v>1</v>
      </c>
      <c r="BU444" s="51" t="n">
        <v>0</v>
      </c>
      <c r="BV444" s="51" t="n">
        <v>0</v>
      </c>
      <c r="BW444" s="51" t="n">
        <v>0</v>
      </c>
      <c r="BX444" s="51" t="n">
        <v>0</v>
      </c>
      <c r="BY444" s="66" t="n">
        <v>0</v>
      </c>
      <c r="BZ444" s="51" t="n">
        <v>0</v>
      </c>
      <c r="CA444" s="51" t="n">
        <v>1</v>
      </c>
      <c r="CB444" s="51" t="n">
        <v>0</v>
      </c>
      <c r="CC444" s="66" t="n">
        <v>0</v>
      </c>
      <c r="CD444" s="51" t="n">
        <v>0</v>
      </c>
      <c r="CE444" s="51" t="n">
        <v>0</v>
      </c>
      <c r="CF444" s="51" t="n">
        <v>0</v>
      </c>
      <c r="CG444" s="51" t="n">
        <v>0</v>
      </c>
      <c r="CH444" s="66" t="n">
        <v>0</v>
      </c>
      <c r="CI444" s="51" t="n">
        <v>1</v>
      </c>
      <c r="CJ444" s="51" t="n">
        <v>1</v>
      </c>
      <c r="CK444" s="51" t="n">
        <v>0</v>
      </c>
      <c r="CL444" s="51" t="n">
        <v>0</v>
      </c>
      <c r="CM444" s="51" t="n">
        <v>0</v>
      </c>
      <c r="CN444" s="51" t="n">
        <v>0</v>
      </c>
      <c r="CO444" s="51" t="n">
        <v>0</v>
      </c>
      <c r="CP444" s="51" t="n">
        <v>0</v>
      </c>
      <c r="CQ444" s="51" t="n">
        <v>0</v>
      </c>
      <c r="CR444" s="51" t="n">
        <v>0</v>
      </c>
      <c r="CS444" s="66" t="n">
        <v>0</v>
      </c>
      <c r="CY444" s="68" t="n"/>
      <c r="DD444" s="68" t="inlineStr">
        <is>
          <t>X</t>
        </is>
      </c>
    </row>
    <row r="445">
      <c r="A445" t="n">
        <v>444</v>
      </c>
      <c r="B445" t="n">
        <v>28</v>
      </c>
      <c r="C445" s="25" t="inlineStr">
        <is>
          <t>Aromolaran (2006)</t>
        </is>
      </c>
      <c r="D445" s="12" t="n">
        <v>4.6</v>
      </c>
      <c r="E445" s="14">
        <f>D445/F445</f>
        <v/>
      </c>
      <c r="F445" s="7" t="n">
        <v>33.2</v>
      </c>
      <c r="G445" s="7">
        <f>D445-E445</f>
        <v/>
      </c>
      <c r="H445" s="16">
        <f>D445+E445</f>
        <v/>
      </c>
      <c r="I445" s="11">
        <f>IFERROR(F445/SQRT(F445^2+W445), "X")</f>
        <v/>
      </c>
      <c r="J445" s="33">
        <f>IFERROR(SQRT((1-I445^2)/W445), "X")</f>
        <v/>
      </c>
      <c r="K445" s="33">
        <f>IFERROR(1/J445, "X")</f>
        <v/>
      </c>
      <c r="L445" s="33">
        <f>IFERROR(I445-J445, "X")</f>
        <v/>
      </c>
      <c r="M445" s="33">
        <f>IFERROR(I445+J445, "X")</f>
        <v/>
      </c>
      <c r="N445" s="8" t="n">
        <v>0</v>
      </c>
      <c r="O445" s="9" t="n">
        <v>1</v>
      </c>
      <c r="P445" s="8" t="n">
        <v>0</v>
      </c>
      <c r="Q445" s="9" t="n">
        <v>0</v>
      </c>
      <c r="R445" s="9" t="n">
        <v>0</v>
      </c>
      <c r="S445" s="9" t="n">
        <v>1</v>
      </c>
      <c r="T445" s="9" t="n">
        <v>0</v>
      </c>
      <c r="U445" s="8" t="n">
        <v>9065</v>
      </c>
      <c r="V445" s="9" t="n">
        <v>5</v>
      </c>
      <c r="W445" s="9">
        <f>U445-V445-1</f>
        <v/>
      </c>
      <c r="X445" s="9">
        <f>COUNTIF(B:B,B445)</f>
        <v/>
      </c>
      <c r="Y445" s="7" t="n">
        <v>5.19</v>
      </c>
      <c r="Z445" s="7" t="n">
        <v>18.3</v>
      </c>
      <c r="AA445" s="9" t="n">
        <v>1</v>
      </c>
      <c r="AB445" s="9" t="n">
        <v>0</v>
      </c>
      <c r="AC445" s="9" t="n">
        <v>0</v>
      </c>
      <c r="AD445" s="9" t="n">
        <v>1</v>
      </c>
      <c r="AE445" s="9" t="n">
        <v>0</v>
      </c>
      <c r="AF445" s="9" t="n">
        <v>0</v>
      </c>
      <c r="AG445" s="8" t="n">
        <v>0</v>
      </c>
      <c r="AH445" s="9" t="n">
        <v>1</v>
      </c>
      <c r="AI445" s="30" t="n">
        <v>0</v>
      </c>
      <c r="AJ445" s="9" t="n">
        <v>0</v>
      </c>
      <c r="AK445" s="30" t="n">
        <v>1</v>
      </c>
      <c r="AL445" s="21" t="n">
        <v>1998</v>
      </c>
      <c r="AM445" s="23">
        <f>LN(AL445)</f>
        <v/>
      </c>
      <c r="AN445" s="33" t="n">
        <v>0.11</v>
      </c>
      <c r="AO445" s="33" t="n">
        <v>0.52</v>
      </c>
      <c r="AP445" s="33" t="n">
        <v>0.31</v>
      </c>
      <c r="AQ445" s="43" t="n">
        <v>0.06</v>
      </c>
      <c r="AR445" s="33" t="inlineStr">
        <is>
          <t>.</t>
        </is>
      </c>
      <c r="AS445" s="43" t="inlineStr">
        <is>
          <t>.</t>
        </is>
      </c>
      <c r="AT445" s="42" t="n">
        <v>1</v>
      </c>
      <c r="AU445" s="18" t="n">
        <v>0</v>
      </c>
      <c r="AV445" t="n">
        <v>1</v>
      </c>
      <c r="AW445" s="40" t="n">
        <v>0</v>
      </c>
      <c r="AX445" t="inlineStr">
        <is>
          <t>.</t>
        </is>
      </c>
      <c r="AY445" s="40" t="inlineStr">
        <is>
          <t>.</t>
        </is>
      </c>
      <c r="BA445" s="18" t="n"/>
      <c r="BB445" t="inlineStr">
        <is>
          <t>.</t>
        </is>
      </c>
      <c r="BC445" s="18" t="inlineStr">
        <is>
          <t>.</t>
        </is>
      </c>
      <c r="BD445" s="18" t="inlineStr">
        <is>
          <t>Nigeria</t>
        </is>
      </c>
      <c r="BE445" t="n">
        <v>0</v>
      </c>
      <c r="BF445" t="n">
        <v>0</v>
      </c>
      <c r="BG445" t="n">
        <v>0</v>
      </c>
      <c r="BH445" t="n">
        <v>0</v>
      </c>
      <c r="BI445" t="n">
        <v>0</v>
      </c>
      <c r="BJ445" t="n">
        <v>0</v>
      </c>
      <c r="BK445" s="18" t="n">
        <v>1</v>
      </c>
      <c r="BL445" t="n">
        <v>0</v>
      </c>
      <c r="BM445" t="n">
        <v>1</v>
      </c>
      <c r="BN445" s="18" t="n">
        <v>0</v>
      </c>
      <c r="BO445" t="n">
        <v>100</v>
      </c>
      <c r="BP445" t="n">
        <v>53.91</v>
      </c>
      <c r="BQ445" s="25" t="n">
        <v>34.03</v>
      </c>
      <c r="BR445" t="n">
        <v>1</v>
      </c>
      <c r="BS445" t="n">
        <v>0</v>
      </c>
      <c r="BT445" t="n">
        <v>0</v>
      </c>
      <c r="BU445" t="n">
        <v>0</v>
      </c>
      <c r="BV445" t="n">
        <v>0</v>
      </c>
      <c r="BW445" t="n">
        <v>0</v>
      </c>
      <c r="BX445" t="n">
        <v>0</v>
      </c>
      <c r="BY445" s="18" t="n">
        <v>0</v>
      </c>
      <c r="BZ445" t="n">
        <v>0</v>
      </c>
      <c r="CA445" t="n">
        <v>0</v>
      </c>
      <c r="CB445" t="n">
        <v>1</v>
      </c>
      <c r="CC445" s="18" t="n">
        <v>0</v>
      </c>
      <c r="CD445" t="n">
        <v>0</v>
      </c>
      <c r="CE445" t="n">
        <v>0</v>
      </c>
      <c r="CF445" t="n">
        <v>0</v>
      </c>
      <c r="CG445" t="n">
        <v>0</v>
      </c>
      <c r="CH445" s="18" t="n">
        <v>0</v>
      </c>
      <c r="CI445" t="n">
        <v>0</v>
      </c>
      <c r="CJ445" t="n">
        <v>0</v>
      </c>
      <c r="CK445" t="n">
        <v>1</v>
      </c>
      <c r="CL445" t="n">
        <v>1</v>
      </c>
      <c r="CM445" t="n">
        <v>0</v>
      </c>
      <c r="CN445" t="n">
        <v>0</v>
      </c>
      <c r="CO445" t="n">
        <v>0</v>
      </c>
      <c r="CP445" t="n">
        <v>0</v>
      </c>
      <c r="CQ445" t="n">
        <v>0</v>
      </c>
      <c r="CR445" t="n">
        <v>0</v>
      </c>
      <c r="CS445" s="18" t="n">
        <v>0</v>
      </c>
      <c r="DD445" s="34" t="inlineStr">
        <is>
          <t>X</t>
        </is>
      </c>
    </row>
    <row r="446">
      <c r="A446" t="n">
        <v>445</v>
      </c>
      <c r="B446" t="n">
        <v>28</v>
      </c>
      <c r="C446" s="25" t="inlineStr">
        <is>
          <t>Aromolaran (2006)</t>
        </is>
      </c>
      <c r="D446" s="12" t="n">
        <v>5.3</v>
      </c>
      <c r="E446" s="14">
        <f>D446/F446</f>
        <v/>
      </c>
      <c r="F446" s="7" t="n">
        <v>23.4</v>
      </c>
      <c r="G446" s="7">
        <f>D446-E446</f>
        <v/>
      </c>
      <c r="H446" s="16">
        <f>D446+E446</f>
        <v/>
      </c>
      <c r="I446" s="11">
        <f>IFERROR(F446/SQRT(F446^2+W446), "X")</f>
        <v/>
      </c>
      <c r="J446" s="33">
        <f>IFERROR(SQRT((1-I446^2)/W446), "X")</f>
        <v/>
      </c>
      <c r="K446" s="33">
        <f>IFERROR(1/J446, "X")</f>
        <v/>
      </c>
      <c r="L446" s="33">
        <f>IFERROR(I446-J446, "X")</f>
        <v/>
      </c>
      <c r="M446" s="33">
        <f>IFERROR(I446+J446, "X")</f>
        <v/>
      </c>
      <c r="N446" s="8" t="n">
        <v>0</v>
      </c>
      <c r="O446" s="9" t="n">
        <v>1</v>
      </c>
      <c r="P446" s="8" t="n">
        <v>0</v>
      </c>
      <c r="Q446" s="9" t="n">
        <v>0</v>
      </c>
      <c r="R446" s="9" t="n">
        <v>0</v>
      </c>
      <c r="S446" s="9" t="n">
        <v>1</v>
      </c>
      <c r="T446" s="9" t="n">
        <v>0</v>
      </c>
      <c r="U446" s="8" t="n">
        <v>3135</v>
      </c>
      <c r="V446" s="9" t="n">
        <v>5</v>
      </c>
      <c r="W446" s="9">
        <f>U446-V446-1</f>
        <v/>
      </c>
      <c r="X446" s="9">
        <f>COUNTIF(B:B,B446)</f>
        <v/>
      </c>
      <c r="Y446" s="7" t="n">
        <v>3.53</v>
      </c>
      <c r="Z446" s="7" t="n">
        <v>16.4</v>
      </c>
      <c r="AA446" s="9" t="n">
        <v>1</v>
      </c>
      <c r="AB446" s="9" t="n">
        <v>0</v>
      </c>
      <c r="AC446" s="9" t="n">
        <v>0</v>
      </c>
      <c r="AD446" s="9" t="n">
        <v>1</v>
      </c>
      <c r="AE446" s="9" t="n">
        <v>0</v>
      </c>
      <c r="AF446" s="9" t="n">
        <v>0</v>
      </c>
      <c r="AG446" s="8" t="n">
        <v>0</v>
      </c>
      <c r="AH446" s="9" t="n">
        <v>1</v>
      </c>
      <c r="AI446" s="30" t="n">
        <v>0</v>
      </c>
      <c r="AJ446" s="9" t="n">
        <v>0</v>
      </c>
      <c r="AK446" s="30" t="n">
        <v>1</v>
      </c>
      <c r="AL446" s="21" t="n">
        <v>1998</v>
      </c>
      <c r="AM446" s="23">
        <f>LN(AL446)</f>
        <v/>
      </c>
      <c r="AN446" s="33" t="n">
        <v>0.26</v>
      </c>
      <c r="AO446" s="33" t="n">
        <v>0.47</v>
      </c>
      <c r="AP446" s="33" t="n">
        <v>0.247</v>
      </c>
      <c r="AQ446" s="43" t="n">
        <v>0.023</v>
      </c>
      <c r="AR446" s="33" t="inlineStr">
        <is>
          <t>.</t>
        </is>
      </c>
      <c r="AS446" s="43" t="inlineStr">
        <is>
          <t>.</t>
        </is>
      </c>
      <c r="AT446" s="42" t="n">
        <v>1</v>
      </c>
      <c r="AU446" s="18" t="n">
        <v>0</v>
      </c>
      <c r="AV446" t="n">
        <v>0</v>
      </c>
      <c r="AW446" s="40" t="n">
        <v>1</v>
      </c>
      <c r="AX446" t="inlineStr">
        <is>
          <t>.</t>
        </is>
      </c>
      <c r="AY446" s="40" t="inlineStr">
        <is>
          <t>.</t>
        </is>
      </c>
      <c r="BA446" s="18" t="n"/>
      <c r="BB446" t="inlineStr">
        <is>
          <t>.</t>
        </is>
      </c>
      <c r="BC446" s="18" t="inlineStr">
        <is>
          <t>.</t>
        </is>
      </c>
      <c r="BD446" s="18" t="inlineStr">
        <is>
          <t>Nigeria</t>
        </is>
      </c>
      <c r="BE446" t="n">
        <v>0</v>
      </c>
      <c r="BF446" t="n">
        <v>0</v>
      </c>
      <c r="BG446" t="n">
        <v>0</v>
      </c>
      <c r="BH446" t="n">
        <v>0</v>
      </c>
      <c r="BI446" t="n">
        <v>0</v>
      </c>
      <c r="BJ446" t="n">
        <v>0</v>
      </c>
      <c r="BK446" s="18" t="n">
        <v>1</v>
      </c>
      <c r="BL446" t="n">
        <v>0</v>
      </c>
      <c r="BM446" t="n">
        <v>1</v>
      </c>
      <c r="BN446" s="18" t="n">
        <v>0</v>
      </c>
      <c r="BO446" t="n">
        <v>100</v>
      </c>
      <c r="BP446" t="n">
        <v>53.91</v>
      </c>
      <c r="BQ446" s="25" t="n">
        <v>31.8</v>
      </c>
      <c r="BR446" t="n">
        <v>1</v>
      </c>
      <c r="BS446" t="n">
        <v>0</v>
      </c>
      <c r="BT446" t="n">
        <v>0</v>
      </c>
      <c r="BU446" t="n">
        <v>0</v>
      </c>
      <c r="BV446" t="n">
        <v>0</v>
      </c>
      <c r="BW446" t="n">
        <v>0</v>
      </c>
      <c r="BX446" t="n">
        <v>0</v>
      </c>
      <c r="BY446" s="18" t="n">
        <v>0</v>
      </c>
      <c r="BZ446" t="n">
        <v>0</v>
      </c>
      <c r="CA446" t="n">
        <v>0</v>
      </c>
      <c r="CB446" t="n">
        <v>1</v>
      </c>
      <c r="CC446" s="18" t="n">
        <v>0</v>
      </c>
      <c r="CD446" t="n">
        <v>0</v>
      </c>
      <c r="CE446" t="n">
        <v>0</v>
      </c>
      <c r="CF446" t="n">
        <v>0</v>
      </c>
      <c r="CG446" t="n">
        <v>0</v>
      </c>
      <c r="CH446" s="18" t="n">
        <v>0</v>
      </c>
      <c r="CI446" t="n">
        <v>0</v>
      </c>
      <c r="CJ446" t="n">
        <v>0</v>
      </c>
      <c r="CK446" t="n">
        <v>1</v>
      </c>
      <c r="CL446" t="n">
        <v>1</v>
      </c>
      <c r="CM446" t="n">
        <v>0</v>
      </c>
      <c r="CN446" t="n">
        <v>0</v>
      </c>
      <c r="CO446" t="n">
        <v>0</v>
      </c>
      <c r="CP446" t="n">
        <v>0</v>
      </c>
      <c r="CQ446" t="n">
        <v>0</v>
      </c>
      <c r="CR446" t="n">
        <v>0</v>
      </c>
      <c r="CS446" s="18" t="n">
        <v>0</v>
      </c>
      <c r="DD446" s="34" t="inlineStr">
        <is>
          <t>X</t>
        </is>
      </c>
    </row>
    <row r="447">
      <c r="A447" t="n">
        <v>446</v>
      </c>
      <c r="B447" t="n">
        <v>28</v>
      </c>
      <c r="C447" s="25" t="inlineStr">
        <is>
          <t>Aromolaran (2006)</t>
        </is>
      </c>
      <c r="D447" s="12" t="n">
        <v>3.6</v>
      </c>
      <c r="E447" s="14">
        <f>D447/F447</f>
        <v/>
      </c>
      <c r="F447" s="7" t="n">
        <v>56</v>
      </c>
      <c r="G447" s="7">
        <f>D447-E447</f>
        <v/>
      </c>
      <c r="H447" s="16">
        <f>D447+E447</f>
        <v/>
      </c>
      <c r="I447" s="11">
        <f>IFERROR(F447/SQRT(F447^2+W447), "X")</f>
        <v/>
      </c>
      <c r="J447" s="33">
        <f>IFERROR(SQRT((1-I447^2)/W447), "X")</f>
        <v/>
      </c>
      <c r="K447" s="33">
        <f>IFERROR(1/J447, "X")</f>
        <v/>
      </c>
      <c r="L447" s="33">
        <f>IFERROR(I447-J447, "X")</f>
        <v/>
      </c>
      <c r="M447" s="33">
        <f>IFERROR(I447+J447, "X")</f>
        <v/>
      </c>
      <c r="N447" s="8" t="n">
        <v>0</v>
      </c>
      <c r="O447" s="9" t="n">
        <v>1</v>
      </c>
      <c r="P447" s="8" t="n">
        <v>0</v>
      </c>
      <c r="Q447" s="9" t="n">
        <v>0</v>
      </c>
      <c r="R447" s="9" t="n">
        <v>0</v>
      </c>
      <c r="S447" s="9" t="n">
        <v>1</v>
      </c>
      <c r="T447" s="9" t="n">
        <v>0</v>
      </c>
      <c r="U447" s="8" t="n">
        <v>55135</v>
      </c>
      <c r="V447" s="9" t="n">
        <v>5</v>
      </c>
      <c r="W447" s="9">
        <f>U447-V447-1</f>
        <v/>
      </c>
      <c r="X447" s="9">
        <f>COUNTIF(B:B,B447)</f>
        <v/>
      </c>
      <c r="Y447" s="7" t="n">
        <v>5.19</v>
      </c>
      <c r="Z447" s="7" t="n">
        <v>18.3</v>
      </c>
      <c r="AA447" s="9" t="n">
        <v>1</v>
      </c>
      <c r="AB447" s="9" t="n">
        <v>0</v>
      </c>
      <c r="AC447" s="9" t="n">
        <v>0</v>
      </c>
      <c r="AD447" s="9" t="n">
        <v>1</v>
      </c>
      <c r="AE447" s="9" t="n">
        <v>0</v>
      </c>
      <c r="AF447" s="9" t="n">
        <v>0</v>
      </c>
      <c r="AG447" s="8" t="n">
        <v>0</v>
      </c>
      <c r="AH447" s="9" t="n">
        <v>1</v>
      </c>
      <c r="AI447" s="30" t="n">
        <v>0</v>
      </c>
      <c r="AJ447" s="9" t="n">
        <v>0</v>
      </c>
      <c r="AK447" s="30" t="n">
        <v>1</v>
      </c>
      <c r="AL447" s="21" t="n">
        <v>1998</v>
      </c>
      <c r="AM447" s="23">
        <f>LN(AL447)</f>
        <v/>
      </c>
      <c r="AN447" s="33" t="n">
        <v>0.11</v>
      </c>
      <c r="AO447" s="33" t="n">
        <v>0.52</v>
      </c>
      <c r="AP447" s="33" t="n">
        <v>0.31</v>
      </c>
      <c r="AQ447" s="43" t="n">
        <v>0.06</v>
      </c>
      <c r="AR447" s="33" t="inlineStr">
        <is>
          <t>.</t>
        </is>
      </c>
      <c r="AS447" s="43" t="inlineStr">
        <is>
          <t>.</t>
        </is>
      </c>
      <c r="AT447" s="42" t="n">
        <v>0</v>
      </c>
      <c r="AU447" s="18" t="n">
        <v>1</v>
      </c>
      <c r="AV447" t="n">
        <v>1</v>
      </c>
      <c r="AW447" s="40" t="n">
        <v>0</v>
      </c>
      <c r="AX447" t="inlineStr">
        <is>
          <t>.</t>
        </is>
      </c>
      <c r="AY447" s="40" t="inlineStr">
        <is>
          <t>.</t>
        </is>
      </c>
      <c r="BA447" s="18" t="n"/>
      <c r="BB447" t="inlineStr">
        <is>
          <t>.</t>
        </is>
      </c>
      <c r="BC447" s="18" t="inlineStr">
        <is>
          <t>.</t>
        </is>
      </c>
      <c r="BD447" s="18" t="inlineStr">
        <is>
          <t>Nigeria</t>
        </is>
      </c>
      <c r="BE447" t="n">
        <v>0</v>
      </c>
      <c r="BF447" t="n">
        <v>0</v>
      </c>
      <c r="BG447" t="n">
        <v>0</v>
      </c>
      <c r="BH447" t="n">
        <v>0</v>
      </c>
      <c r="BI447" t="n">
        <v>0</v>
      </c>
      <c r="BJ447" t="n">
        <v>0</v>
      </c>
      <c r="BK447" s="18" t="n">
        <v>1</v>
      </c>
      <c r="BL447" t="n">
        <v>0</v>
      </c>
      <c r="BM447" t="n">
        <v>1</v>
      </c>
      <c r="BN447" s="18" t="n">
        <v>0</v>
      </c>
      <c r="BO447" t="n">
        <v>100</v>
      </c>
      <c r="BP447" t="n">
        <v>53.91</v>
      </c>
      <c r="BQ447" s="25" t="n">
        <v>34.03</v>
      </c>
      <c r="BR447" t="n">
        <v>1</v>
      </c>
      <c r="BS447" t="n">
        <v>0</v>
      </c>
      <c r="BT447" t="n">
        <v>0</v>
      </c>
      <c r="BU447" t="n">
        <v>0</v>
      </c>
      <c r="BV447" t="n">
        <v>0</v>
      </c>
      <c r="BW447" t="n">
        <v>0</v>
      </c>
      <c r="BX447" t="n">
        <v>0</v>
      </c>
      <c r="BY447" s="18" t="n">
        <v>0</v>
      </c>
      <c r="BZ447" t="n">
        <v>0</v>
      </c>
      <c r="CA447" t="n">
        <v>0</v>
      </c>
      <c r="CB447" t="n">
        <v>1</v>
      </c>
      <c r="CC447" s="18" t="n">
        <v>0</v>
      </c>
      <c r="CD447" t="n">
        <v>0</v>
      </c>
      <c r="CE447" t="n">
        <v>0</v>
      </c>
      <c r="CF447" t="n">
        <v>0</v>
      </c>
      <c r="CG447" t="n">
        <v>0</v>
      </c>
      <c r="CH447" s="18" t="n">
        <v>0</v>
      </c>
      <c r="CI447" t="n">
        <v>0</v>
      </c>
      <c r="CJ447" t="n">
        <v>0</v>
      </c>
      <c r="CK447" t="n">
        <v>1</v>
      </c>
      <c r="CL447" t="n">
        <v>1</v>
      </c>
      <c r="CM447" t="n">
        <v>0</v>
      </c>
      <c r="CN447" t="n">
        <v>0</v>
      </c>
      <c r="CO447" t="n">
        <v>0</v>
      </c>
      <c r="CP447" t="n">
        <v>0</v>
      </c>
      <c r="CQ447" t="n">
        <v>0</v>
      </c>
      <c r="CR447" t="n">
        <v>0</v>
      </c>
      <c r="CS447" s="18" t="n">
        <v>0</v>
      </c>
      <c r="DD447" s="34" t="inlineStr">
        <is>
          <t>X</t>
        </is>
      </c>
    </row>
    <row r="448">
      <c r="A448" t="n">
        <v>447</v>
      </c>
      <c r="B448" t="n">
        <v>28</v>
      </c>
      <c r="C448" s="25" t="inlineStr">
        <is>
          <t>Aromolaran (2006)</t>
        </is>
      </c>
      <c r="D448" s="12" t="n">
        <v>2.8</v>
      </c>
      <c r="E448" s="14">
        <f>D448/F448</f>
        <v/>
      </c>
      <c r="F448" s="7" t="n">
        <v>30.1</v>
      </c>
      <c r="G448" s="7">
        <f>D448-E448</f>
        <v/>
      </c>
      <c r="H448" s="16">
        <f>D448+E448</f>
        <v/>
      </c>
      <c r="I448" s="11">
        <f>IFERROR(F448/SQRT(F448^2+W448), "X")</f>
        <v/>
      </c>
      <c r="J448" s="33">
        <f>IFERROR(SQRT((1-I448^2)/W448), "X")</f>
        <v/>
      </c>
      <c r="K448" s="33">
        <f>IFERROR(1/J448, "X")</f>
        <v/>
      </c>
      <c r="L448" s="33">
        <f>IFERROR(I448-J448, "X")</f>
        <v/>
      </c>
      <c r="M448" s="33">
        <f>IFERROR(I448+J448, "X")</f>
        <v/>
      </c>
      <c r="N448" s="8" t="n">
        <v>0</v>
      </c>
      <c r="O448" s="9" t="n">
        <v>1</v>
      </c>
      <c r="P448" s="8" t="n">
        <v>0</v>
      </c>
      <c r="Q448" s="9" t="n">
        <v>0</v>
      </c>
      <c r="R448" s="9" t="n">
        <v>0</v>
      </c>
      <c r="S448" s="9" t="n">
        <v>1</v>
      </c>
      <c r="T448" s="9" t="n">
        <v>0</v>
      </c>
      <c r="U448" s="8" t="n">
        <v>24826</v>
      </c>
      <c r="V448" s="9" t="n">
        <v>5</v>
      </c>
      <c r="W448" s="9">
        <f>U448-V448-1</f>
        <v/>
      </c>
      <c r="X448" s="9">
        <f>COUNTIF(B:B,B448)</f>
        <v/>
      </c>
      <c r="Y448" s="7" t="n">
        <v>3.53</v>
      </c>
      <c r="Z448" s="7" t="n">
        <v>16.4</v>
      </c>
      <c r="AA448" s="9" t="n">
        <v>1</v>
      </c>
      <c r="AB448" s="9" t="n">
        <v>0</v>
      </c>
      <c r="AC448" s="9" t="n">
        <v>0</v>
      </c>
      <c r="AD448" s="9" t="n">
        <v>1</v>
      </c>
      <c r="AE448" s="9" t="n">
        <v>0</v>
      </c>
      <c r="AF448" s="9" t="n">
        <v>0</v>
      </c>
      <c r="AG448" s="8" t="n">
        <v>0</v>
      </c>
      <c r="AH448" s="9" t="n">
        <v>1</v>
      </c>
      <c r="AI448" s="30" t="n">
        <v>0</v>
      </c>
      <c r="AJ448" s="9" t="n">
        <v>0</v>
      </c>
      <c r="AK448" s="30" t="n">
        <v>1</v>
      </c>
      <c r="AL448" s="21" t="n">
        <v>1998</v>
      </c>
      <c r="AM448" s="23">
        <f>LN(AL448)</f>
        <v/>
      </c>
      <c r="AN448" s="33" t="n">
        <v>0.26</v>
      </c>
      <c r="AO448" s="33" t="n">
        <v>0.47</v>
      </c>
      <c r="AP448" s="33" t="n">
        <v>0.247</v>
      </c>
      <c r="AQ448" s="43" t="n">
        <v>0.023</v>
      </c>
      <c r="AR448" s="33" t="inlineStr">
        <is>
          <t>.</t>
        </is>
      </c>
      <c r="AS448" s="43" t="inlineStr">
        <is>
          <t>.</t>
        </is>
      </c>
      <c r="AT448" s="42" t="n">
        <v>0</v>
      </c>
      <c r="AU448" s="18" t="n">
        <v>1</v>
      </c>
      <c r="AV448" t="n">
        <v>0</v>
      </c>
      <c r="AW448" s="40" t="n">
        <v>1</v>
      </c>
      <c r="AX448" t="inlineStr">
        <is>
          <t>.</t>
        </is>
      </c>
      <c r="AY448" s="40" t="inlineStr">
        <is>
          <t>.</t>
        </is>
      </c>
      <c r="BA448" s="18" t="n"/>
      <c r="BB448" t="inlineStr">
        <is>
          <t>.</t>
        </is>
      </c>
      <c r="BC448" s="18" t="inlineStr">
        <is>
          <t>.</t>
        </is>
      </c>
      <c r="BD448" s="18" t="inlineStr">
        <is>
          <t>Nigeria</t>
        </is>
      </c>
      <c r="BE448" t="n">
        <v>0</v>
      </c>
      <c r="BF448" t="n">
        <v>0</v>
      </c>
      <c r="BG448" t="n">
        <v>0</v>
      </c>
      <c r="BH448" t="n">
        <v>0</v>
      </c>
      <c r="BI448" t="n">
        <v>0</v>
      </c>
      <c r="BJ448" t="n">
        <v>0</v>
      </c>
      <c r="BK448" s="18" t="n">
        <v>1</v>
      </c>
      <c r="BL448" t="n">
        <v>0</v>
      </c>
      <c r="BM448" t="n">
        <v>1</v>
      </c>
      <c r="BN448" s="18" t="n">
        <v>0</v>
      </c>
      <c r="BO448" t="n">
        <v>100</v>
      </c>
      <c r="BP448" t="n">
        <v>53.91</v>
      </c>
      <c r="BQ448" s="25" t="n">
        <v>31.8</v>
      </c>
      <c r="BR448" t="n">
        <v>1</v>
      </c>
      <c r="BS448" t="n">
        <v>0</v>
      </c>
      <c r="BT448" t="n">
        <v>0</v>
      </c>
      <c r="BU448" t="n">
        <v>0</v>
      </c>
      <c r="BV448" t="n">
        <v>0</v>
      </c>
      <c r="BW448" t="n">
        <v>0</v>
      </c>
      <c r="BX448" t="n">
        <v>0</v>
      </c>
      <c r="BY448" s="18" t="n">
        <v>0</v>
      </c>
      <c r="BZ448" t="n">
        <v>0</v>
      </c>
      <c r="CA448" t="n">
        <v>0</v>
      </c>
      <c r="CB448" t="n">
        <v>1</v>
      </c>
      <c r="CC448" s="18" t="n">
        <v>0</v>
      </c>
      <c r="CD448" t="n">
        <v>0</v>
      </c>
      <c r="CE448" t="n">
        <v>0</v>
      </c>
      <c r="CF448" t="n">
        <v>0</v>
      </c>
      <c r="CG448" t="n">
        <v>0</v>
      </c>
      <c r="CH448" s="18" t="n">
        <v>0</v>
      </c>
      <c r="CI448" t="n">
        <v>0</v>
      </c>
      <c r="CJ448" t="n">
        <v>0</v>
      </c>
      <c r="CK448" t="n">
        <v>1</v>
      </c>
      <c r="CL448" t="n">
        <v>1</v>
      </c>
      <c r="CM448" t="n">
        <v>0</v>
      </c>
      <c r="CN448" t="n">
        <v>0</v>
      </c>
      <c r="CO448" t="n">
        <v>0</v>
      </c>
      <c r="CP448" t="n">
        <v>0</v>
      </c>
      <c r="CQ448" t="n">
        <v>0</v>
      </c>
      <c r="CR448" t="n">
        <v>0</v>
      </c>
      <c r="CS448" s="18" t="n">
        <v>0</v>
      </c>
      <c r="DD448" s="34" t="inlineStr">
        <is>
          <t>X</t>
        </is>
      </c>
    </row>
    <row r="449">
      <c r="A449" t="n">
        <v>448</v>
      </c>
      <c r="B449" t="n">
        <v>28</v>
      </c>
      <c r="C449" s="25" t="inlineStr">
        <is>
          <t>Aromolaran (2006)</t>
        </is>
      </c>
      <c r="D449" s="12" t="n">
        <v>2.5</v>
      </c>
      <c r="E449" s="14">
        <f>D449/F449</f>
        <v/>
      </c>
      <c r="F449" s="7" t="n">
        <v>6.26</v>
      </c>
      <c r="G449" s="7">
        <f>D449-E449</f>
        <v/>
      </c>
      <c r="H449" s="16">
        <f>D449+E449</f>
        <v/>
      </c>
      <c r="I449" s="11">
        <f>IFERROR(F449/SQRT(F449^2+W449), "X")</f>
        <v/>
      </c>
      <c r="J449" s="33">
        <f>IFERROR(SQRT((1-I449^2)/W449), "X")</f>
        <v/>
      </c>
      <c r="K449" s="33">
        <f>IFERROR(1/J449, "X")</f>
        <v/>
      </c>
      <c r="L449" s="33">
        <f>IFERROR(I449-J449, "X")</f>
        <v/>
      </c>
      <c r="M449" s="33">
        <f>IFERROR(I449+J449, "X")</f>
        <v/>
      </c>
      <c r="N449" s="8" t="n">
        <v>0</v>
      </c>
      <c r="O449" s="9" t="n">
        <v>1</v>
      </c>
      <c r="P449" s="8" t="n">
        <v>0</v>
      </c>
      <c r="Q449" s="9" t="n">
        <v>0</v>
      </c>
      <c r="R449" s="9" t="n">
        <v>0</v>
      </c>
      <c r="S449" s="9" t="n">
        <v>1</v>
      </c>
      <c r="T449" s="9" t="n">
        <v>0</v>
      </c>
      <c r="U449" s="8" t="n">
        <v>9065</v>
      </c>
      <c r="V449" s="9" t="n">
        <v>5</v>
      </c>
      <c r="W449" s="9">
        <f>U449-V449-1</f>
        <v/>
      </c>
      <c r="X449" s="9">
        <f>COUNTIF(B:B,B449)</f>
        <v/>
      </c>
      <c r="Y449" s="7" t="n">
        <v>5.19</v>
      </c>
      <c r="Z449" s="7" t="n">
        <v>18.3</v>
      </c>
      <c r="AA449" s="9" t="n">
        <v>1</v>
      </c>
      <c r="AB449" s="9" t="n">
        <v>0</v>
      </c>
      <c r="AC449" s="9" t="n">
        <v>0</v>
      </c>
      <c r="AD449" s="9" t="n">
        <v>1</v>
      </c>
      <c r="AE449" s="9" t="n">
        <v>0</v>
      </c>
      <c r="AF449" s="9" t="n">
        <v>0</v>
      </c>
      <c r="AG449" s="8" t="n">
        <v>0</v>
      </c>
      <c r="AH449" s="9" t="n">
        <v>1</v>
      </c>
      <c r="AI449" s="30" t="n">
        <v>0</v>
      </c>
      <c r="AJ449" s="9" t="n">
        <v>0</v>
      </c>
      <c r="AK449" s="30" t="n">
        <v>1</v>
      </c>
      <c r="AL449" s="21" t="n">
        <v>1998</v>
      </c>
      <c r="AM449" s="23">
        <f>LN(AL449)</f>
        <v/>
      </c>
      <c r="AN449" s="33" t="n">
        <v>0.11</v>
      </c>
      <c r="AO449" s="33" t="n">
        <v>0.52</v>
      </c>
      <c r="AP449" s="33" t="n">
        <v>0.31</v>
      </c>
      <c r="AQ449" s="43" t="n">
        <v>0.06</v>
      </c>
      <c r="AR449" s="33" t="inlineStr">
        <is>
          <t>.</t>
        </is>
      </c>
      <c r="AS449" s="43" t="inlineStr">
        <is>
          <t>.</t>
        </is>
      </c>
      <c r="AT449" s="42" t="n">
        <v>1</v>
      </c>
      <c r="AU449" s="18" t="n">
        <v>0</v>
      </c>
      <c r="AV449" t="n">
        <v>1</v>
      </c>
      <c r="AW449" s="40" t="n">
        <v>0</v>
      </c>
      <c r="AX449" t="inlineStr">
        <is>
          <t>.</t>
        </is>
      </c>
      <c r="AY449" s="40" t="inlineStr">
        <is>
          <t>.</t>
        </is>
      </c>
      <c r="BA449" s="18" t="n"/>
      <c r="BB449" t="inlineStr">
        <is>
          <t>.</t>
        </is>
      </c>
      <c r="BC449" s="18" t="inlineStr">
        <is>
          <t>.</t>
        </is>
      </c>
      <c r="BD449" s="18" t="inlineStr">
        <is>
          <t>Nigeria</t>
        </is>
      </c>
      <c r="BE449" t="n">
        <v>0</v>
      </c>
      <c r="BF449" t="n">
        <v>0</v>
      </c>
      <c r="BG449" t="n">
        <v>0</v>
      </c>
      <c r="BH449" t="n">
        <v>0</v>
      </c>
      <c r="BI449" t="n">
        <v>0</v>
      </c>
      <c r="BJ449" t="n">
        <v>0</v>
      </c>
      <c r="BK449" s="18" t="n">
        <v>1</v>
      </c>
      <c r="BL449" t="n">
        <v>0</v>
      </c>
      <c r="BM449" t="n">
        <v>1</v>
      </c>
      <c r="BN449" s="18" t="n">
        <v>0</v>
      </c>
      <c r="BO449" t="n">
        <v>100</v>
      </c>
      <c r="BP449" t="n">
        <v>53.91</v>
      </c>
      <c r="BQ449" s="25" t="n">
        <v>34.03</v>
      </c>
      <c r="BR449" t="n">
        <v>1</v>
      </c>
      <c r="BS449" t="n">
        <v>0</v>
      </c>
      <c r="BT449" t="n">
        <v>0</v>
      </c>
      <c r="BU449" t="n">
        <v>0</v>
      </c>
      <c r="BV449" t="n">
        <v>0</v>
      </c>
      <c r="BW449" t="n">
        <v>0</v>
      </c>
      <c r="BX449" t="n">
        <v>0</v>
      </c>
      <c r="BY449" s="18" t="n">
        <v>0</v>
      </c>
      <c r="BZ449" t="n">
        <v>0</v>
      </c>
      <c r="CA449" t="n">
        <v>0</v>
      </c>
      <c r="CB449" t="n">
        <v>1</v>
      </c>
      <c r="CC449" s="18" t="n">
        <v>0</v>
      </c>
      <c r="CD449" t="n">
        <v>0</v>
      </c>
      <c r="CE449" t="n">
        <v>0</v>
      </c>
      <c r="CF449" t="n">
        <v>0</v>
      </c>
      <c r="CG449" t="n">
        <v>0</v>
      </c>
      <c r="CH449" s="18" t="n">
        <v>0</v>
      </c>
      <c r="CI449" t="n">
        <v>0</v>
      </c>
      <c r="CJ449" t="n">
        <v>0</v>
      </c>
      <c r="CK449" t="n">
        <v>1</v>
      </c>
      <c r="CL449" t="n">
        <v>1</v>
      </c>
      <c r="CM449" t="n">
        <v>0</v>
      </c>
      <c r="CN449" t="n">
        <v>0</v>
      </c>
      <c r="CO449" t="n">
        <v>0</v>
      </c>
      <c r="CP449" t="n">
        <v>0</v>
      </c>
      <c r="CQ449" t="n">
        <v>0</v>
      </c>
      <c r="CR449" t="n">
        <v>0</v>
      </c>
      <c r="CS449" s="18" t="n">
        <v>0</v>
      </c>
      <c r="DD449" s="34" t="inlineStr">
        <is>
          <t>X</t>
        </is>
      </c>
    </row>
    <row r="450">
      <c r="A450" t="n">
        <v>449</v>
      </c>
      <c r="B450" t="n">
        <v>28</v>
      </c>
      <c r="C450" s="25" t="inlineStr">
        <is>
          <t>Aromolaran (2006)</t>
        </is>
      </c>
      <c r="D450" s="12" t="n">
        <v>2.4</v>
      </c>
      <c r="E450" s="14">
        <f>D450/F450</f>
        <v/>
      </c>
      <c r="F450" s="7" t="n">
        <v>3.46</v>
      </c>
      <c r="G450" s="7">
        <f>D450-E450</f>
        <v/>
      </c>
      <c r="H450" s="16">
        <f>D450+E450</f>
        <v/>
      </c>
      <c r="I450" s="11">
        <f>IFERROR(F450/SQRT(F450^2+W450), "X")</f>
        <v/>
      </c>
      <c r="J450" s="33">
        <f>IFERROR(SQRT((1-I450^2)/W450), "X")</f>
        <v/>
      </c>
      <c r="K450" s="33">
        <f>IFERROR(1/J450, "X")</f>
        <v/>
      </c>
      <c r="L450" s="33">
        <f>IFERROR(I450-J450, "X")</f>
        <v/>
      </c>
      <c r="M450" s="33">
        <f>IFERROR(I450+J450, "X")</f>
        <v/>
      </c>
      <c r="N450" s="8" t="n">
        <v>0</v>
      </c>
      <c r="O450" s="9" t="n">
        <v>1</v>
      </c>
      <c r="P450" s="8" t="n">
        <v>0</v>
      </c>
      <c r="Q450" s="9" t="n">
        <v>0</v>
      </c>
      <c r="R450" s="9" t="n">
        <v>0</v>
      </c>
      <c r="S450" s="9" t="n">
        <v>1</v>
      </c>
      <c r="T450" s="9" t="n">
        <v>0</v>
      </c>
      <c r="U450" s="8" t="n">
        <v>3135</v>
      </c>
      <c r="V450" s="9" t="n">
        <v>5</v>
      </c>
      <c r="W450" s="9">
        <f>U450-V450-1</f>
        <v/>
      </c>
      <c r="X450" s="9">
        <f>COUNTIF(B:B,B450)</f>
        <v/>
      </c>
      <c r="Y450" s="7" t="n">
        <v>3.53</v>
      </c>
      <c r="Z450" s="7" t="n">
        <v>16.4</v>
      </c>
      <c r="AA450" s="9" t="n">
        <v>1</v>
      </c>
      <c r="AB450" s="9" t="n">
        <v>0</v>
      </c>
      <c r="AC450" s="9" t="n">
        <v>0</v>
      </c>
      <c r="AD450" s="9" t="n">
        <v>1</v>
      </c>
      <c r="AE450" s="9" t="n">
        <v>0</v>
      </c>
      <c r="AF450" s="9" t="n">
        <v>0</v>
      </c>
      <c r="AG450" s="8" t="n">
        <v>0</v>
      </c>
      <c r="AH450" s="9" t="n">
        <v>1</v>
      </c>
      <c r="AI450" s="30" t="n">
        <v>0</v>
      </c>
      <c r="AJ450" s="9" t="n">
        <v>0</v>
      </c>
      <c r="AK450" s="30" t="n">
        <v>1</v>
      </c>
      <c r="AL450" s="21" t="n">
        <v>1998</v>
      </c>
      <c r="AM450" s="23">
        <f>LN(AL450)</f>
        <v/>
      </c>
      <c r="AN450" s="33" t="n">
        <v>0.26</v>
      </c>
      <c r="AO450" s="33" t="n">
        <v>0.47</v>
      </c>
      <c r="AP450" s="33" t="n">
        <v>0.247</v>
      </c>
      <c r="AQ450" s="43" t="n">
        <v>0.023</v>
      </c>
      <c r="AR450" s="33" t="inlineStr">
        <is>
          <t>.</t>
        </is>
      </c>
      <c r="AS450" s="43" t="inlineStr">
        <is>
          <t>.</t>
        </is>
      </c>
      <c r="AT450" s="42" t="n">
        <v>1</v>
      </c>
      <c r="AU450" s="18" t="n">
        <v>0</v>
      </c>
      <c r="AV450" t="n">
        <v>0</v>
      </c>
      <c r="AW450" s="40" t="n">
        <v>1</v>
      </c>
      <c r="AX450" t="inlineStr">
        <is>
          <t>.</t>
        </is>
      </c>
      <c r="AY450" s="40" t="inlineStr">
        <is>
          <t>.</t>
        </is>
      </c>
      <c r="BA450" s="18" t="n"/>
      <c r="BB450" t="inlineStr">
        <is>
          <t>.</t>
        </is>
      </c>
      <c r="BC450" s="18" t="inlineStr">
        <is>
          <t>.</t>
        </is>
      </c>
      <c r="BD450" s="18" t="inlineStr">
        <is>
          <t>Nigeria</t>
        </is>
      </c>
      <c r="BE450" t="n">
        <v>0</v>
      </c>
      <c r="BF450" t="n">
        <v>0</v>
      </c>
      <c r="BG450" t="n">
        <v>0</v>
      </c>
      <c r="BH450" t="n">
        <v>0</v>
      </c>
      <c r="BI450" t="n">
        <v>0</v>
      </c>
      <c r="BJ450" t="n">
        <v>0</v>
      </c>
      <c r="BK450" s="18" t="n">
        <v>1</v>
      </c>
      <c r="BL450" t="n">
        <v>0</v>
      </c>
      <c r="BM450" t="n">
        <v>1</v>
      </c>
      <c r="BN450" s="18" t="n">
        <v>0</v>
      </c>
      <c r="BO450" t="n">
        <v>100</v>
      </c>
      <c r="BP450" t="n">
        <v>53.91</v>
      </c>
      <c r="BQ450" s="25" t="n">
        <v>31.8</v>
      </c>
      <c r="BR450" t="n">
        <v>1</v>
      </c>
      <c r="BS450" t="n">
        <v>0</v>
      </c>
      <c r="BT450" t="n">
        <v>0</v>
      </c>
      <c r="BU450" t="n">
        <v>0</v>
      </c>
      <c r="BV450" t="n">
        <v>0</v>
      </c>
      <c r="BW450" t="n">
        <v>0</v>
      </c>
      <c r="BX450" t="n">
        <v>0</v>
      </c>
      <c r="BY450" s="18" t="n">
        <v>0</v>
      </c>
      <c r="BZ450" t="n">
        <v>0</v>
      </c>
      <c r="CA450" t="n">
        <v>0</v>
      </c>
      <c r="CB450" t="n">
        <v>1</v>
      </c>
      <c r="CC450" s="18" t="n">
        <v>0</v>
      </c>
      <c r="CD450" t="n">
        <v>0</v>
      </c>
      <c r="CE450" t="n">
        <v>0</v>
      </c>
      <c r="CF450" t="n">
        <v>0</v>
      </c>
      <c r="CG450" t="n">
        <v>0</v>
      </c>
      <c r="CH450" s="18" t="n">
        <v>0</v>
      </c>
      <c r="CI450" t="n">
        <v>0</v>
      </c>
      <c r="CJ450" t="n">
        <v>0</v>
      </c>
      <c r="CK450" t="n">
        <v>1</v>
      </c>
      <c r="CL450" t="n">
        <v>1</v>
      </c>
      <c r="CM450" t="n">
        <v>0</v>
      </c>
      <c r="CN450" t="n">
        <v>0</v>
      </c>
      <c r="CO450" t="n">
        <v>0</v>
      </c>
      <c r="CP450" t="n">
        <v>0</v>
      </c>
      <c r="CQ450" t="n">
        <v>0</v>
      </c>
      <c r="CR450" t="n">
        <v>0</v>
      </c>
      <c r="CS450" s="18" t="n">
        <v>0</v>
      </c>
      <c r="DD450" s="34" t="inlineStr">
        <is>
          <t>X</t>
        </is>
      </c>
    </row>
    <row r="451">
      <c r="A451" t="n">
        <v>450</v>
      </c>
      <c r="B451" t="n">
        <v>28</v>
      </c>
      <c r="C451" s="25" t="inlineStr">
        <is>
          <t>Aromolaran (2006)</t>
        </is>
      </c>
      <c r="D451" s="12" t="n">
        <v>3.2</v>
      </c>
      <c r="E451" s="14">
        <f>D451/F451</f>
        <v/>
      </c>
      <c r="F451" s="7" t="n">
        <v>28.5</v>
      </c>
      <c r="G451" s="7">
        <f>D451-E451</f>
        <v/>
      </c>
      <c r="H451" s="16">
        <f>D451+E451</f>
        <v/>
      </c>
      <c r="I451" s="11">
        <f>IFERROR(F451/SQRT(F451^2+W451), "X")</f>
        <v/>
      </c>
      <c r="J451" s="33">
        <f>IFERROR(SQRT((1-I451^2)/W451), "X")</f>
        <v/>
      </c>
      <c r="K451" s="33">
        <f>IFERROR(1/J451, "X")</f>
        <v/>
      </c>
      <c r="L451" s="33">
        <f>IFERROR(I451-J451, "X")</f>
        <v/>
      </c>
      <c r="M451" s="33">
        <f>IFERROR(I451+J451, "X")</f>
        <v/>
      </c>
      <c r="N451" s="8" t="n">
        <v>0</v>
      </c>
      <c r="O451" s="9" t="n">
        <v>1</v>
      </c>
      <c r="P451" s="8" t="n">
        <v>0</v>
      </c>
      <c r="Q451" s="9" t="n">
        <v>0</v>
      </c>
      <c r="R451" s="9" t="n">
        <v>0</v>
      </c>
      <c r="S451" s="9" t="n">
        <v>1</v>
      </c>
      <c r="T451" s="9" t="n">
        <v>0</v>
      </c>
      <c r="U451" s="8" t="n">
        <v>55135</v>
      </c>
      <c r="V451" s="9" t="n">
        <v>5</v>
      </c>
      <c r="W451" s="9">
        <f>U451-V451-1</f>
        <v/>
      </c>
      <c r="X451" s="9">
        <f>COUNTIF(B:B,B451)</f>
        <v/>
      </c>
      <c r="Y451" s="7" t="n">
        <v>5.19</v>
      </c>
      <c r="Z451" s="7" t="n">
        <v>18.3</v>
      </c>
      <c r="AA451" s="9" t="n">
        <v>1</v>
      </c>
      <c r="AB451" s="9" t="n">
        <v>0</v>
      </c>
      <c r="AC451" s="9" t="n">
        <v>0</v>
      </c>
      <c r="AD451" s="9" t="n">
        <v>1</v>
      </c>
      <c r="AE451" s="9" t="n">
        <v>0</v>
      </c>
      <c r="AF451" s="9" t="n">
        <v>0</v>
      </c>
      <c r="AG451" s="8" t="n">
        <v>0</v>
      </c>
      <c r="AH451" s="9" t="n">
        <v>1</v>
      </c>
      <c r="AI451" s="30" t="n">
        <v>0</v>
      </c>
      <c r="AJ451" s="9" t="n">
        <v>0</v>
      </c>
      <c r="AK451" s="30" t="n">
        <v>1</v>
      </c>
      <c r="AL451" s="21" t="n">
        <v>1998</v>
      </c>
      <c r="AM451" s="23">
        <f>LN(AL451)</f>
        <v/>
      </c>
      <c r="AN451" s="33" t="n">
        <v>0.11</v>
      </c>
      <c r="AO451" s="33" t="n">
        <v>0.52</v>
      </c>
      <c r="AP451" s="33" t="n">
        <v>0.31</v>
      </c>
      <c r="AQ451" s="43" t="n">
        <v>0.06</v>
      </c>
      <c r="AR451" s="33" t="inlineStr">
        <is>
          <t>.</t>
        </is>
      </c>
      <c r="AS451" s="43" t="inlineStr">
        <is>
          <t>.</t>
        </is>
      </c>
      <c r="AT451" s="42" t="n">
        <v>0</v>
      </c>
      <c r="AU451" s="18" t="n">
        <v>1</v>
      </c>
      <c r="AV451" t="n">
        <v>1</v>
      </c>
      <c r="AW451" s="40" t="n">
        <v>0</v>
      </c>
      <c r="AX451" t="inlineStr">
        <is>
          <t>.</t>
        </is>
      </c>
      <c r="AY451" s="40" t="inlineStr">
        <is>
          <t>.</t>
        </is>
      </c>
      <c r="BA451" s="18" t="n"/>
      <c r="BB451" t="inlineStr">
        <is>
          <t>.</t>
        </is>
      </c>
      <c r="BC451" s="18" t="inlineStr">
        <is>
          <t>.</t>
        </is>
      </c>
      <c r="BD451" s="18" t="inlineStr">
        <is>
          <t>Nigeria</t>
        </is>
      </c>
      <c r="BE451" t="n">
        <v>0</v>
      </c>
      <c r="BF451" t="n">
        <v>0</v>
      </c>
      <c r="BG451" t="n">
        <v>0</v>
      </c>
      <c r="BH451" t="n">
        <v>0</v>
      </c>
      <c r="BI451" t="n">
        <v>0</v>
      </c>
      <c r="BJ451" t="n">
        <v>0</v>
      </c>
      <c r="BK451" s="18" t="n">
        <v>1</v>
      </c>
      <c r="BL451" t="n">
        <v>0</v>
      </c>
      <c r="BM451" t="n">
        <v>1</v>
      </c>
      <c r="BN451" s="18" t="n">
        <v>0</v>
      </c>
      <c r="BO451" t="n">
        <v>100</v>
      </c>
      <c r="BP451" t="n">
        <v>53.91</v>
      </c>
      <c r="BQ451" s="25" t="n">
        <v>34.03</v>
      </c>
      <c r="BR451" t="n">
        <v>1</v>
      </c>
      <c r="BS451" t="n">
        <v>0</v>
      </c>
      <c r="BT451" t="n">
        <v>0</v>
      </c>
      <c r="BU451" t="n">
        <v>0</v>
      </c>
      <c r="BV451" t="n">
        <v>0</v>
      </c>
      <c r="BW451" t="n">
        <v>0</v>
      </c>
      <c r="BX451" t="n">
        <v>0</v>
      </c>
      <c r="BY451" s="18" t="n">
        <v>0</v>
      </c>
      <c r="BZ451" t="n">
        <v>0</v>
      </c>
      <c r="CA451" t="n">
        <v>0</v>
      </c>
      <c r="CB451" t="n">
        <v>1</v>
      </c>
      <c r="CC451" s="18" t="n">
        <v>0</v>
      </c>
      <c r="CD451" t="n">
        <v>0</v>
      </c>
      <c r="CE451" t="n">
        <v>0</v>
      </c>
      <c r="CF451" t="n">
        <v>0</v>
      </c>
      <c r="CG451" t="n">
        <v>0</v>
      </c>
      <c r="CH451" s="18" t="n">
        <v>0</v>
      </c>
      <c r="CI451" t="n">
        <v>0</v>
      </c>
      <c r="CJ451" t="n">
        <v>0</v>
      </c>
      <c r="CK451" t="n">
        <v>1</v>
      </c>
      <c r="CL451" t="n">
        <v>1</v>
      </c>
      <c r="CM451" t="n">
        <v>0</v>
      </c>
      <c r="CN451" t="n">
        <v>0</v>
      </c>
      <c r="CO451" t="n">
        <v>0</v>
      </c>
      <c r="CP451" t="n">
        <v>0</v>
      </c>
      <c r="CQ451" t="n">
        <v>0</v>
      </c>
      <c r="CR451" t="n">
        <v>0</v>
      </c>
      <c r="CS451" s="18" t="n">
        <v>0</v>
      </c>
      <c r="DD451" s="34" t="inlineStr">
        <is>
          <t>X</t>
        </is>
      </c>
    </row>
    <row r="452" customFormat="1" s="51">
      <c r="A452" s="51" t="n">
        <v>451</v>
      </c>
      <c r="B452" s="51" t="n">
        <v>28</v>
      </c>
      <c r="C452" s="52" t="inlineStr">
        <is>
          <t>Aromolaran (2006)</t>
        </is>
      </c>
      <c r="D452" s="53" t="n">
        <v>1.9</v>
      </c>
      <c r="E452" s="54">
        <f>D452/F452</f>
        <v/>
      </c>
      <c r="F452" s="55" t="n">
        <v>12.8</v>
      </c>
      <c r="G452" s="55">
        <f>D452-E452</f>
        <v/>
      </c>
      <c r="H452" s="56">
        <f>D452+E452</f>
        <v/>
      </c>
      <c r="I452" s="57">
        <f>IFERROR(F452/SQRT(F452^2+W452), "X")</f>
        <v/>
      </c>
      <c r="J452" s="58">
        <f>IFERROR(SQRT((1-I452^2)/W452), "X")</f>
        <v/>
      </c>
      <c r="K452" s="58">
        <f>IFERROR(1/J452, "X")</f>
        <v/>
      </c>
      <c r="L452" s="58">
        <f>IFERROR(I452-J452, "X")</f>
        <v/>
      </c>
      <c r="M452" s="58">
        <f>IFERROR(I452+J452, "X")</f>
        <v/>
      </c>
      <c r="N452" s="59" t="n">
        <v>0</v>
      </c>
      <c r="O452" s="60" t="n">
        <v>1</v>
      </c>
      <c r="P452" s="59" t="n">
        <v>0</v>
      </c>
      <c r="Q452" s="60" t="n">
        <v>0</v>
      </c>
      <c r="R452" s="60" t="n">
        <v>0</v>
      </c>
      <c r="S452" s="60" t="n">
        <v>1</v>
      </c>
      <c r="T452" s="60" t="n">
        <v>0</v>
      </c>
      <c r="U452" s="59" t="n">
        <v>24826</v>
      </c>
      <c r="V452" s="60" t="n">
        <v>5</v>
      </c>
      <c r="W452" s="60">
        <f>U452-V452-1</f>
        <v/>
      </c>
      <c r="X452" s="60">
        <f>COUNTIF(B:B,B452)</f>
        <v/>
      </c>
      <c r="Y452" s="55" t="n">
        <v>3.53</v>
      </c>
      <c r="Z452" s="55" t="n">
        <v>16.4</v>
      </c>
      <c r="AA452" s="60" t="n">
        <v>1</v>
      </c>
      <c r="AB452" s="60" t="n">
        <v>0</v>
      </c>
      <c r="AC452" s="60" t="n">
        <v>0</v>
      </c>
      <c r="AD452" s="60" t="n">
        <v>1</v>
      </c>
      <c r="AE452" s="60" t="n">
        <v>0</v>
      </c>
      <c r="AF452" s="60" t="n">
        <v>0</v>
      </c>
      <c r="AG452" s="59" t="n">
        <v>0</v>
      </c>
      <c r="AH452" s="60" t="n">
        <v>1</v>
      </c>
      <c r="AI452" s="61" t="n">
        <v>0</v>
      </c>
      <c r="AJ452" s="60" t="n">
        <v>0</v>
      </c>
      <c r="AK452" s="61" t="n">
        <v>1</v>
      </c>
      <c r="AL452" s="62" t="n">
        <v>1998</v>
      </c>
      <c r="AM452" s="63">
        <f>LN(AL452)</f>
        <v/>
      </c>
      <c r="AN452" s="58" t="n">
        <v>0.26</v>
      </c>
      <c r="AO452" s="58" t="n">
        <v>0.47</v>
      </c>
      <c r="AP452" s="58" t="n">
        <v>0.247</v>
      </c>
      <c r="AQ452" s="64" t="n">
        <v>0.023</v>
      </c>
      <c r="AR452" s="58" t="inlineStr">
        <is>
          <t>.</t>
        </is>
      </c>
      <c r="AS452" s="64" t="inlineStr">
        <is>
          <t>.</t>
        </is>
      </c>
      <c r="AT452" s="65" t="n">
        <v>0</v>
      </c>
      <c r="AU452" s="66" t="n">
        <v>1</v>
      </c>
      <c r="AV452" s="51" t="n">
        <v>0</v>
      </c>
      <c r="AW452" s="67" t="n">
        <v>1</v>
      </c>
      <c r="AX452" s="51" t="inlineStr">
        <is>
          <t>.</t>
        </is>
      </c>
      <c r="AY452" s="67" t="inlineStr">
        <is>
          <t>.</t>
        </is>
      </c>
      <c r="BA452" s="66" t="n"/>
      <c r="BB452" s="51" t="inlineStr">
        <is>
          <t>.</t>
        </is>
      </c>
      <c r="BC452" s="66" t="inlineStr">
        <is>
          <t>.</t>
        </is>
      </c>
      <c r="BD452" s="66" t="inlineStr">
        <is>
          <t>Nigeria</t>
        </is>
      </c>
      <c r="BE452" t="n">
        <v>0</v>
      </c>
      <c r="BF452" t="n">
        <v>0</v>
      </c>
      <c r="BG452" t="n">
        <v>0</v>
      </c>
      <c r="BH452" t="n">
        <v>0</v>
      </c>
      <c r="BI452" t="n">
        <v>0</v>
      </c>
      <c r="BJ452" t="n">
        <v>0</v>
      </c>
      <c r="BK452" s="66" t="n">
        <v>1</v>
      </c>
      <c r="BL452" t="n">
        <v>0</v>
      </c>
      <c r="BM452" t="n">
        <v>1</v>
      </c>
      <c r="BN452" s="66" t="n">
        <v>0</v>
      </c>
      <c r="BO452" t="n">
        <v>100</v>
      </c>
      <c r="BP452" t="n">
        <v>53.91</v>
      </c>
      <c r="BQ452" s="52" t="n">
        <v>31.8</v>
      </c>
      <c r="BR452" s="51" t="n">
        <v>1</v>
      </c>
      <c r="BS452" s="51" t="n">
        <v>0</v>
      </c>
      <c r="BT452" s="51" t="n">
        <v>0</v>
      </c>
      <c r="BU452" s="51" t="n">
        <v>0</v>
      </c>
      <c r="BV452" s="51" t="n">
        <v>0</v>
      </c>
      <c r="BW452" s="51" t="n">
        <v>0</v>
      </c>
      <c r="BX452" s="51" t="n">
        <v>0</v>
      </c>
      <c r="BY452" s="66" t="n">
        <v>0</v>
      </c>
      <c r="BZ452" s="51" t="n">
        <v>0</v>
      </c>
      <c r="CA452" s="51" t="n">
        <v>0</v>
      </c>
      <c r="CB452" s="51" t="n">
        <v>1</v>
      </c>
      <c r="CC452" s="66" t="n">
        <v>0</v>
      </c>
      <c r="CD452" s="51" t="n">
        <v>0</v>
      </c>
      <c r="CE452" s="51" t="n">
        <v>0</v>
      </c>
      <c r="CF452" s="51" t="n">
        <v>0</v>
      </c>
      <c r="CG452" s="51" t="n">
        <v>0</v>
      </c>
      <c r="CH452" s="66" t="n">
        <v>0</v>
      </c>
      <c r="CI452" s="51" t="n">
        <v>0</v>
      </c>
      <c r="CJ452" s="51" t="n">
        <v>0</v>
      </c>
      <c r="CK452" s="51" t="n">
        <v>1</v>
      </c>
      <c r="CL452" s="51" t="n">
        <v>1</v>
      </c>
      <c r="CM452" s="51" t="n">
        <v>0</v>
      </c>
      <c r="CN452" s="51" t="n">
        <v>0</v>
      </c>
      <c r="CO452" s="51" t="n">
        <v>0</v>
      </c>
      <c r="CP452" s="51" t="n">
        <v>0</v>
      </c>
      <c r="CQ452" s="51" t="n">
        <v>0</v>
      </c>
      <c r="CR452" s="51" t="n">
        <v>0</v>
      </c>
      <c r="CS452" s="66" t="n">
        <v>0</v>
      </c>
      <c r="CY452" s="68" t="n"/>
      <c r="DD452" s="68" t="inlineStr">
        <is>
          <t>X</t>
        </is>
      </c>
    </row>
    <row r="453">
      <c r="A453" t="n">
        <v>452</v>
      </c>
      <c r="B453" t="n">
        <v>29</v>
      </c>
      <c r="C453" s="25" t="inlineStr">
        <is>
          <t>Salehi-Isfahani et al. (2009)</t>
        </is>
      </c>
      <c r="D453" s="12" t="n">
        <v>4.8</v>
      </c>
      <c r="E453" s="14" t="n">
        <v>0.3</v>
      </c>
      <c r="F453" s="7">
        <f>D453/E453</f>
        <v/>
      </c>
      <c r="G453" s="7">
        <f>D453-E453</f>
        <v/>
      </c>
      <c r="H453" s="16">
        <f>D453+E453</f>
        <v/>
      </c>
      <c r="I453" s="11">
        <f>IFERROR(F453/SQRT(F453^2+W453), "X")</f>
        <v/>
      </c>
      <c r="J453" s="33">
        <f>IFERROR(SQRT((1-I453^2)/W453), "X")</f>
        <v/>
      </c>
      <c r="K453" s="33">
        <f>IFERROR(1/J453, "X")</f>
        <v/>
      </c>
      <c r="L453" s="33">
        <f>IFERROR(I453-J453, "X")</f>
        <v/>
      </c>
      <c r="M453" s="33">
        <f>IFERROR(I453+J453, "X")</f>
        <v/>
      </c>
      <c r="N453" s="8" t="n">
        <v>1</v>
      </c>
      <c r="O453" s="9" t="n">
        <v>0</v>
      </c>
      <c r="P453" s="8" t="n">
        <v>0</v>
      </c>
      <c r="Q453" s="9" t="n">
        <v>0</v>
      </c>
      <c r="R453" s="9" t="n">
        <v>0</v>
      </c>
      <c r="S453" s="9" t="n">
        <v>0</v>
      </c>
      <c r="T453" s="9" t="n">
        <v>1</v>
      </c>
      <c r="U453" s="8" t="n">
        <v>1629</v>
      </c>
      <c r="V453" s="9" t="n">
        <v>3</v>
      </c>
      <c r="W453" s="9">
        <f>U453-V453-1</f>
        <v/>
      </c>
      <c r="X453" s="9">
        <f>COUNTIF(B:B,B453)</f>
        <v/>
      </c>
      <c r="Y453" s="7" t="n">
        <v>7.96</v>
      </c>
      <c r="Z453" s="7" t="n">
        <v>19.91</v>
      </c>
      <c r="AA453" s="9" t="n">
        <v>1</v>
      </c>
      <c r="AB453" s="9" t="n">
        <v>0</v>
      </c>
      <c r="AC453" s="9" t="n">
        <v>0</v>
      </c>
      <c r="AD453" s="9" t="n">
        <v>1</v>
      </c>
      <c r="AE453" s="9" t="n">
        <v>0</v>
      </c>
      <c r="AF453" s="9" t="n">
        <v>0</v>
      </c>
      <c r="AG453" s="8" t="n">
        <v>0</v>
      </c>
      <c r="AH453" s="9" t="n">
        <v>1</v>
      </c>
      <c r="AI453" s="30" t="n">
        <v>0</v>
      </c>
      <c r="AJ453" s="9" t="n">
        <v>0</v>
      </c>
      <c r="AK453" s="30" t="n">
        <v>1</v>
      </c>
      <c r="AL453" s="21" t="n">
        <v>1988</v>
      </c>
      <c r="AM453" s="23">
        <f>LN(AL453)</f>
        <v/>
      </c>
      <c r="AN453" s="33" t="n">
        <v>0.3407</v>
      </c>
      <c r="AO453" s="33" t="n">
        <v>0.07730000000000001</v>
      </c>
      <c r="AP453" s="33" t="n">
        <v>0.3567</v>
      </c>
      <c r="AQ453" s="43" t="n">
        <v>0.2253</v>
      </c>
      <c r="AR453" s="33" t="n">
        <v>0.5158690156350139</v>
      </c>
      <c r="AS453" s="43" t="n">
        <v>0.4841309843649861</v>
      </c>
      <c r="AT453" s="42" t="n">
        <v>1</v>
      </c>
      <c r="AU453" s="18" t="n">
        <v>0</v>
      </c>
      <c r="AV453" t="n">
        <v>1</v>
      </c>
      <c r="AW453" s="40" t="n">
        <v>0</v>
      </c>
      <c r="AX453" s="39">
        <f>1-AY453</f>
        <v/>
      </c>
      <c r="AY453" s="40" t="n">
        <v>0.6323</v>
      </c>
      <c r="BA453" s="18" t="n"/>
      <c r="BB453" t="n">
        <v>0</v>
      </c>
      <c r="BC453" s="18" t="n">
        <v>1</v>
      </c>
      <c r="BD453" s="18" t="inlineStr">
        <is>
          <t>Egypt</t>
        </is>
      </c>
      <c r="BE453" t="n">
        <v>0</v>
      </c>
      <c r="BF453" t="n">
        <v>0</v>
      </c>
      <c r="BG453" t="n">
        <v>0</v>
      </c>
      <c r="BH453" t="n">
        <v>0</v>
      </c>
      <c r="BI453" t="n">
        <v>1</v>
      </c>
      <c r="BJ453" t="n">
        <v>0</v>
      </c>
      <c r="BK453" s="18" t="n">
        <v>0</v>
      </c>
      <c r="BL453" t="n">
        <v>0</v>
      </c>
      <c r="BM453" t="n">
        <v>1</v>
      </c>
      <c r="BN453" s="18" t="n">
        <v>0</v>
      </c>
      <c r="BO453" t="n">
        <v>39.08333333333334</v>
      </c>
      <c r="BP453" t="n">
        <v>9.01</v>
      </c>
      <c r="BQ453" s="25" t="n">
        <v>35.66</v>
      </c>
      <c r="BR453" t="n">
        <v>1</v>
      </c>
      <c r="BS453" t="n">
        <v>0</v>
      </c>
      <c r="BT453" t="n">
        <v>0</v>
      </c>
      <c r="BU453" t="n">
        <v>0</v>
      </c>
      <c r="BV453" t="n">
        <v>0</v>
      </c>
      <c r="BW453" t="n">
        <v>0</v>
      </c>
      <c r="BX453" t="n">
        <v>0</v>
      </c>
      <c r="BY453" s="18" t="n">
        <v>0</v>
      </c>
      <c r="BZ453" t="n">
        <v>0</v>
      </c>
      <c r="CA453" t="n">
        <v>0</v>
      </c>
      <c r="CB453" t="n">
        <v>1</v>
      </c>
      <c r="CC453" s="18" t="n">
        <v>0</v>
      </c>
      <c r="CD453" t="n">
        <v>0</v>
      </c>
      <c r="CE453" t="n">
        <v>0</v>
      </c>
      <c r="CF453" t="n">
        <v>0</v>
      </c>
      <c r="CG453" t="n">
        <v>0</v>
      </c>
      <c r="CH453" s="18" t="n">
        <v>0</v>
      </c>
      <c r="CI453" t="n">
        <v>0</v>
      </c>
      <c r="CJ453" t="n">
        <v>0</v>
      </c>
      <c r="CK453" t="n">
        <v>1</v>
      </c>
      <c r="CL453" t="n">
        <v>1</v>
      </c>
      <c r="CM453" t="n">
        <v>0</v>
      </c>
      <c r="CN453" t="n">
        <v>0</v>
      </c>
      <c r="CO453" t="n">
        <v>0</v>
      </c>
      <c r="CP453" t="n">
        <v>0</v>
      </c>
      <c r="CQ453" t="n">
        <v>0</v>
      </c>
      <c r="CR453" t="n">
        <v>0</v>
      </c>
      <c r="CS453" s="18" t="n">
        <v>0</v>
      </c>
      <c r="DD453" s="34" t="inlineStr">
        <is>
          <t>X</t>
        </is>
      </c>
    </row>
    <row r="454">
      <c r="A454" t="n">
        <v>453</v>
      </c>
      <c r="B454" t="n">
        <v>29</v>
      </c>
      <c r="C454" s="25" t="inlineStr">
        <is>
          <t>Salehi-Isfahani et al. (2009)</t>
        </is>
      </c>
      <c r="D454" s="12" t="n">
        <v>4.6</v>
      </c>
      <c r="E454" s="14" t="n">
        <v>0.3</v>
      </c>
      <c r="F454" s="7">
        <f>D454/E454</f>
        <v/>
      </c>
      <c r="G454" s="7">
        <f>D454-E454</f>
        <v/>
      </c>
      <c r="H454" s="16">
        <f>D454+E454</f>
        <v/>
      </c>
      <c r="I454" s="11">
        <f>IFERROR(F454/SQRT(F454^2+W454), "X")</f>
        <v/>
      </c>
      <c r="J454" s="33">
        <f>IFERROR(SQRT((1-I454^2)/W454), "X")</f>
        <v/>
      </c>
      <c r="K454" s="33">
        <f>IFERROR(1/J454, "X")</f>
        <v/>
      </c>
      <c r="L454" s="33">
        <f>IFERROR(I454-J454, "X")</f>
        <v/>
      </c>
      <c r="M454" s="33">
        <f>IFERROR(I454+J454, "X")</f>
        <v/>
      </c>
      <c r="N454" s="8" t="n">
        <v>1</v>
      </c>
      <c r="O454" s="9" t="n">
        <v>0</v>
      </c>
      <c r="P454" s="8" t="n">
        <v>0</v>
      </c>
      <c r="Q454" s="9" t="n">
        <v>0</v>
      </c>
      <c r="R454" s="9" t="n">
        <v>0</v>
      </c>
      <c r="S454" s="9" t="n">
        <v>0</v>
      </c>
      <c r="T454" s="9" t="n">
        <v>1</v>
      </c>
      <c r="U454" s="8" t="n">
        <v>2041</v>
      </c>
      <c r="V454" s="9" t="n">
        <v>3</v>
      </c>
      <c r="W454" s="9">
        <f>U454-V454-1</f>
        <v/>
      </c>
      <c r="X454" s="9">
        <f>COUNTIF(B:B,B454)</f>
        <v/>
      </c>
      <c r="Y454" s="7" t="n">
        <v>10.15</v>
      </c>
      <c r="Z454" s="7" t="n">
        <v>19.17</v>
      </c>
      <c r="AA454" s="9" t="n">
        <v>1</v>
      </c>
      <c r="AB454" s="9" t="n">
        <v>0</v>
      </c>
      <c r="AC454" s="9" t="n">
        <v>0</v>
      </c>
      <c r="AD454" s="9" t="n">
        <v>1</v>
      </c>
      <c r="AE454" s="9" t="n">
        <v>0</v>
      </c>
      <c r="AF454" s="9" t="n">
        <v>0</v>
      </c>
      <c r="AG454" s="8" t="n">
        <v>0</v>
      </c>
      <c r="AH454" s="9" t="n">
        <v>1</v>
      </c>
      <c r="AI454" s="30" t="n">
        <v>0</v>
      </c>
      <c r="AJ454" s="9" t="n">
        <v>0</v>
      </c>
      <c r="AK454" s="30" t="n">
        <v>1</v>
      </c>
      <c r="AL454" s="21" t="n">
        <v>1998</v>
      </c>
      <c r="AM454" s="23">
        <f>LN(AL454)</f>
        <v/>
      </c>
      <c r="AN454" s="33" t="n">
        <v>0.1926</v>
      </c>
      <c r="AO454" s="33" t="n">
        <v>0.1146</v>
      </c>
      <c r="AP454" s="33" t="n">
        <v>0.4429999999999999</v>
      </c>
      <c r="AQ454" s="43" t="n">
        <v>0.2499</v>
      </c>
      <c r="AR454" s="33" t="n">
        <v>0.4665065964690984</v>
      </c>
      <c r="AS454" s="43" t="n">
        <v>0.5334934035309017</v>
      </c>
      <c r="AT454" s="42" t="n">
        <v>1</v>
      </c>
      <c r="AU454" s="18" t="n">
        <v>0</v>
      </c>
      <c r="AV454" t="n">
        <v>1</v>
      </c>
      <c r="AW454" s="40" t="n">
        <v>0</v>
      </c>
      <c r="AX454" s="39">
        <f>1-AY454</f>
        <v/>
      </c>
      <c r="AY454" s="40" t="n">
        <v>0.5518999999999999</v>
      </c>
      <c r="BA454" s="18" t="n"/>
      <c r="BB454" t="n">
        <v>0</v>
      </c>
      <c r="BC454" s="18" t="n">
        <v>1</v>
      </c>
      <c r="BD454" s="18" t="inlineStr">
        <is>
          <t>Egypt</t>
        </is>
      </c>
      <c r="BE454" t="n">
        <v>0</v>
      </c>
      <c r="BF454" t="n">
        <v>0</v>
      </c>
      <c r="BG454" t="n">
        <v>0</v>
      </c>
      <c r="BH454" t="n">
        <v>0</v>
      </c>
      <c r="BI454" t="n">
        <v>1</v>
      </c>
      <c r="BJ454" t="n">
        <v>0</v>
      </c>
      <c r="BK454" s="18" t="n">
        <v>0</v>
      </c>
      <c r="BL454" t="n">
        <v>0</v>
      </c>
      <c r="BM454" t="n">
        <v>1</v>
      </c>
      <c r="BN454" s="18" t="n">
        <v>0</v>
      </c>
      <c r="BO454" t="n">
        <v>39.08333333333334</v>
      </c>
      <c r="BP454" t="n">
        <v>9.01</v>
      </c>
      <c r="BQ454" s="25" t="n">
        <v>36.31</v>
      </c>
      <c r="BR454" t="n">
        <v>1</v>
      </c>
      <c r="BS454" t="n">
        <v>0</v>
      </c>
      <c r="BT454" t="n">
        <v>0</v>
      </c>
      <c r="BU454" t="n">
        <v>0</v>
      </c>
      <c r="BV454" t="n">
        <v>0</v>
      </c>
      <c r="BW454" t="n">
        <v>0</v>
      </c>
      <c r="BX454" t="n">
        <v>0</v>
      </c>
      <c r="BY454" s="18" t="n">
        <v>0</v>
      </c>
      <c r="BZ454" t="n">
        <v>0</v>
      </c>
      <c r="CA454" t="n">
        <v>0</v>
      </c>
      <c r="CB454" t="n">
        <v>1</v>
      </c>
      <c r="CC454" s="18" t="n">
        <v>0</v>
      </c>
      <c r="CD454" t="n">
        <v>0</v>
      </c>
      <c r="CE454" t="n">
        <v>0</v>
      </c>
      <c r="CF454" t="n">
        <v>0</v>
      </c>
      <c r="CG454" t="n">
        <v>0</v>
      </c>
      <c r="CH454" s="18" t="n">
        <v>0</v>
      </c>
      <c r="CI454" t="n">
        <v>0</v>
      </c>
      <c r="CJ454" t="n">
        <v>0</v>
      </c>
      <c r="CK454" t="n">
        <v>1</v>
      </c>
      <c r="CL454" t="n">
        <v>1</v>
      </c>
      <c r="CM454" t="n">
        <v>0</v>
      </c>
      <c r="CN454" t="n">
        <v>0</v>
      </c>
      <c r="CO454" t="n">
        <v>0</v>
      </c>
      <c r="CP454" t="n">
        <v>0</v>
      </c>
      <c r="CQ454" t="n">
        <v>0</v>
      </c>
      <c r="CR454" t="n">
        <v>0</v>
      </c>
      <c r="CS454" s="18" t="n">
        <v>0</v>
      </c>
      <c r="DD454" s="34" t="inlineStr">
        <is>
          <t>X</t>
        </is>
      </c>
    </row>
    <row r="455">
      <c r="A455" t="n">
        <v>454</v>
      </c>
      <c r="B455" t="n">
        <v>29</v>
      </c>
      <c r="C455" s="25" t="inlineStr">
        <is>
          <t>Salehi-Isfahani et al. (2009)</t>
        </is>
      </c>
      <c r="D455" s="12" t="n">
        <v>5.3</v>
      </c>
      <c r="E455" s="14" t="n">
        <v>0.3</v>
      </c>
      <c r="F455" s="7">
        <f>D455/E455</f>
        <v/>
      </c>
      <c r="G455" s="7">
        <f>D455-E455</f>
        <v/>
      </c>
      <c r="H455" s="16">
        <f>D455+E455</f>
        <v/>
      </c>
      <c r="I455" s="11">
        <f>IFERROR(F455/SQRT(F455^2+W455), "X")</f>
        <v/>
      </c>
      <c r="J455" s="33">
        <f>IFERROR(SQRT((1-I455^2)/W455), "X")</f>
        <v/>
      </c>
      <c r="K455" s="33">
        <f>IFERROR(1/J455, "X")</f>
        <v/>
      </c>
      <c r="L455" s="33">
        <f>IFERROR(I455-J455, "X")</f>
        <v/>
      </c>
      <c r="M455" s="33">
        <f>IFERROR(I455+J455, "X")</f>
        <v/>
      </c>
      <c r="N455" s="8" t="n">
        <v>1</v>
      </c>
      <c r="O455" s="9" t="n">
        <v>0</v>
      </c>
      <c r="P455" s="8" t="n">
        <v>0</v>
      </c>
      <c r="Q455" s="9" t="n">
        <v>0</v>
      </c>
      <c r="R455" s="9" t="n">
        <v>0</v>
      </c>
      <c r="S455" s="9" t="n">
        <v>0</v>
      </c>
      <c r="T455" s="9" t="n">
        <v>1</v>
      </c>
      <c r="U455" s="8" t="n">
        <v>2949</v>
      </c>
      <c r="V455" s="9" t="n">
        <v>3</v>
      </c>
      <c r="W455" s="9">
        <f>U455-V455-1</f>
        <v/>
      </c>
      <c r="X455" s="9">
        <f>COUNTIF(B:B,B455)</f>
        <v/>
      </c>
      <c r="Y455" s="7" t="n">
        <v>10.9</v>
      </c>
      <c r="Z455" s="7" t="n">
        <v>17.3</v>
      </c>
      <c r="AA455" s="9" t="n">
        <v>1</v>
      </c>
      <c r="AB455" s="9" t="n">
        <v>0</v>
      </c>
      <c r="AC455" s="9" t="n">
        <v>0</v>
      </c>
      <c r="AD455" s="9" t="n">
        <v>1</v>
      </c>
      <c r="AE455" s="9" t="n">
        <v>0</v>
      </c>
      <c r="AF455" s="9" t="n">
        <v>0</v>
      </c>
      <c r="AG455" s="8" t="n">
        <v>0</v>
      </c>
      <c r="AH455" s="9" t="n">
        <v>1</v>
      </c>
      <c r="AI455" s="30" t="n">
        <v>0</v>
      </c>
      <c r="AJ455" s="9" t="n">
        <v>0</v>
      </c>
      <c r="AK455" s="30" t="n">
        <v>1</v>
      </c>
      <c r="AL455" s="21" t="n">
        <v>2006</v>
      </c>
      <c r="AM455" s="23">
        <f>LN(AL455)</f>
        <v/>
      </c>
      <c r="AN455" s="33" t="n">
        <v>0.1397</v>
      </c>
      <c r="AO455" s="33" t="n">
        <v>0.0987</v>
      </c>
      <c r="AP455" s="33" t="n">
        <v>0.4886</v>
      </c>
      <c r="AQ455" s="43" t="n">
        <v>0.273</v>
      </c>
      <c r="AR455" s="33" t="n">
        <v>0.435507769727551</v>
      </c>
      <c r="AS455" s="43" t="n">
        <v>0.564492230272449</v>
      </c>
      <c r="AT455" s="42" t="n">
        <v>1</v>
      </c>
      <c r="AU455" s="18" t="n">
        <v>0</v>
      </c>
      <c r="AV455" t="n">
        <v>1</v>
      </c>
      <c r="AW455" s="40" t="n">
        <v>0</v>
      </c>
      <c r="AX455" s="39">
        <f>1-AY455</f>
        <v/>
      </c>
      <c r="AY455" s="40" t="n">
        <v>0.4389</v>
      </c>
      <c r="BA455" s="18" t="n"/>
      <c r="BB455" t="n">
        <v>0</v>
      </c>
      <c r="BC455" s="18" t="n">
        <v>1</v>
      </c>
      <c r="BD455" s="18" t="inlineStr">
        <is>
          <t>Egypt</t>
        </is>
      </c>
      <c r="BE455" t="n">
        <v>0</v>
      </c>
      <c r="BF455" t="n">
        <v>0</v>
      </c>
      <c r="BG455" t="n">
        <v>0</v>
      </c>
      <c r="BH455" t="n">
        <v>0</v>
      </c>
      <c r="BI455" t="n">
        <v>1</v>
      </c>
      <c r="BJ455" t="n">
        <v>0</v>
      </c>
      <c r="BK455" s="18" t="n">
        <v>0</v>
      </c>
      <c r="BL455" t="n">
        <v>0</v>
      </c>
      <c r="BM455" t="n">
        <v>1</v>
      </c>
      <c r="BN455" s="18" t="n">
        <v>0</v>
      </c>
      <c r="BO455" t="n">
        <v>39.08333333333334</v>
      </c>
      <c r="BP455" t="n">
        <v>9.01</v>
      </c>
      <c r="BQ455" s="25" t="n">
        <v>34.93</v>
      </c>
      <c r="BR455" t="n">
        <v>1</v>
      </c>
      <c r="BS455" t="n">
        <v>0</v>
      </c>
      <c r="BT455" t="n">
        <v>0</v>
      </c>
      <c r="BU455" t="n">
        <v>0</v>
      </c>
      <c r="BV455" t="n">
        <v>0</v>
      </c>
      <c r="BW455" t="n">
        <v>0</v>
      </c>
      <c r="BX455" t="n">
        <v>0</v>
      </c>
      <c r="BY455" s="18" t="n">
        <v>0</v>
      </c>
      <c r="BZ455" t="n">
        <v>0</v>
      </c>
      <c r="CA455" t="n">
        <v>0</v>
      </c>
      <c r="CB455" t="n">
        <v>1</v>
      </c>
      <c r="CC455" s="18" t="n">
        <v>0</v>
      </c>
      <c r="CD455" t="n">
        <v>0</v>
      </c>
      <c r="CE455" t="n">
        <v>0</v>
      </c>
      <c r="CF455" t="n">
        <v>0</v>
      </c>
      <c r="CG455" t="n">
        <v>0</v>
      </c>
      <c r="CH455" s="18" t="n">
        <v>0</v>
      </c>
      <c r="CI455" t="n">
        <v>0</v>
      </c>
      <c r="CJ455" t="n">
        <v>0</v>
      </c>
      <c r="CK455" t="n">
        <v>1</v>
      </c>
      <c r="CL455" t="n">
        <v>1</v>
      </c>
      <c r="CM455" t="n">
        <v>0</v>
      </c>
      <c r="CN455" t="n">
        <v>0</v>
      </c>
      <c r="CO455" t="n">
        <v>0</v>
      </c>
      <c r="CP455" t="n">
        <v>0</v>
      </c>
      <c r="CQ455" t="n">
        <v>0</v>
      </c>
      <c r="CR455" t="n">
        <v>0</v>
      </c>
      <c r="CS455" s="18" t="n">
        <v>0</v>
      </c>
      <c r="DD455" s="34" t="inlineStr">
        <is>
          <t>X</t>
        </is>
      </c>
    </row>
    <row r="456">
      <c r="A456" t="n">
        <v>455</v>
      </c>
      <c r="B456" t="n">
        <v>29</v>
      </c>
      <c r="C456" s="25" t="inlineStr">
        <is>
          <t>Salehi-Isfahani et al. (2009)</t>
        </is>
      </c>
      <c r="D456" s="12" t="n">
        <v>7</v>
      </c>
      <c r="E456" s="14" t="n">
        <v>0.6</v>
      </c>
      <c r="F456" s="7">
        <f>D456/E456</f>
        <v/>
      </c>
      <c r="G456" s="7">
        <f>D456-E456</f>
        <v/>
      </c>
      <c r="H456" s="16">
        <f>D456+E456</f>
        <v/>
      </c>
      <c r="I456" s="11">
        <f>IFERROR(F456/SQRT(F456^2+W456), "X")</f>
        <v/>
      </c>
      <c r="J456" s="33">
        <f>IFERROR(SQRT((1-I456^2)/W456), "X")</f>
        <v/>
      </c>
      <c r="K456" s="33">
        <f>IFERROR(1/J456, "X")</f>
        <v/>
      </c>
      <c r="L456" s="33">
        <f>IFERROR(I456-J456, "X")</f>
        <v/>
      </c>
      <c r="M456" s="33">
        <f>IFERROR(I456+J456, "X")</f>
        <v/>
      </c>
      <c r="N456" s="8" t="n">
        <v>1</v>
      </c>
      <c r="O456" s="9" t="n">
        <v>0</v>
      </c>
      <c r="P456" s="8" t="n">
        <v>0</v>
      </c>
      <c r="Q456" s="9" t="n">
        <v>0</v>
      </c>
      <c r="R456" s="9" t="n">
        <v>0</v>
      </c>
      <c r="S456" s="9" t="n">
        <v>0</v>
      </c>
      <c r="T456" s="9" t="n">
        <v>1</v>
      </c>
      <c r="U456" s="8" t="n">
        <v>1556</v>
      </c>
      <c r="V456" s="9" t="n">
        <v>3</v>
      </c>
      <c r="W456" s="9">
        <f>U456-V456-1</f>
        <v/>
      </c>
      <c r="X456" s="9">
        <f>COUNTIF(B:B,B456)</f>
        <v/>
      </c>
      <c r="Y456" s="7" t="n">
        <v>6.49</v>
      </c>
      <c r="Z456" s="7" t="n">
        <v>18.21</v>
      </c>
      <c r="AA456" s="9" t="n">
        <v>1</v>
      </c>
      <c r="AB456" s="9" t="n">
        <v>0</v>
      </c>
      <c r="AC456" s="9" t="n">
        <v>0</v>
      </c>
      <c r="AD456" s="9" t="n">
        <v>1</v>
      </c>
      <c r="AE456" s="9" t="n">
        <v>0</v>
      </c>
      <c r="AF456" s="9" t="n">
        <v>0</v>
      </c>
      <c r="AG456" s="8" t="n">
        <v>0</v>
      </c>
      <c r="AH456" s="9" t="n">
        <v>1</v>
      </c>
      <c r="AI456" s="30" t="n">
        <v>0</v>
      </c>
      <c r="AJ456" s="9" t="n">
        <v>0</v>
      </c>
      <c r="AK456" s="30" t="n">
        <v>1</v>
      </c>
      <c r="AL456" s="21" t="n">
        <v>1988</v>
      </c>
      <c r="AM456" s="23">
        <f>LN(AL456)</f>
        <v/>
      </c>
      <c r="AN456" s="33" t="n">
        <v>0.2872999999999999</v>
      </c>
      <c r="AO456" s="33" t="n">
        <v>0.2564</v>
      </c>
      <c r="AP456" s="33" t="n">
        <v>0.4358</v>
      </c>
      <c r="AQ456" s="43" t="n">
        <v>0.0206</v>
      </c>
      <c r="AR456" s="33" t="n">
        <v>0.6215323580718294</v>
      </c>
      <c r="AS456" s="43" t="n">
        <v>0.3784676419281706</v>
      </c>
      <c r="AT456" s="42" t="n">
        <v>1</v>
      </c>
      <c r="AU456" s="18" t="n">
        <v>0</v>
      </c>
      <c r="AV456" t="n">
        <v>1</v>
      </c>
      <c r="AW456" s="40" t="n">
        <v>0</v>
      </c>
      <c r="AX456" s="39">
        <f>1-AY456</f>
        <v/>
      </c>
      <c r="AY456" s="40" t="n">
        <v>0.6670999999999999</v>
      </c>
      <c r="BA456" s="18" t="n"/>
      <c r="BB456" t="n">
        <v>0</v>
      </c>
      <c r="BC456" s="18" t="n">
        <v>1</v>
      </c>
      <c r="BD456" s="18" t="inlineStr">
        <is>
          <t>Iran</t>
        </is>
      </c>
      <c r="BE456" t="n">
        <v>0</v>
      </c>
      <c r="BF456" t="n">
        <v>0</v>
      </c>
      <c r="BG456" t="n">
        <v>0</v>
      </c>
      <c r="BH456" t="n">
        <v>0</v>
      </c>
      <c r="BI456" t="n">
        <v>1</v>
      </c>
      <c r="BJ456" t="n">
        <v>0</v>
      </c>
      <c r="BK456" s="18" t="n">
        <v>0</v>
      </c>
      <c r="BL456" t="n">
        <v>0</v>
      </c>
      <c r="BM456" t="n">
        <v>1</v>
      </c>
      <c r="BN456" s="18" t="n">
        <v>0</v>
      </c>
      <c r="BO456" t="n">
        <v>116.33</v>
      </c>
      <c r="BP456" t="n">
        <v>259.5</v>
      </c>
      <c r="BQ456" s="25" t="n">
        <v>32.45</v>
      </c>
      <c r="BR456" t="n">
        <v>1</v>
      </c>
      <c r="BS456" t="n">
        <v>0</v>
      </c>
      <c r="BT456" t="n">
        <v>0</v>
      </c>
      <c r="BU456" t="n">
        <v>0</v>
      </c>
      <c r="BV456" t="n">
        <v>0</v>
      </c>
      <c r="BW456" t="n">
        <v>0</v>
      </c>
      <c r="BX456" t="n">
        <v>0</v>
      </c>
      <c r="BY456" s="18" t="n">
        <v>0</v>
      </c>
      <c r="BZ456" t="n">
        <v>0</v>
      </c>
      <c r="CA456" t="n">
        <v>0</v>
      </c>
      <c r="CB456" t="n">
        <v>1</v>
      </c>
      <c r="CC456" s="18" t="n">
        <v>0</v>
      </c>
      <c r="CD456" t="n">
        <v>0</v>
      </c>
      <c r="CE456" t="n">
        <v>0</v>
      </c>
      <c r="CF456" t="n">
        <v>0</v>
      </c>
      <c r="CG456" t="n">
        <v>0</v>
      </c>
      <c r="CH456" s="18" t="n">
        <v>0</v>
      </c>
      <c r="CI456" t="n">
        <v>0</v>
      </c>
      <c r="CJ456" t="n">
        <v>0</v>
      </c>
      <c r="CK456" t="n">
        <v>1</v>
      </c>
      <c r="CL456" t="n">
        <v>1</v>
      </c>
      <c r="CM456" t="n">
        <v>0</v>
      </c>
      <c r="CN456" t="n">
        <v>0</v>
      </c>
      <c r="CO456" t="n">
        <v>0</v>
      </c>
      <c r="CP456" t="n">
        <v>0</v>
      </c>
      <c r="CQ456" t="n">
        <v>0</v>
      </c>
      <c r="CR456" t="n">
        <v>0</v>
      </c>
      <c r="CS456" s="18" t="n">
        <v>0</v>
      </c>
      <c r="DD456" s="34" t="inlineStr">
        <is>
          <t>X</t>
        </is>
      </c>
    </row>
    <row r="457">
      <c r="A457" t="n">
        <v>456</v>
      </c>
      <c r="B457" t="n">
        <v>29</v>
      </c>
      <c r="C457" s="25" t="inlineStr">
        <is>
          <t>Salehi-Isfahani et al. (2009)</t>
        </is>
      </c>
      <c r="D457" s="12" t="n">
        <v>9.1</v>
      </c>
      <c r="E457" s="14" t="n">
        <v>0.4</v>
      </c>
      <c r="F457" s="7">
        <f>D457/E457</f>
        <v/>
      </c>
      <c r="G457" s="7">
        <f>D457-E457</f>
        <v/>
      </c>
      <c r="H457" s="16">
        <f>D457+E457</f>
        <v/>
      </c>
      <c r="I457" s="11">
        <f>IFERROR(F457/SQRT(F457^2+W457), "X")</f>
        <v/>
      </c>
      <c r="J457" s="33">
        <f>IFERROR(SQRT((1-I457^2)/W457), "X")</f>
        <v/>
      </c>
      <c r="K457" s="33">
        <f>IFERROR(1/J457, "X")</f>
        <v/>
      </c>
      <c r="L457" s="33">
        <f>IFERROR(I457-J457, "X")</f>
        <v/>
      </c>
      <c r="M457" s="33">
        <f>IFERROR(I457+J457, "X")</f>
        <v/>
      </c>
      <c r="N457" s="8" t="n">
        <v>1</v>
      </c>
      <c r="O457" s="9" t="n">
        <v>0</v>
      </c>
      <c r="P457" s="8" t="n">
        <v>0</v>
      </c>
      <c r="Q457" s="9" t="n">
        <v>0</v>
      </c>
      <c r="R457" s="9" t="n">
        <v>0</v>
      </c>
      <c r="S457" s="9" t="n">
        <v>0</v>
      </c>
      <c r="T457" s="9" t="n">
        <v>1</v>
      </c>
      <c r="U457" s="8" t="n">
        <v>2132</v>
      </c>
      <c r="V457" s="9" t="n">
        <v>3</v>
      </c>
      <c r="W457" s="9">
        <f>U457-V457-1</f>
        <v/>
      </c>
      <c r="X457" s="9">
        <f>COUNTIF(B:B,B457)</f>
        <v/>
      </c>
      <c r="Y457" s="7" t="n">
        <v>8.890000000000001</v>
      </c>
      <c r="Z457" s="7" t="n">
        <v>19.36</v>
      </c>
      <c r="AA457" s="9" t="n">
        <v>1</v>
      </c>
      <c r="AB457" s="9" t="n">
        <v>0</v>
      </c>
      <c r="AC457" s="9" t="n">
        <v>0</v>
      </c>
      <c r="AD457" s="9" t="n">
        <v>1</v>
      </c>
      <c r="AE457" s="9" t="n">
        <v>0</v>
      </c>
      <c r="AF457" s="9" t="n">
        <v>0</v>
      </c>
      <c r="AG457" s="8" t="n">
        <v>0</v>
      </c>
      <c r="AH457" s="9" t="n">
        <v>1</v>
      </c>
      <c r="AI457" s="30" t="n">
        <v>0</v>
      </c>
      <c r="AJ457" s="9" t="n">
        <v>0</v>
      </c>
      <c r="AK457" s="30" t="n">
        <v>1</v>
      </c>
      <c r="AL457" s="21" t="n">
        <v>1998</v>
      </c>
      <c r="AM457" s="23">
        <f>LN(AL457)</f>
        <v/>
      </c>
      <c r="AN457" s="33" t="n">
        <v>0.1116</v>
      </c>
      <c r="AO457" s="33" t="n">
        <v>0.204</v>
      </c>
      <c r="AP457" s="33" t="n">
        <v>0.6234000000000001</v>
      </c>
      <c r="AQ457" s="43" t="n">
        <v>0.061</v>
      </c>
      <c r="AR457" s="33" t="n">
        <v>0.5115881883338249</v>
      </c>
      <c r="AS457" s="43" t="n">
        <v>0.4884118116661751</v>
      </c>
      <c r="AT457" s="42" t="n">
        <v>1</v>
      </c>
      <c r="AU457" s="18" t="n">
        <v>0</v>
      </c>
      <c r="AV457" t="n">
        <v>1</v>
      </c>
      <c r="AW457" s="40" t="n">
        <v>0</v>
      </c>
      <c r="AX457" s="39">
        <f>1-AY457</f>
        <v/>
      </c>
      <c r="AY457" s="40" t="n">
        <v>0.49</v>
      </c>
      <c r="BA457" s="18" t="n"/>
      <c r="BB457" t="n">
        <v>0</v>
      </c>
      <c r="BC457" s="18" t="n">
        <v>1</v>
      </c>
      <c r="BD457" s="18" t="inlineStr">
        <is>
          <t>Iran</t>
        </is>
      </c>
      <c r="BE457" t="n">
        <v>0</v>
      </c>
      <c r="BF457" t="n">
        <v>0</v>
      </c>
      <c r="BG457" t="n">
        <v>0</v>
      </c>
      <c r="BH457" t="n">
        <v>0</v>
      </c>
      <c r="BI457" t="n">
        <v>1</v>
      </c>
      <c r="BJ457" t="n">
        <v>0</v>
      </c>
      <c r="BK457" s="18" t="n">
        <v>0</v>
      </c>
      <c r="BL457" t="n">
        <v>0</v>
      </c>
      <c r="BM457" t="n">
        <v>1</v>
      </c>
      <c r="BN457" s="18" t="n">
        <v>0</v>
      </c>
      <c r="BO457" t="n">
        <v>116.33</v>
      </c>
      <c r="BP457" t="n">
        <v>259.5</v>
      </c>
      <c r="BQ457" s="25" t="n">
        <v>34.99</v>
      </c>
      <c r="BR457" t="n">
        <v>1</v>
      </c>
      <c r="BS457" t="n">
        <v>0</v>
      </c>
      <c r="BT457" t="n">
        <v>0</v>
      </c>
      <c r="BU457" t="n">
        <v>0</v>
      </c>
      <c r="BV457" t="n">
        <v>0</v>
      </c>
      <c r="BW457" t="n">
        <v>0</v>
      </c>
      <c r="BX457" t="n">
        <v>0</v>
      </c>
      <c r="BY457" s="18" t="n">
        <v>0</v>
      </c>
      <c r="BZ457" t="n">
        <v>0</v>
      </c>
      <c r="CA457" t="n">
        <v>0</v>
      </c>
      <c r="CB457" t="n">
        <v>1</v>
      </c>
      <c r="CC457" s="18" t="n">
        <v>0</v>
      </c>
      <c r="CD457" t="n">
        <v>0</v>
      </c>
      <c r="CE457" t="n">
        <v>0</v>
      </c>
      <c r="CF457" t="n">
        <v>0</v>
      </c>
      <c r="CG457" t="n">
        <v>0</v>
      </c>
      <c r="CH457" s="18" t="n">
        <v>0</v>
      </c>
      <c r="CI457" t="n">
        <v>0</v>
      </c>
      <c r="CJ457" t="n">
        <v>0</v>
      </c>
      <c r="CK457" t="n">
        <v>1</v>
      </c>
      <c r="CL457" t="n">
        <v>1</v>
      </c>
      <c r="CM457" t="n">
        <v>0</v>
      </c>
      <c r="CN457" t="n">
        <v>0</v>
      </c>
      <c r="CO457" t="n">
        <v>0</v>
      </c>
      <c r="CP457" t="n">
        <v>0</v>
      </c>
      <c r="CQ457" t="n">
        <v>0</v>
      </c>
      <c r="CR457" t="n">
        <v>0</v>
      </c>
      <c r="CS457" s="18" t="n">
        <v>0</v>
      </c>
      <c r="DD457" s="34" t="inlineStr">
        <is>
          <t>X</t>
        </is>
      </c>
    </row>
    <row r="458">
      <c r="A458" t="n">
        <v>457</v>
      </c>
      <c r="B458" t="n">
        <v>29</v>
      </c>
      <c r="C458" s="25" t="inlineStr">
        <is>
          <t>Salehi-Isfahani et al. (2009)</t>
        </is>
      </c>
      <c r="D458" s="12" t="n">
        <v>8.1</v>
      </c>
      <c r="E458" s="14" t="n">
        <v>0.2</v>
      </c>
      <c r="F458" s="7">
        <f>D458/E458</f>
        <v/>
      </c>
      <c r="G458" s="7">
        <f>D458-E458</f>
        <v/>
      </c>
      <c r="H458" s="16">
        <f>D458+E458</f>
        <v/>
      </c>
      <c r="I458" s="11">
        <f>IFERROR(F458/SQRT(F458^2+W458), "X")</f>
        <v/>
      </c>
      <c r="J458" s="33">
        <f>IFERROR(SQRT((1-I458^2)/W458), "X")</f>
        <v/>
      </c>
      <c r="K458" s="33">
        <f>IFERROR(1/J458, "X")</f>
        <v/>
      </c>
      <c r="L458" s="33">
        <f>IFERROR(I458-J458, "X")</f>
        <v/>
      </c>
      <c r="M458" s="33">
        <f>IFERROR(I458+J458, "X")</f>
        <v/>
      </c>
      <c r="N458" s="8" t="n">
        <v>1</v>
      </c>
      <c r="O458" s="9" t="n">
        <v>0</v>
      </c>
      <c r="P458" s="8" t="n">
        <v>0</v>
      </c>
      <c r="Q458" s="9" t="n">
        <v>0</v>
      </c>
      <c r="R458" s="9" t="n">
        <v>0</v>
      </c>
      <c r="S458" s="9" t="n">
        <v>0</v>
      </c>
      <c r="T458" s="9" t="n">
        <v>1</v>
      </c>
      <c r="U458" s="8" t="n">
        <v>7408</v>
      </c>
      <c r="V458" s="9" t="n">
        <v>3</v>
      </c>
      <c r="W458" s="9">
        <f>U458-V458-1</f>
        <v/>
      </c>
      <c r="X458" s="9">
        <f>COUNTIF(B:B,B458)</f>
        <v/>
      </c>
      <c r="Y458" s="7" t="n">
        <v>9.08</v>
      </c>
      <c r="Z458" s="7" t="n">
        <v>18.65</v>
      </c>
      <c r="AA458" s="9" t="n">
        <v>1</v>
      </c>
      <c r="AB458" s="9" t="n">
        <v>0</v>
      </c>
      <c r="AC458" s="9" t="n">
        <v>0</v>
      </c>
      <c r="AD458" s="9" t="n">
        <v>1</v>
      </c>
      <c r="AE458" s="9" t="n">
        <v>0</v>
      </c>
      <c r="AF458" s="9" t="n">
        <v>0</v>
      </c>
      <c r="AG458" s="8" t="n">
        <v>0</v>
      </c>
      <c r="AH458" s="9" t="n">
        <v>1</v>
      </c>
      <c r="AI458" s="30" t="n">
        <v>0</v>
      </c>
      <c r="AJ458" s="9" t="n">
        <v>0</v>
      </c>
      <c r="AK458" s="30" t="n">
        <v>1</v>
      </c>
      <c r="AL458" s="21" t="n">
        <v>2006</v>
      </c>
      <c r="AM458" s="23">
        <f>LN(AL458)</f>
        <v/>
      </c>
      <c r="AN458" s="33" t="n">
        <v>0.1016</v>
      </c>
      <c r="AO458" s="33" t="n">
        <v>0.2216</v>
      </c>
      <c r="AP458" s="33" t="n">
        <v>0.5491999999999999</v>
      </c>
      <c r="AQ458" s="43" t="n">
        <v>0.1276</v>
      </c>
      <c r="AR458" s="33" t="n">
        <v>0.4626481038003525</v>
      </c>
      <c r="AS458" s="43" t="n">
        <v>0.5373518961996475</v>
      </c>
      <c r="AT458" s="42" t="n">
        <v>1</v>
      </c>
      <c r="AU458" s="18" t="n">
        <v>0</v>
      </c>
      <c r="AV458" t="n">
        <v>1</v>
      </c>
      <c r="AW458" s="40" t="n">
        <v>0</v>
      </c>
      <c r="AX458" s="39">
        <f>1-AY458</f>
        <v/>
      </c>
      <c r="AY458" s="40" t="n">
        <v>0.3507</v>
      </c>
      <c r="BA458" s="18" t="n"/>
      <c r="BB458" t="n">
        <v>0</v>
      </c>
      <c r="BC458" s="18" t="n">
        <v>1</v>
      </c>
      <c r="BD458" s="18" t="inlineStr">
        <is>
          <t>Iran</t>
        </is>
      </c>
      <c r="BE458" t="n">
        <v>0</v>
      </c>
      <c r="BF458" t="n">
        <v>0</v>
      </c>
      <c r="BG458" t="n">
        <v>0</v>
      </c>
      <c r="BH458" t="n">
        <v>0</v>
      </c>
      <c r="BI458" t="n">
        <v>1</v>
      </c>
      <c r="BJ458" t="n">
        <v>0</v>
      </c>
      <c r="BK458" s="18" t="n">
        <v>0</v>
      </c>
      <c r="BL458" t="n">
        <v>0</v>
      </c>
      <c r="BM458" t="n">
        <v>1</v>
      </c>
      <c r="BN458" s="18" t="n">
        <v>0</v>
      </c>
      <c r="BO458" t="n">
        <v>116.33</v>
      </c>
      <c r="BP458" t="n">
        <v>259.5</v>
      </c>
      <c r="BQ458" s="25" t="n">
        <v>34.47</v>
      </c>
      <c r="BR458" t="n">
        <v>1</v>
      </c>
      <c r="BS458" t="n">
        <v>0</v>
      </c>
      <c r="BT458" t="n">
        <v>0</v>
      </c>
      <c r="BU458" t="n">
        <v>0</v>
      </c>
      <c r="BV458" t="n">
        <v>0</v>
      </c>
      <c r="BW458" t="n">
        <v>0</v>
      </c>
      <c r="BX458" t="n">
        <v>0</v>
      </c>
      <c r="BY458" s="18" t="n">
        <v>0</v>
      </c>
      <c r="BZ458" t="n">
        <v>0</v>
      </c>
      <c r="CA458" t="n">
        <v>0</v>
      </c>
      <c r="CB458" t="n">
        <v>1</v>
      </c>
      <c r="CC458" s="18" t="n">
        <v>0</v>
      </c>
      <c r="CD458" t="n">
        <v>0</v>
      </c>
      <c r="CE458" t="n">
        <v>0</v>
      </c>
      <c r="CF458" t="n">
        <v>0</v>
      </c>
      <c r="CG458" t="n">
        <v>0</v>
      </c>
      <c r="CH458" s="18" t="n">
        <v>0</v>
      </c>
      <c r="CI458" t="n">
        <v>0</v>
      </c>
      <c r="CJ458" t="n">
        <v>0</v>
      </c>
      <c r="CK458" t="n">
        <v>1</v>
      </c>
      <c r="CL458" t="n">
        <v>1</v>
      </c>
      <c r="CM458" t="n">
        <v>0</v>
      </c>
      <c r="CN458" t="n">
        <v>0</v>
      </c>
      <c r="CO458" t="n">
        <v>0</v>
      </c>
      <c r="CP458" t="n">
        <v>0</v>
      </c>
      <c r="CQ458" t="n">
        <v>0</v>
      </c>
      <c r="CR458" t="n">
        <v>0</v>
      </c>
      <c r="CS458" s="18" t="n">
        <v>0</v>
      </c>
      <c r="DD458" s="34" t="inlineStr">
        <is>
          <t>X</t>
        </is>
      </c>
    </row>
    <row r="459">
      <c r="A459" t="n">
        <v>458</v>
      </c>
      <c r="B459" t="n">
        <v>29</v>
      </c>
      <c r="C459" s="25" t="inlineStr">
        <is>
          <t>Salehi-Isfahani et al. (2009)</t>
        </is>
      </c>
      <c r="D459" s="12" t="n">
        <v>6.5</v>
      </c>
      <c r="E459" s="14" t="n">
        <v>0.2</v>
      </c>
      <c r="F459" s="7">
        <f>D459/E459</f>
        <v/>
      </c>
      <c r="G459" s="7">
        <f>D459-E459</f>
        <v/>
      </c>
      <c r="H459" s="16">
        <f>D459+E459</f>
        <v/>
      </c>
      <c r="I459" s="11">
        <f>IFERROR(F459/SQRT(F459^2+W459), "X")</f>
        <v/>
      </c>
      <c r="J459" s="33">
        <f>IFERROR(SQRT((1-I459^2)/W459), "X")</f>
        <v/>
      </c>
      <c r="K459" s="33">
        <f>IFERROR(1/J459, "X")</f>
        <v/>
      </c>
      <c r="L459" s="33">
        <f>IFERROR(I459-J459, "X")</f>
        <v/>
      </c>
      <c r="M459" s="33">
        <f>IFERROR(I459+J459, "X")</f>
        <v/>
      </c>
      <c r="N459" s="8" t="n">
        <v>1</v>
      </c>
      <c r="O459" s="9" t="n">
        <v>0</v>
      </c>
      <c r="P459" s="8" t="n">
        <v>0</v>
      </c>
      <c r="Q459" s="9" t="n">
        <v>0</v>
      </c>
      <c r="R459" s="9" t="n">
        <v>0</v>
      </c>
      <c r="S459" s="9" t="n">
        <v>0</v>
      </c>
      <c r="T459" s="9" t="n">
        <v>1</v>
      </c>
      <c r="U459" s="8" t="n">
        <v>7754</v>
      </c>
      <c r="V459" s="9" t="n">
        <v>3</v>
      </c>
      <c r="W459" s="9">
        <f>U459-V459-1</f>
        <v/>
      </c>
      <c r="X459" s="9">
        <f>COUNTIF(B:B,B459)</f>
        <v/>
      </c>
      <c r="Y459" s="7" t="n">
        <v>7</v>
      </c>
      <c r="Z459" s="7" t="n">
        <v>19.7</v>
      </c>
      <c r="AA459" s="9" t="n">
        <v>1</v>
      </c>
      <c r="AB459" s="9" t="n">
        <v>0</v>
      </c>
      <c r="AC459" s="9" t="n">
        <v>0</v>
      </c>
      <c r="AD459" s="9" t="n">
        <v>1</v>
      </c>
      <c r="AE459" s="9" t="n">
        <v>0</v>
      </c>
      <c r="AF459" s="9" t="n">
        <v>0</v>
      </c>
      <c r="AG459" s="8" t="n">
        <v>0</v>
      </c>
      <c r="AH459" s="9" t="n">
        <v>1</v>
      </c>
      <c r="AI459" s="30" t="n">
        <v>0</v>
      </c>
      <c r="AJ459" s="9" t="n">
        <v>0</v>
      </c>
      <c r="AK459" s="30" t="n">
        <v>1</v>
      </c>
      <c r="AL459" s="21" t="n">
        <v>1988</v>
      </c>
      <c r="AM459" s="23">
        <f>LN(AL459)</f>
        <v/>
      </c>
      <c r="AN459" s="33" t="n">
        <v>0.1018</v>
      </c>
      <c r="AO459" s="33" t="n">
        <v>0.5322</v>
      </c>
      <c r="AP459" s="33" t="n">
        <v>0.2636</v>
      </c>
      <c r="AQ459" s="43" t="n">
        <v>0.1024</v>
      </c>
      <c r="AR459" s="33" t="n">
        <v>0.489484277251243</v>
      </c>
      <c r="AS459" s="43" t="n">
        <v>0.5105157227487569</v>
      </c>
      <c r="AT459" s="42" t="n">
        <v>1</v>
      </c>
      <c r="AU459" s="18" t="n">
        <v>0</v>
      </c>
      <c r="AV459" t="n">
        <v>1</v>
      </c>
      <c r="AW459" s="40" t="n">
        <v>0</v>
      </c>
      <c r="AX459" s="39">
        <f>1-AY459</f>
        <v/>
      </c>
      <c r="AY459" s="40" t="n">
        <v>0.2237</v>
      </c>
      <c r="BA459" s="18" t="n"/>
      <c r="BB459" t="n">
        <v>0</v>
      </c>
      <c r="BC459" s="18" t="n">
        <v>1</v>
      </c>
      <c r="BD459" s="18" t="inlineStr">
        <is>
          <t>Turkey</t>
        </is>
      </c>
      <c r="BE459" t="n">
        <v>0</v>
      </c>
      <c r="BF459" t="n">
        <v>0</v>
      </c>
      <c r="BG459" t="n">
        <v>1</v>
      </c>
      <c r="BH459" t="n">
        <v>0</v>
      </c>
      <c r="BI459" t="n">
        <v>0</v>
      </c>
      <c r="BJ459" t="n">
        <v>0</v>
      </c>
      <c r="BK459" s="18" t="n">
        <v>0</v>
      </c>
      <c r="BL459" t="n">
        <v>0</v>
      </c>
      <c r="BM459" t="n">
        <v>1</v>
      </c>
      <c r="BN459" s="18" t="n">
        <v>0</v>
      </c>
      <c r="BO459" t="n">
        <v>274.3333333333333</v>
      </c>
      <c r="BP459" t="n">
        <v>142</v>
      </c>
      <c r="BQ459" s="25" t="n">
        <v>33.72</v>
      </c>
      <c r="BR459" t="n">
        <v>1</v>
      </c>
      <c r="BS459" t="n">
        <v>0</v>
      </c>
      <c r="BT459" t="n">
        <v>0</v>
      </c>
      <c r="BU459" t="n">
        <v>0</v>
      </c>
      <c r="BV459" t="n">
        <v>0</v>
      </c>
      <c r="BW459" t="n">
        <v>0</v>
      </c>
      <c r="BX459" t="n">
        <v>0</v>
      </c>
      <c r="BY459" s="18" t="n">
        <v>0</v>
      </c>
      <c r="BZ459" t="n">
        <v>0</v>
      </c>
      <c r="CA459" t="n">
        <v>0</v>
      </c>
      <c r="CB459" t="n">
        <v>1</v>
      </c>
      <c r="CC459" s="18" t="n">
        <v>0</v>
      </c>
      <c r="CD459" t="n">
        <v>0</v>
      </c>
      <c r="CE459" t="n">
        <v>0</v>
      </c>
      <c r="CF459" t="n">
        <v>0</v>
      </c>
      <c r="CG459" t="n">
        <v>0</v>
      </c>
      <c r="CH459" s="18" t="n">
        <v>0</v>
      </c>
      <c r="CI459" t="n">
        <v>0</v>
      </c>
      <c r="CJ459" t="n">
        <v>0</v>
      </c>
      <c r="CK459" t="n">
        <v>1</v>
      </c>
      <c r="CL459" t="n">
        <v>1</v>
      </c>
      <c r="CM459" t="n">
        <v>0</v>
      </c>
      <c r="CN459" t="n">
        <v>0</v>
      </c>
      <c r="CO459" t="n">
        <v>0</v>
      </c>
      <c r="CP459" t="n">
        <v>0</v>
      </c>
      <c r="CQ459" t="n">
        <v>0</v>
      </c>
      <c r="CR459" t="n">
        <v>0</v>
      </c>
      <c r="CS459" s="18" t="n">
        <v>0</v>
      </c>
      <c r="DD459" s="34" t="inlineStr">
        <is>
          <t>X</t>
        </is>
      </c>
    </row>
    <row r="460">
      <c r="A460" t="n">
        <v>459</v>
      </c>
      <c r="B460" t="n">
        <v>29</v>
      </c>
      <c r="C460" s="25" t="inlineStr">
        <is>
          <t>Salehi-Isfahani et al. (2009)</t>
        </is>
      </c>
      <c r="D460" s="12" t="n">
        <v>9.300000000000001</v>
      </c>
      <c r="E460" s="14" t="n">
        <v>0.3</v>
      </c>
      <c r="F460" s="7">
        <f>D460/E460</f>
        <v/>
      </c>
      <c r="G460" s="7">
        <f>D460-E460</f>
        <v/>
      </c>
      <c r="H460" s="16">
        <f>D460+E460</f>
        <v/>
      </c>
      <c r="I460" s="11">
        <f>IFERROR(F460/SQRT(F460^2+W460), "X")</f>
        <v/>
      </c>
      <c r="J460" s="33">
        <f>IFERROR(SQRT((1-I460^2)/W460), "X")</f>
        <v/>
      </c>
      <c r="K460" s="33">
        <f>IFERROR(1/J460, "X")</f>
        <v/>
      </c>
      <c r="L460" s="33">
        <f>IFERROR(I460-J460, "X")</f>
        <v/>
      </c>
      <c r="M460" s="33">
        <f>IFERROR(I460+J460, "X")</f>
        <v/>
      </c>
      <c r="N460" s="8" t="n">
        <v>1</v>
      </c>
      <c r="O460" s="9" t="n">
        <v>0</v>
      </c>
      <c r="P460" s="8" t="n">
        <v>0</v>
      </c>
      <c r="Q460" s="9" t="n">
        <v>0</v>
      </c>
      <c r="R460" s="9" t="n">
        <v>0</v>
      </c>
      <c r="S460" s="9" t="n">
        <v>0</v>
      </c>
      <c r="T460" s="9" t="n">
        <v>1</v>
      </c>
      <c r="U460" s="8" t="n">
        <v>10782</v>
      </c>
      <c r="V460" s="9" t="n">
        <v>3</v>
      </c>
      <c r="W460" s="9">
        <f>U460-V460-1</f>
        <v/>
      </c>
      <c r="X460" s="9">
        <f>COUNTIF(B:B,B460)</f>
        <v/>
      </c>
      <c r="Y460" s="7" t="n">
        <v>7.73</v>
      </c>
      <c r="Z460" s="7" t="n">
        <v>20.35</v>
      </c>
      <c r="AA460" s="9" t="n">
        <v>1</v>
      </c>
      <c r="AB460" s="9" t="n">
        <v>0</v>
      </c>
      <c r="AC460" s="9" t="n">
        <v>0</v>
      </c>
      <c r="AD460" s="9" t="n">
        <v>1</v>
      </c>
      <c r="AE460" s="9" t="n">
        <v>0</v>
      </c>
      <c r="AF460" s="9" t="n">
        <v>0</v>
      </c>
      <c r="AG460" s="8" t="n">
        <v>0</v>
      </c>
      <c r="AH460" s="9" t="n">
        <v>1</v>
      </c>
      <c r="AI460" s="30" t="n">
        <v>0</v>
      </c>
      <c r="AJ460" s="9" t="n">
        <v>0</v>
      </c>
      <c r="AK460" s="30" t="n">
        <v>1</v>
      </c>
      <c r="AL460" s="21" t="n">
        <v>1998</v>
      </c>
      <c r="AM460" s="23">
        <f>LN(AL460)</f>
        <v/>
      </c>
      <c r="AN460" s="33" t="n">
        <v>0.04269999999999999</v>
      </c>
      <c r="AO460" s="33" t="n">
        <v>0.5072</v>
      </c>
      <c r="AP460" s="33" t="n">
        <v>0.335</v>
      </c>
      <c r="AQ460" s="43" t="n">
        <v>0.1152</v>
      </c>
      <c r="AR460" s="33" t="n">
        <v>0.4307486523674802</v>
      </c>
      <c r="AS460" s="43" t="n">
        <v>0.5692513476325198</v>
      </c>
      <c r="AT460" s="42" t="n">
        <v>1</v>
      </c>
      <c r="AU460" s="18" t="n">
        <v>0</v>
      </c>
      <c r="AV460" t="n">
        <v>1</v>
      </c>
      <c r="AW460" s="40" t="n">
        <v>0</v>
      </c>
      <c r="AX460" s="39">
        <f>1-AY460</f>
        <v/>
      </c>
      <c r="AY460" s="40" t="n">
        <v>0.1943</v>
      </c>
      <c r="BA460" s="18" t="n"/>
      <c r="BB460" t="n">
        <v>0</v>
      </c>
      <c r="BC460" s="18" t="n">
        <v>1</v>
      </c>
      <c r="BD460" s="18" t="inlineStr">
        <is>
          <t>Turkey</t>
        </is>
      </c>
      <c r="BE460" t="n">
        <v>0</v>
      </c>
      <c r="BF460" t="n">
        <v>0</v>
      </c>
      <c r="BG460" t="n">
        <v>1</v>
      </c>
      <c r="BH460" t="n">
        <v>0</v>
      </c>
      <c r="BI460" t="n">
        <v>0</v>
      </c>
      <c r="BJ460" t="n">
        <v>0</v>
      </c>
      <c r="BK460" s="18" t="n">
        <v>0</v>
      </c>
      <c r="BL460" t="n">
        <v>0</v>
      </c>
      <c r="BM460" t="n">
        <v>1</v>
      </c>
      <c r="BN460" s="18" t="n">
        <v>0</v>
      </c>
      <c r="BO460" t="n">
        <v>274.3333333333333</v>
      </c>
      <c r="BP460" t="n">
        <v>142</v>
      </c>
      <c r="BQ460" s="25" t="n">
        <v>34.79</v>
      </c>
      <c r="BR460" t="n">
        <v>1</v>
      </c>
      <c r="BS460" t="n">
        <v>0</v>
      </c>
      <c r="BT460" t="n">
        <v>0</v>
      </c>
      <c r="BU460" t="n">
        <v>0</v>
      </c>
      <c r="BV460" t="n">
        <v>0</v>
      </c>
      <c r="BW460" t="n">
        <v>0</v>
      </c>
      <c r="BX460" t="n">
        <v>0</v>
      </c>
      <c r="BY460" s="18" t="n">
        <v>0</v>
      </c>
      <c r="BZ460" t="n">
        <v>0</v>
      </c>
      <c r="CA460" t="n">
        <v>0</v>
      </c>
      <c r="CB460" t="n">
        <v>1</v>
      </c>
      <c r="CC460" s="18" t="n">
        <v>0</v>
      </c>
      <c r="CD460" t="n">
        <v>0</v>
      </c>
      <c r="CE460" t="n">
        <v>0</v>
      </c>
      <c r="CF460" t="n">
        <v>0</v>
      </c>
      <c r="CG460" t="n">
        <v>0</v>
      </c>
      <c r="CH460" s="18" t="n">
        <v>0</v>
      </c>
      <c r="CI460" t="n">
        <v>0</v>
      </c>
      <c r="CJ460" t="n">
        <v>0</v>
      </c>
      <c r="CK460" t="n">
        <v>1</v>
      </c>
      <c r="CL460" t="n">
        <v>1</v>
      </c>
      <c r="CM460" t="n">
        <v>0</v>
      </c>
      <c r="CN460" t="n">
        <v>0</v>
      </c>
      <c r="CO460" t="n">
        <v>0</v>
      </c>
      <c r="CP460" t="n">
        <v>0</v>
      </c>
      <c r="CQ460" t="n">
        <v>0</v>
      </c>
      <c r="CR460" t="n">
        <v>0</v>
      </c>
      <c r="CS460" s="18" t="n">
        <v>0</v>
      </c>
      <c r="DD460" s="34" t="inlineStr">
        <is>
          <t>X</t>
        </is>
      </c>
    </row>
    <row r="461">
      <c r="A461" t="n">
        <v>460</v>
      </c>
      <c r="B461" t="n">
        <v>29</v>
      </c>
      <c r="C461" s="25" t="inlineStr">
        <is>
          <t>Salehi-Isfahani et al. (2009)</t>
        </is>
      </c>
      <c r="D461" s="12" t="n">
        <v>11.6</v>
      </c>
      <c r="E461" s="14" t="n">
        <v>0.3</v>
      </c>
      <c r="F461" s="7">
        <f>D461/E461</f>
        <v/>
      </c>
      <c r="G461" s="7">
        <f>D461-E461</f>
        <v/>
      </c>
      <c r="H461" s="16">
        <f>D461+E461</f>
        <v/>
      </c>
      <c r="I461" s="11">
        <f>IFERROR(F461/SQRT(F461^2+W461), "X")</f>
        <v/>
      </c>
      <c r="J461" s="33">
        <f>IFERROR(SQRT((1-I461^2)/W461), "X")</f>
        <v/>
      </c>
      <c r="K461" s="33">
        <f>IFERROR(1/J461, "X")</f>
        <v/>
      </c>
      <c r="L461" s="33">
        <f>IFERROR(I461-J461, "X")</f>
        <v/>
      </c>
      <c r="M461" s="33">
        <f>IFERROR(I461+J461, "X")</f>
        <v/>
      </c>
      <c r="N461" s="8" t="n">
        <v>1</v>
      </c>
      <c r="O461" s="9" t="n">
        <v>0</v>
      </c>
      <c r="P461" s="8" t="n">
        <v>0</v>
      </c>
      <c r="Q461" s="9" t="n">
        <v>0</v>
      </c>
      <c r="R461" s="9" t="n">
        <v>0</v>
      </c>
      <c r="S461" s="9" t="n">
        <v>0</v>
      </c>
      <c r="T461" s="9" t="n">
        <v>1</v>
      </c>
      <c r="U461" s="8" t="n">
        <v>4687</v>
      </c>
      <c r="V461" s="9" t="n">
        <v>3</v>
      </c>
      <c r="W461" s="9">
        <f>U461-V461-1</f>
        <v/>
      </c>
      <c r="X461" s="9">
        <f>COUNTIF(B:B,B461)</f>
        <v/>
      </c>
      <c r="Y461" s="7" t="n">
        <v>8.300000000000001</v>
      </c>
      <c r="Z461" s="7" t="n">
        <v>20.41</v>
      </c>
      <c r="AA461" s="9" t="n">
        <v>1</v>
      </c>
      <c r="AB461" s="9" t="n">
        <v>0</v>
      </c>
      <c r="AC461" s="9" t="n">
        <v>0</v>
      </c>
      <c r="AD461" s="9" t="n">
        <v>1</v>
      </c>
      <c r="AE461" s="9" t="n">
        <v>0</v>
      </c>
      <c r="AF461" s="9" t="n">
        <v>0</v>
      </c>
      <c r="AG461" s="8" t="n">
        <v>0</v>
      </c>
      <c r="AH461" s="9" t="n">
        <v>1</v>
      </c>
      <c r="AI461" s="30" t="n">
        <v>0</v>
      </c>
      <c r="AJ461" s="9" t="n">
        <v>0</v>
      </c>
      <c r="AK461" s="30" t="n">
        <v>1</v>
      </c>
      <c r="AL461" s="21" t="n">
        <v>2006</v>
      </c>
      <c r="AM461" s="23">
        <f>LN(AL461)</f>
        <v/>
      </c>
      <c r="AN461" s="33" t="n">
        <v>0.035</v>
      </c>
      <c r="AO461" s="33" t="n">
        <v>0.4445</v>
      </c>
      <c r="AP461" s="33" t="n">
        <v>0.3789</v>
      </c>
      <c r="AQ461" s="43" t="n">
        <v>0.1415</v>
      </c>
      <c r="AR461" s="33" t="n">
        <v>0.4185962674287485</v>
      </c>
      <c r="AS461" s="43" t="n">
        <v>0.5814037325712516</v>
      </c>
      <c r="AT461" s="42" t="n">
        <v>1</v>
      </c>
      <c r="AU461" s="18" t="n">
        <v>0</v>
      </c>
      <c r="AV461" t="n">
        <v>1</v>
      </c>
      <c r="AW461" s="40" t="n">
        <v>0</v>
      </c>
      <c r="AX461" s="39">
        <f>1-AY461</f>
        <v/>
      </c>
      <c r="AY461" s="40" t="n">
        <v>0.2793</v>
      </c>
      <c r="BA461" s="18" t="n"/>
      <c r="BB461" t="n">
        <v>0</v>
      </c>
      <c r="BC461" s="18" t="n">
        <v>1</v>
      </c>
      <c r="BD461" s="18" t="inlineStr">
        <is>
          <t>Turkey</t>
        </is>
      </c>
      <c r="BE461" t="n">
        <v>0</v>
      </c>
      <c r="BF461" t="n">
        <v>0</v>
      </c>
      <c r="BG461" t="n">
        <v>1</v>
      </c>
      <c r="BH461" t="n">
        <v>0</v>
      </c>
      <c r="BI461" t="n">
        <v>0</v>
      </c>
      <c r="BJ461" t="n">
        <v>0</v>
      </c>
      <c r="BK461" s="18" t="n">
        <v>0</v>
      </c>
      <c r="BL461" t="n">
        <v>0</v>
      </c>
      <c r="BM461" t="n">
        <v>1</v>
      </c>
      <c r="BN461" s="18" t="n">
        <v>0</v>
      </c>
      <c r="BO461" t="n">
        <v>274.3333333333333</v>
      </c>
      <c r="BP461" t="n">
        <v>142</v>
      </c>
      <c r="BQ461" s="25" t="n">
        <v>35.3</v>
      </c>
      <c r="BR461" t="n">
        <v>1</v>
      </c>
      <c r="BS461" t="n">
        <v>0</v>
      </c>
      <c r="BT461" t="n">
        <v>0</v>
      </c>
      <c r="BU461" t="n">
        <v>0</v>
      </c>
      <c r="BV461" t="n">
        <v>0</v>
      </c>
      <c r="BW461" t="n">
        <v>0</v>
      </c>
      <c r="BX461" t="n">
        <v>0</v>
      </c>
      <c r="BY461" s="18" t="n">
        <v>0</v>
      </c>
      <c r="BZ461" t="n">
        <v>0</v>
      </c>
      <c r="CA461" t="n">
        <v>0</v>
      </c>
      <c r="CB461" t="n">
        <v>1</v>
      </c>
      <c r="CC461" s="18" t="n">
        <v>0</v>
      </c>
      <c r="CD461" t="n">
        <v>0</v>
      </c>
      <c r="CE461" t="n">
        <v>0</v>
      </c>
      <c r="CF461" t="n">
        <v>0</v>
      </c>
      <c r="CG461" t="n">
        <v>0</v>
      </c>
      <c r="CH461" s="18" t="n">
        <v>0</v>
      </c>
      <c r="CI461" t="n">
        <v>0</v>
      </c>
      <c r="CJ461" t="n">
        <v>0</v>
      </c>
      <c r="CK461" t="n">
        <v>1</v>
      </c>
      <c r="CL461" t="n">
        <v>1</v>
      </c>
      <c r="CM461" t="n">
        <v>0</v>
      </c>
      <c r="CN461" t="n">
        <v>0</v>
      </c>
      <c r="CO461" t="n">
        <v>0</v>
      </c>
      <c r="CP461" t="n">
        <v>0</v>
      </c>
      <c r="CQ461" t="n">
        <v>0</v>
      </c>
      <c r="CR461" t="n">
        <v>0</v>
      </c>
      <c r="CS461" s="18" t="n">
        <v>0</v>
      </c>
      <c r="DD461" s="34" t="inlineStr">
        <is>
          <t>X</t>
        </is>
      </c>
    </row>
    <row r="462">
      <c r="A462" t="n">
        <v>461</v>
      </c>
      <c r="B462" t="n">
        <v>29</v>
      </c>
      <c r="C462" s="25" t="inlineStr">
        <is>
          <t>Salehi-Isfahani et al. (2009)</t>
        </is>
      </c>
      <c r="D462" s="12" t="n">
        <v>0.5342607286254575</v>
      </c>
      <c r="E462" s="14" t="n">
        <v>0.9300094164961669</v>
      </c>
      <c r="F462" s="7" t="n">
        <v>0.5744680851063829</v>
      </c>
      <c r="G462" s="7">
        <f>D462-E462</f>
        <v/>
      </c>
      <c r="H462" s="16">
        <f>D462+E462</f>
        <v/>
      </c>
      <c r="I462" s="11">
        <f>IFERROR(F462/SQRT(F462^2+W462), "X")</f>
        <v/>
      </c>
      <c r="J462" s="33">
        <f>IFERROR(SQRT((1-I462^2)/W462), "X")</f>
        <v/>
      </c>
      <c r="K462" s="33">
        <f>IFERROR(1/J462, "X")</f>
        <v/>
      </c>
      <c r="L462" s="33">
        <f>IFERROR(I462-J462, "X")</f>
        <v/>
      </c>
      <c r="M462" s="33">
        <f>IFERROR(I462+J462, "X")</f>
        <v/>
      </c>
      <c r="N462" s="8" t="n">
        <v>1</v>
      </c>
      <c r="O462" s="9" t="n">
        <v>0</v>
      </c>
      <c r="P462" s="8" t="n">
        <v>0</v>
      </c>
      <c r="Q462" s="9" t="n">
        <v>0</v>
      </c>
      <c r="R462" s="9" t="n">
        <v>0</v>
      </c>
      <c r="S462" s="9" t="n">
        <v>0</v>
      </c>
      <c r="T462" s="9" t="n">
        <v>1</v>
      </c>
      <c r="U462" s="8" t="n">
        <v>1695</v>
      </c>
      <c r="V462" s="9" t="n">
        <v>6</v>
      </c>
      <c r="W462" s="9">
        <f>U462-V462-1</f>
        <v/>
      </c>
      <c r="X462" s="9">
        <f>COUNTIF(B:B,B462)</f>
        <v/>
      </c>
      <c r="Y462" s="7" t="n">
        <v>7.96</v>
      </c>
      <c r="Z462" s="7" t="n">
        <v>19.91</v>
      </c>
      <c r="AA462" s="9" t="n">
        <v>0</v>
      </c>
      <c r="AB462" s="9" t="n">
        <v>1</v>
      </c>
      <c r="AC462" s="9" t="n">
        <v>0</v>
      </c>
      <c r="AD462" s="9" t="n">
        <v>1</v>
      </c>
      <c r="AE462" s="9" t="n">
        <v>0</v>
      </c>
      <c r="AF462" s="9" t="n">
        <v>0</v>
      </c>
      <c r="AG462" s="8" t="n">
        <v>0</v>
      </c>
      <c r="AH462" s="9" t="n">
        <v>1</v>
      </c>
      <c r="AI462" s="30" t="n">
        <v>0</v>
      </c>
      <c r="AJ462" s="9" t="n">
        <v>0</v>
      </c>
      <c r="AK462" s="30" t="n">
        <v>1</v>
      </c>
      <c r="AL462" s="21" t="n">
        <v>1988</v>
      </c>
      <c r="AM462" s="23">
        <f>LN(AL462)</f>
        <v/>
      </c>
      <c r="AN462" s="33" t="n">
        <v>0.3407</v>
      </c>
      <c r="AO462" s="33" t="n">
        <v>0.07730000000000001</v>
      </c>
      <c r="AP462" s="33" t="n">
        <v>0.3567</v>
      </c>
      <c r="AQ462" s="43" t="n">
        <v>0.2253</v>
      </c>
      <c r="AR462" s="33" t="n">
        <v>0.5158690156350139</v>
      </c>
      <c r="AS462" s="43" t="n">
        <v>0.4841309843649861</v>
      </c>
      <c r="AT462" s="42" t="n">
        <v>1</v>
      </c>
      <c r="AU462" s="18" t="n">
        <v>0</v>
      </c>
      <c r="AV462" t="n">
        <v>1</v>
      </c>
      <c r="AW462" s="40" t="n">
        <v>0</v>
      </c>
      <c r="AX462" s="39">
        <f>1-AY462</f>
        <v/>
      </c>
      <c r="AY462" s="40" t="n">
        <v>0.6323</v>
      </c>
      <c r="BA462" s="18" t="n"/>
      <c r="BB462" t="n">
        <v>0</v>
      </c>
      <c r="BC462" s="18" t="n">
        <v>1</v>
      </c>
      <c r="BD462" s="18" t="inlineStr">
        <is>
          <t>Egypt</t>
        </is>
      </c>
      <c r="BE462" t="n">
        <v>0</v>
      </c>
      <c r="BF462" t="n">
        <v>0</v>
      </c>
      <c r="BG462" t="n">
        <v>0</v>
      </c>
      <c r="BH462" t="n">
        <v>0</v>
      </c>
      <c r="BI462" t="n">
        <v>1</v>
      </c>
      <c r="BJ462" t="n">
        <v>0</v>
      </c>
      <c r="BK462" s="18" t="n">
        <v>0</v>
      </c>
      <c r="BL462" t="n">
        <v>0</v>
      </c>
      <c r="BM462" t="n">
        <v>1</v>
      </c>
      <c r="BN462" s="18" t="n">
        <v>0</v>
      </c>
      <c r="BO462" t="n">
        <v>39.08333333333334</v>
      </c>
      <c r="BP462" t="n">
        <v>9.01</v>
      </c>
      <c r="BQ462" s="25" t="n">
        <v>35.66</v>
      </c>
      <c r="BR462" t="n">
        <v>1</v>
      </c>
      <c r="BS462" t="n">
        <v>0</v>
      </c>
      <c r="BT462" t="n">
        <v>0</v>
      </c>
      <c r="BU462" t="n">
        <v>0</v>
      </c>
      <c r="BV462" t="n">
        <v>0</v>
      </c>
      <c r="BW462" t="n">
        <v>0</v>
      </c>
      <c r="BX462" t="n">
        <v>0</v>
      </c>
      <c r="BY462" s="18" t="n">
        <v>0</v>
      </c>
      <c r="BZ462" t="n">
        <v>0</v>
      </c>
      <c r="CA462" t="n">
        <v>0</v>
      </c>
      <c r="CB462" t="n">
        <v>1</v>
      </c>
      <c r="CC462" s="18" t="n">
        <v>0</v>
      </c>
      <c r="CD462" t="n">
        <v>0</v>
      </c>
      <c r="CE462" t="n">
        <v>0</v>
      </c>
      <c r="CF462" t="n">
        <v>0</v>
      </c>
      <c r="CG462" t="n">
        <v>0</v>
      </c>
      <c r="CH462" s="18" t="n">
        <v>0</v>
      </c>
      <c r="CI462" t="n">
        <v>0</v>
      </c>
      <c r="CJ462" t="n">
        <v>0</v>
      </c>
      <c r="CK462" t="n">
        <v>1</v>
      </c>
      <c r="CL462" t="n">
        <v>1</v>
      </c>
      <c r="CM462" t="n">
        <v>0</v>
      </c>
      <c r="CN462" t="n">
        <v>0</v>
      </c>
      <c r="CO462" t="n">
        <v>0</v>
      </c>
      <c r="CP462" t="n">
        <v>0</v>
      </c>
      <c r="CQ462" t="n">
        <v>0</v>
      </c>
      <c r="CR462" t="n">
        <v>0</v>
      </c>
      <c r="CS462" s="18" t="n">
        <v>0</v>
      </c>
      <c r="DD462" s="34" t="inlineStr">
        <is>
          <t>X</t>
        </is>
      </c>
    </row>
    <row r="463">
      <c r="A463" t="n">
        <v>462</v>
      </c>
      <c r="B463" t="n">
        <v>29</v>
      </c>
      <c r="C463" s="25" t="inlineStr">
        <is>
          <t>Salehi-Isfahani et al. (2009)</t>
        </is>
      </c>
      <c r="D463" s="12" t="n">
        <v>5.805833276350936</v>
      </c>
      <c r="E463" s="14" t="n">
        <v>1.363695723049871</v>
      </c>
      <c r="F463" s="7" t="n">
        <v>4.257425742574257</v>
      </c>
      <c r="G463" s="7">
        <f>D463-E463</f>
        <v/>
      </c>
      <c r="H463" s="16">
        <f>D463+E463</f>
        <v/>
      </c>
      <c r="I463" s="11">
        <f>IFERROR(F463/SQRT(F463^2+W463), "X")</f>
        <v/>
      </c>
      <c r="J463" s="33">
        <f>IFERROR(SQRT((1-I463^2)/W463), "X")</f>
        <v/>
      </c>
      <c r="K463" s="33">
        <f>IFERROR(1/J463, "X")</f>
        <v/>
      </c>
      <c r="L463" s="33">
        <f>IFERROR(I463-J463, "X")</f>
        <v/>
      </c>
      <c r="M463" s="33">
        <f>IFERROR(I463+J463, "X")</f>
        <v/>
      </c>
      <c r="N463" s="8" t="n">
        <v>1</v>
      </c>
      <c r="O463" s="9" t="n">
        <v>0</v>
      </c>
      <c r="P463" s="8" t="n">
        <v>0</v>
      </c>
      <c r="Q463" s="9" t="n">
        <v>0</v>
      </c>
      <c r="R463" s="9" t="n">
        <v>0</v>
      </c>
      <c r="S463" s="9" t="n">
        <v>0</v>
      </c>
      <c r="T463" s="9" t="n">
        <v>1</v>
      </c>
      <c r="U463" s="8" t="n">
        <v>1695</v>
      </c>
      <c r="V463" s="9" t="n">
        <v>6</v>
      </c>
      <c r="W463" s="9">
        <f>U463-V463-1</f>
        <v/>
      </c>
      <c r="X463" s="9">
        <f>COUNTIF(B:B,B463)</f>
        <v/>
      </c>
      <c r="Y463" s="7" t="n">
        <v>7.96</v>
      </c>
      <c r="Z463" s="7" t="n">
        <v>19.91</v>
      </c>
      <c r="AA463" s="9" t="n">
        <v>0</v>
      </c>
      <c r="AB463" s="9" t="n">
        <v>1</v>
      </c>
      <c r="AC463" s="9" t="n">
        <v>0</v>
      </c>
      <c r="AD463" s="9" t="n">
        <v>1</v>
      </c>
      <c r="AE463" s="9" t="n">
        <v>0</v>
      </c>
      <c r="AF463" s="9" t="n">
        <v>0</v>
      </c>
      <c r="AG463" s="8" t="n">
        <v>0</v>
      </c>
      <c r="AH463" s="9" t="n">
        <v>1</v>
      </c>
      <c r="AI463" s="30" t="n">
        <v>0</v>
      </c>
      <c r="AJ463" s="9" t="n">
        <v>0</v>
      </c>
      <c r="AK463" s="30" t="n">
        <v>1</v>
      </c>
      <c r="AL463" s="21" t="n">
        <v>1988</v>
      </c>
      <c r="AM463" s="23">
        <f>LN(AL463)</f>
        <v/>
      </c>
      <c r="AN463" s="33" t="n">
        <v>0.3407</v>
      </c>
      <c r="AO463" s="33" t="n">
        <v>0.07730000000000001</v>
      </c>
      <c r="AP463" s="33" t="n">
        <v>0.3567</v>
      </c>
      <c r="AQ463" s="43" t="n">
        <v>0.2253</v>
      </c>
      <c r="AR463" s="33" t="n">
        <v>0.5158690156350139</v>
      </c>
      <c r="AS463" s="43" t="n">
        <v>0.4841309843649861</v>
      </c>
      <c r="AT463" s="42" t="n">
        <v>1</v>
      </c>
      <c r="AU463" s="18" t="n">
        <v>0</v>
      </c>
      <c r="AV463" t="n">
        <v>1</v>
      </c>
      <c r="AW463" s="40" t="n">
        <v>0</v>
      </c>
      <c r="AX463" s="39">
        <f>1-AY463</f>
        <v/>
      </c>
      <c r="AY463" s="40" t="n">
        <v>0.6323</v>
      </c>
      <c r="BA463" s="18" t="n"/>
      <c r="BB463" t="n">
        <v>0</v>
      </c>
      <c r="BC463" s="18" t="n">
        <v>1</v>
      </c>
      <c r="BD463" s="18" t="inlineStr">
        <is>
          <t>Egypt</t>
        </is>
      </c>
      <c r="BE463" t="n">
        <v>0</v>
      </c>
      <c r="BF463" t="n">
        <v>0</v>
      </c>
      <c r="BG463" t="n">
        <v>0</v>
      </c>
      <c r="BH463" t="n">
        <v>0</v>
      </c>
      <c r="BI463" t="n">
        <v>1</v>
      </c>
      <c r="BJ463" t="n">
        <v>0</v>
      </c>
      <c r="BK463" s="18" t="n">
        <v>0</v>
      </c>
      <c r="BL463" t="n">
        <v>0</v>
      </c>
      <c r="BM463" t="n">
        <v>1</v>
      </c>
      <c r="BN463" s="18" t="n">
        <v>0</v>
      </c>
      <c r="BO463" t="n">
        <v>39.08333333333334</v>
      </c>
      <c r="BP463" t="n">
        <v>9.01</v>
      </c>
      <c r="BQ463" s="25" t="n">
        <v>35.66</v>
      </c>
      <c r="BR463" t="n">
        <v>1</v>
      </c>
      <c r="BS463" t="n">
        <v>0</v>
      </c>
      <c r="BT463" t="n">
        <v>0</v>
      </c>
      <c r="BU463" t="n">
        <v>0</v>
      </c>
      <c r="BV463" t="n">
        <v>0</v>
      </c>
      <c r="BW463" t="n">
        <v>0</v>
      </c>
      <c r="BX463" t="n">
        <v>0</v>
      </c>
      <c r="BY463" s="18" t="n">
        <v>0</v>
      </c>
      <c r="BZ463" t="n">
        <v>0</v>
      </c>
      <c r="CA463" t="n">
        <v>0</v>
      </c>
      <c r="CB463" t="n">
        <v>1</v>
      </c>
      <c r="CC463" s="18" t="n">
        <v>0</v>
      </c>
      <c r="CD463" t="n">
        <v>0</v>
      </c>
      <c r="CE463" t="n">
        <v>0</v>
      </c>
      <c r="CF463" t="n">
        <v>0</v>
      </c>
      <c r="CG463" t="n">
        <v>0</v>
      </c>
      <c r="CH463" s="18" t="n">
        <v>0</v>
      </c>
      <c r="CI463" t="n">
        <v>0</v>
      </c>
      <c r="CJ463" t="n">
        <v>0</v>
      </c>
      <c r="CK463" t="n">
        <v>1</v>
      </c>
      <c r="CL463" t="n">
        <v>1</v>
      </c>
      <c r="CM463" t="n">
        <v>0</v>
      </c>
      <c r="CN463" t="n">
        <v>0</v>
      </c>
      <c r="CO463" t="n">
        <v>0</v>
      </c>
      <c r="CP463" t="n">
        <v>0</v>
      </c>
      <c r="CQ463" t="n">
        <v>0</v>
      </c>
      <c r="CR463" t="n">
        <v>0</v>
      </c>
      <c r="CS463" s="18" t="n">
        <v>0</v>
      </c>
      <c r="DD463" s="34" t="inlineStr">
        <is>
          <t>X</t>
        </is>
      </c>
    </row>
    <row r="464">
      <c r="A464" t="n">
        <v>463</v>
      </c>
      <c r="B464" t="n">
        <v>29</v>
      </c>
      <c r="C464" s="25" t="inlineStr">
        <is>
          <t>Salehi-Isfahani et al. (2009)</t>
        </is>
      </c>
      <c r="D464" s="12" t="n">
        <v>3.782779413590132</v>
      </c>
      <c r="E464" s="14" t="n">
        <v>0.2505942198277374</v>
      </c>
      <c r="F464" s="7" t="n">
        <v>15.09523809523809</v>
      </c>
      <c r="G464" s="7">
        <f>D464-E464</f>
        <v/>
      </c>
      <c r="H464" s="16">
        <f>D464+E464</f>
        <v/>
      </c>
      <c r="I464" s="11">
        <f>IFERROR(F464/SQRT(F464^2+W464), "X")</f>
        <v/>
      </c>
      <c r="J464" s="33">
        <f>IFERROR(SQRT((1-I464^2)/W464), "X")</f>
        <v/>
      </c>
      <c r="K464" s="33">
        <f>IFERROR(1/J464, "X")</f>
        <v/>
      </c>
      <c r="L464" s="33">
        <f>IFERROR(I464-J464, "X")</f>
        <v/>
      </c>
      <c r="M464" s="33">
        <f>IFERROR(I464+J464, "X")</f>
        <v/>
      </c>
      <c r="N464" s="8" t="n">
        <v>1</v>
      </c>
      <c r="O464" s="9" t="n">
        <v>0</v>
      </c>
      <c r="P464" s="8" t="n">
        <v>0</v>
      </c>
      <c r="Q464" s="9" t="n">
        <v>0</v>
      </c>
      <c r="R464" s="9" t="n">
        <v>0</v>
      </c>
      <c r="S464" s="9" t="n">
        <v>0</v>
      </c>
      <c r="T464" s="9" t="n">
        <v>1</v>
      </c>
      <c r="U464" s="8" t="n">
        <v>1695</v>
      </c>
      <c r="V464" s="9" t="n">
        <v>6</v>
      </c>
      <c r="W464" s="9">
        <f>U464-V464-1</f>
        <v/>
      </c>
      <c r="X464" s="9">
        <f>COUNTIF(B:B,B464)</f>
        <v/>
      </c>
      <c r="Y464" s="7" t="n">
        <v>7.96</v>
      </c>
      <c r="Z464" s="7" t="n">
        <v>19.91</v>
      </c>
      <c r="AA464" s="9" t="n">
        <v>0</v>
      </c>
      <c r="AB464" s="9" t="n">
        <v>1</v>
      </c>
      <c r="AC464" s="9" t="n">
        <v>0</v>
      </c>
      <c r="AD464" s="9" t="n">
        <v>1</v>
      </c>
      <c r="AE464" s="9" t="n">
        <v>0</v>
      </c>
      <c r="AF464" s="9" t="n">
        <v>0</v>
      </c>
      <c r="AG464" s="8" t="n">
        <v>0</v>
      </c>
      <c r="AH464" s="9" t="n">
        <v>1</v>
      </c>
      <c r="AI464" s="30" t="n">
        <v>0</v>
      </c>
      <c r="AJ464" s="9" t="n">
        <v>0</v>
      </c>
      <c r="AK464" s="30" t="n">
        <v>1</v>
      </c>
      <c r="AL464" s="21" t="n">
        <v>1988</v>
      </c>
      <c r="AM464" s="23">
        <f>LN(AL464)</f>
        <v/>
      </c>
      <c r="AN464" s="33" t="n">
        <v>0.3407</v>
      </c>
      <c r="AO464" s="33" t="n">
        <v>0.07730000000000001</v>
      </c>
      <c r="AP464" s="33" t="n">
        <v>0.3567</v>
      </c>
      <c r="AQ464" s="43" t="n">
        <v>0.2253</v>
      </c>
      <c r="AR464" s="33" t="n">
        <v>0.5158690156350139</v>
      </c>
      <c r="AS464" s="43" t="n">
        <v>0.4841309843649861</v>
      </c>
      <c r="AT464" s="42" t="n">
        <v>1</v>
      </c>
      <c r="AU464" s="18" t="n">
        <v>0</v>
      </c>
      <c r="AV464" t="n">
        <v>1</v>
      </c>
      <c r="AW464" s="40" t="n">
        <v>0</v>
      </c>
      <c r="AX464" s="39">
        <f>1-AY464</f>
        <v/>
      </c>
      <c r="AY464" s="40" t="n">
        <v>0.6323</v>
      </c>
      <c r="BA464" s="18" t="n"/>
      <c r="BB464" t="n">
        <v>0</v>
      </c>
      <c r="BC464" s="18" t="n">
        <v>1</v>
      </c>
      <c r="BD464" s="18" t="inlineStr">
        <is>
          <t>Egypt</t>
        </is>
      </c>
      <c r="BE464" t="n">
        <v>0</v>
      </c>
      <c r="BF464" t="n">
        <v>0</v>
      </c>
      <c r="BG464" t="n">
        <v>0</v>
      </c>
      <c r="BH464" t="n">
        <v>0</v>
      </c>
      <c r="BI464" t="n">
        <v>1</v>
      </c>
      <c r="BJ464" t="n">
        <v>0</v>
      </c>
      <c r="BK464" s="18" t="n">
        <v>0</v>
      </c>
      <c r="BL464" t="n">
        <v>0</v>
      </c>
      <c r="BM464" t="n">
        <v>1</v>
      </c>
      <c r="BN464" s="18" t="n">
        <v>0</v>
      </c>
      <c r="BO464" t="n">
        <v>39.08333333333334</v>
      </c>
      <c r="BP464" t="n">
        <v>9.01</v>
      </c>
      <c r="BQ464" s="25" t="n">
        <v>35.66</v>
      </c>
      <c r="BR464" t="n">
        <v>1</v>
      </c>
      <c r="BS464" t="n">
        <v>0</v>
      </c>
      <c r="BT464" t="n">
        <v>0</v>
      </c>
      <c r="BU464" t="n">
        <v>0</v>
      </c>
      <c r="BV464" t="n">
        <v>0</v>
      </c>
      <c r="BW464" t="n">
        <v>0</v>
      </c>
      <c r="BX464" t="n">
        <v>0</v>
      </c>
      <c r="BY464" s="18" t="n">
        <v>0</v>
      </c>
      <c r="BZ464" t="n">
        <v>0</v>
      </c>
      <c r="CA464" t="n">
        <v>0</v>
      </c>
      <c r="CB464" t="n">
        <v>1</v>
      </c>
      <c r="CC464" s="18" t="n">
        <v>0</v>
      </c>
      <c r="CD464" t="n">
        <v>0</v>
      </c>
      <c r="CE464" t="n">
        <v>0</v>
      </c>
      <c r="CF464" t="n">
        <v>0</v>
      </c>
      <c r="CG464" t="n">
        <v>0</v>
      </c>
      <c r="CH464" s="18" t="n">
        <v>0</v>
      </c>
      <c r="CI464" t="n">
        <v>0</v>
      </c>
      <c r="CJ464" t="n">
        <v>0</v>
      </c>
      <c r="CK464" t="n">
        <v>1</v>
      </c>
      <c r="CL464" t="n">
        <v>1</v>
      </c>
      <c r="CM464" t="n">
        <v>0</v>
      </c>
      <c r="CN464" t="n">
        <v>0</v>
      </c>
      <c r="CO464" t="n">
        <v>0</v>
      </c>
      <c r="CP464" t="n">
        <v>0</v>
      </c>
      <c r="CQ464" t="n">
        <v>0</v>
      </c>
      <c r="CR464" t="n">
        <v>0</v>
      </c>
      <c r="CS464" s="18" t="n">
        <v>0</v>
      </c>
      <c r="DD464" s="34" t="inlineStr">
        <is>
          <t>X</t>
        </is>
      </c>
    </row>
    <row r="465">
      <c r="A465" t="n">
        <v>464</v>
      </c>
      <c r="B465" t="n">
        <v>29</v>
      </c>
      <c r="C465" s="25" t="inlineStr">
        <is>
          <t>Salehi-Isfahani et al. (2009)</t>
        </is>
      </c>
      <c r="D465" s="12" t="n">
        <v>2.888269184342662</v>
      </c>
      <c r="E465" s="14" t="n">
        <v>0.7551030547301079</v>
      </c>
      <c r="F465" s="7" t="n">
        <v>3.825</v>
      </c>
      <c r="G465" s="7">
        <f>D465-E465</f>
        <v/>
      </c>
      <c r="H465" s="16">
        <f>D465+E465</f>
        <v/>
      </c>
      <c r="I465" s="11">
        <f>IFERROR(F465/SQRT(F465^2+W465), "X")</f>
        <v/>
      </c>
      <c r="J465" s="33">
        <f>IFERROR(SQRT((1-I465^2)/W465), "X")</f>
        <v/>
      </c>
      <c r="K465" s="33">
        <f>IFERROR(1/J465, "X")</f>
        <v/>
      </c>
      <c r="L465" s="33">
        <f>IFERROR(I465-J465, "X")</f>
        <v/>
      </c>
      <c r="M465" s="33">
        <f>IFERROR(I465+J465, "X")</f>
        <v/>
      </c>
      <c r="N465" s="8" t="n">
        <v>1</v>
      </c>
      <c r="O465" s="9" t="n">
        <v>0</v>
      </c>
      <c r="P465" s="8" t="n">
        <v>0</v>
      </c>
      <c r="Q465" s="9" t="n">
        <v>0</v>
      </c>
      <c r="R465" s="9" t="n">
        <v>0</v>
      </c>
      <c r="S465" s="9" t="n">
        <v>0</v>
      </c>
      <c r="T465" s="9" t="n">
        <v>1</v>
      </c>
      <c r="U465" s="8" t="n">
        <v>2094</v>
      </c>
      <c r="V465" s="9" t="n">
        <v>6</v>
      </c>
      <c r="W465" s="9">
        <f>U465-V465-1</f>
        <v/>
      </c>
      <c r="X465" s="9">
        <f>COUNTIF(B:B,B465)</f>
        <v/>
      </c>
      <c r="Y465" s="7" t="n">
        <v>10.15</v>
      </c>
      <c r="Z465" s="7" t="n">
        <v>19.17</v>
      </c>
      <c r="AA465" s="9" t="n">
        <v>0</v>
      </c>
      <c r="AB465" s="9" t="n">
        <v>1</v>
      </c>
      <c r="AC465" s="9" t="n">
        <v>0</v>
      </c>
      <c r="AD465" s="9" t="n">
        <v>1</v>
      </c>
      <c r="AE465" s="9" t="n">
        <v>0</v>
      </c>
      <c r="AF465" s="9" t="n">
        <v>0</v>
      </c>
      <c r="AG465" s="8" t="n">
        <v>0</v>
      </c>
      <c r="AH465" s="9" t="n">
        <v>1</v>
      </c>
      <c r="AI465" s="30" t="n">
        <v>0</v>
      </c>
      <c r="AJ465" s="9" t="n">
        <v>0</v>
      </c>
      <c r="AK465" s="30" t="n">
        <v>1</v>
      </c>
      <c r="AL465" s="21" t="n">
        <v>1998</v>
      </c>
      <c r="AM465" s="23">
        <f>LN(AL465)</f>
        <v/>
      </c>
      <c r="AN465" s="33" t="n">
        <v>0.1926</v>
      </c>
      <c r="AO465" s="33" t="n">
        <v>0.1146</v>
      </c>
      <c r="AP465" s="33" t="n">
        <v>0.4429999999999999</v>
      </c>
      <c r="AQ465" s="43" t="n">
        <v>0.2499</v>
      </c>
      <c r="AR465" s="33" t="n">
        <v>0.4665065964690984</v>
      </c>
      <c r="AS465" s="43" t="n">
        <v>0.5334934035309017</v>
      </c>
      <c r="AT465" s="42" t="n">
        <v>1</v>
      </c>
      <c r="AU465" s="18" t="n">
        <v>0</v>
      </c>
      <c r="AV465" t="n">
        <v>1</v>
      </c>
      <c r="AW465" s="40" t="n">
        <v>0</v>
      </c>
      <c r="AX465" s="39">
        <f>1-AY465</f>
        <v/>
      </c>
      <c r="AY465" s="40" t="n">
        <v>0.5518999999999999</v>
      </c>
      <c r="BA465" s="18" t="n"/>
      <c r="BB465" t="n">
        <v>0</v>
      </c>
      <c r="BC465" s="18" t="n">
        <v>1</v>
      </c>
      <c r="BD465" s="18" t="inlineStr">
        <is>
          <t>Egypt</t>
        </is>
      </c>
      <c r="BE465" t="n">
        <v>0</v>
      </c>
      <c r="BF465" t="n">
        <v>0</v>
      </c>
      <c r="BG465" t="n">
        <v>0</v>
      </c>
      <c r="BH465" t="n">
        <v>0</v>
      </c>
      <c r="BI465" t="n">
        <v>1</v>
      </c>
      <c r="BJ465" t="n">
        <v>0</v>
      </c>
      <c r="BK465" s="18" t="n">
        <v>0</v>
      </c>
      <c r="BL465" t="n">
        <v>0</v>
      </c>
      <c r="BM465" t="n">
        <v>1</v>
      </c>
      <c r="BN465" s="18" t="n">
        <v>0</v>
      </c>
      <c r="BO465" t="n">
        <v>39.08333333333334</v>
      </c>
      <c r="BP465" t="n">
        <v>9.01</v>
      </c>
      <c r="BQ465" s="25" t="n">
        <v>36.31</v>
      </c>
      <c r="BR465" t="n">
        <v>1</v>
      </c>
      <c r="BS465" t="n">
        <v>0</v>
      </c>
      <c r="BT465" t="n">
        <v>0</v>
      </c>
      <c r="BU465" t="n">
        <v>0</v>
      </c>
      <c r="BV465" t="n">
        <v>0</v>
      </c>
      <c r="BW465" t="n">
        <v>0</v>
      </c>
      <c r="BX465" t="n">
        <v>0</v>
      </c>
      <c r="BY465" s="18" t="n">
        <v>0</v>
      </c>
      <c r="BZ465" t="n">
        <v>0</v>
      </c>
      <c r="CA465" t="n">
        <v>0</v>
      </c>
      <c r="CB465" t="n">
        <v>1</v>
      </c>
      <c r="CC465" s="18" t="n">
        <v>0</v>
      </c>
      <c r="CD465" t="n">
        <v>0</v>
      </c>
      <c r="CE465" t="n">
        <v>0</v>
      </c>
      <c r="CF465" t="n">
        <v>0</v>
      </c>
      <c r="CG465" t="n">
        <v>0</v>
      </c>
      <c r="CH465" s="18" t="n">
        <v>0</v>
      </c>
      <c r="CI465" t="n">
        <v>0</v>
      </c>
      <c r="CJ465" t="n">
        <v>0</v>
      </c>
      <c r="CK465" t="n">
        <v>1</v>
      </c>
      <c r="CL465" t="n">
        <v>1</v>
      </c>
      <c r="CM465" t="n">
        <v>0</v>
      </c>
      <c r="CN465" t="n">
        <v>0</v>
      </c>
      <c r="CO465" t="n">
        <v>0</v>
      </c>
      <c r="CP465" t="n">
        <v>0</v>
      </c>
      <c r="CQ465" t="n">
        <v>0</v>
      </c>
      <c r="CR465" t="n">
        <v>0</v>
      </c>
      <c r="CS465" s="18" t="n">
        <v>0</v>
      </c>
      <c r="DD465" s="34" t="inlineStr">
        <is>
          <t>X</t>
        </is>
      </c>
    </row>
    <row r="466">
      <c r="A466" t="n">
        <v>465</v>
      </c>
      <c r="B466" t="n">
        <v>29</v>
      </c>
      <c r="C466" s="25" t="inlineStr">
        <is>
          <t>Salehi-Isfahani et al. (2009)</t>
        </is>
      </c>
      <c r="D466" s="12" t="n">
        <v>5.102968435892907</v>
      </c>
      <c r="E466" s="14" t="n">
        <v>0.9981854425499099</v>
      </c>
      <c r="F466" s="7" t="n">
        <v>5.112244897959184</v>
      </c>
      <c r="G466" s="7">
        <f>D466-E466</f>
        <v/>
      </c>
      <c r="H466" s="16">
        <f>D466+E466</f>
        <v/>
      </c>
      <c r="I466" s="11">
        <f>IFERROR(F466/SQRT(F466^2+W466), "X")</f>
        <v/>
      </c>
      <c r="J466" s="33">
        <f>IFERROR(SQRT((1-I466^2)/W466), "X")</f>
        <v/>
      </c>
      <c r="K466" s="33">
        <f>IFERROR(1/J466, "X")</f>
        <v/>
      </c>
      <c r="L466" s="33">
        <f>IFERROR(I466-J466, "X")</f>
        <v/>
      </c>
      <c r="M466" s="33">
        <f>IFERROR(I466+J466, "X")</f>
        <v/>
      </c>
      <c r="N466" s="8" t="n">
        <v>1</v>
      </c>
      <c r="O466" s="9" t="n">
        <v>0</v>
      </c>
      <c r="P466" s="8" t="n">
        <v>0</v>
      </c>
      <c r="Q466" s="9" t="n">
        <v>0</v>
      </c>
      <c r="R466" s="9" t="n">
        <v>0</v>
      </c>
      <c r="S466" s="9" t="n">
        <v>0</v>
      </c>
      <c r="T466" s="9" t="n">
        <v>1</v>
      </c>
      <c r="U466" s="8" t="n">
        <v>2094</v>
      </c>
      <c r="V466" s="9" t="n">
        <v>6</v>
      </c>
      <c r="W466" s="9">
        <f>U466-V466-1</f>
        <v/>
      </c>
      <c r="X466" s="9">
        <f>COUNTIF(B:B,B466)</f>
        <v/>
      </c>
      <c r="Y466" s="7" t="n">
        <v>10.15</v>
      </c>
      <c r="Z466" s="7" t="n">
        <v>19.17</v>
      </c>
      <c r="AA466" s="9" t="n">
        <v>0</v>
      </c>
      <c r="AB466" s="9" t="n">
        <v>1</v>
      </c>
      <c r="AC466" s="9" t="n">
        <v>0</v>
      </c>
      <c r="AD466" s="9" t="n">
        <v>1</v>
      </c>
      <c r="AE466" s="9" t="n">
        <v>0</v>
      </c>
      <c r="AF466" s="9" t="n">
        <v>0</v>
      </c>
      <c r="AG466" s="8" t="n">
        <v>0</v>
      </c>
      <c r="AH466" s="9" t="n">
        <v>1</v>
      </c>
      <c r="AI466" s="30" t="n">
        <v>0</v>
      </c>
      <c r="AJ466" s="9" t="n">
        <v>0</v>
      </c>
      <c r="AK466" s="30" t="n">
        <v>1</v>
      </c>
      <c r="AL466" s="21" t="n">
        <v>1998</v>
      </c>
      <c r="AM466" s="23">
        <f>LN(AL466)</f>
        <v/>
      </c>
      <c r="AN466" s="33" t="n">
        <v>0.1926</v>
      </c>
      <c r="AO466" s="33" t="n">
        <v>0.1146</v>
      </c>
      <c r="AP466" s="33" t="n">
        <v>0.4429999999999999</v>
      </c>
      <c r="AQ466" s="43" t="n">
        <v>0.2499</v>
      </c>
      <c r="AR466" s="33" t="n">
        <v>0.4665065964690984</v>
      </c>
      <c r="AS466" s="43" t="n">
        <v>0.5334934035309017</v>
      </c>
      <c r="AT466" s="42" t="n">
        <v>1</v>
      </c>
      <c r="AU466" s="18" t="n">
        <v>0</v>
      </c>
      <c r="AV466" t="n">
        <v>1</v>
      </c>
      <c r="AW466" s="40" t="n">
        <v>0</v>
      </c>
      <c r="AX466" s="39">
        <f>1-AY466</f>
        <v/>
      </c>
      <c r="AY466" s="40" t="n">
        <v>0.5518999999999999</v>
      </c>
      <c r="BA466" s="18" t="n"/>
      <c r="BB466" t="n">
        <v>0</v>
      </c>
      <c r="BC466" s="18" t="n">
        <v>1</v>
      </c>
      <c r="BD466" s="18" t="inlineStr">
        <is>
          <t>Egypt</t>
        </is>
      </c>
      <c r="BE466" t="n">
        <v>0</v>
      </c>
      <c r="BF466" t="n">
        <v>0</v>
      </c>
      <c r="BG466" t="n">
        <v>0</v>
      </c>
      <c r="BH466" t="n">
        <v>0</v>
      </c>
      <c r="BI466" t="n">
        <v>1</v>
      </c>
      <c r="BJ466" t="n">
        <v>0</v>
      </c>
      <c r="BK466" s="18" t="n">
        <v>0</v>
      </c>
      <c r="BL466" t="n">
        <v>0</v>
      </c>
      <c r="BM466" t="n">
        <v>1</v>
      </c>
      <c r="BN466" s="18" t="n">
        <v>0</v>
      </c>
      <c r="BO466" t="n">
        <v>39.08333333333334</v>
      </c>
      <c r="BP466" t="n">
        <v>9.01</v>
      </c>
      <c r="BQ466" s="25" t="n">
        <v>36.31</v>
      </c>
      <c r="BR466" t="n">
        <v>1</v>
      </c>
      <c r="BS466" t="n">
        <v>0</v>
      </c>
      <c r="BT466" t="n">
        <v>0</v>
      </c>
      <c r="BU466" t="n">
        <v>0</v>
      </c>
      <c r="BV466" t="n">
        <v>0</v>
      </c>
      <c r="BW466" t="n">
        <v>0</v>
      </c>
      <c r="BX466" t="n">
        <v>0</v>
      </c>
      <c r="BY466" s="18" t="n">
        <v>0</v>
      </c>
      <c r="BZ466" t="n">
        <v>0</v>
      </c>
      <c r="CA466" t="n">
        <v>0</v>
      </c>
      <c r="CB466" t="n">
        <v>1</v>
      </c>
      <c r="CC466" s="18" t="n">
        <v>0</v>
      </c>
      <c r="CD466" t="n">
        <v>0</v>
      </c>
      <c r="CE466" t="n">
        <v>0</v>
      </c>
      <c r="CF466" t="n">
        <v>0</v>
      </c>
      <c r="CG466" t="n">
        <v>0</v>
      </c>
      <c r="CH466" s="18" t="n">
        <v>0</v>
      </c>
      <c r="CI466" t="n">
        <v>0</v>
      </c>
      <c r="CJ466" t="n">
        <v>0</v>
      </c>
      <c r="CK466" t="n">
        <v>1</v>
      </c>
      <c r="CL466" t="n">
        <v>1</v>
      </c>
      <c r="CM466" t="n">
        <v>0</v>
      </c>
      <c r="CN466" t="n">
        <v>0</v>
      </c>
      <c r="CO466" t="n">
        <v>0</v>
      </c>
      <c r="CP466" t="n">
        <v>0</v>
      </c>
      <c r="CQ466" t="n">
        <v>0</v>
      </c>
      <c r="CR466" t="n">
        <v>0</v>
      </c>
      <c r="CS466" s="18" t="n">
        <v>0</v>
      </c>
      <c r="DD466" s="34" t="inlineStr">
        <is>
          <t>X</t>
        </is>
      </c>
    </row>
    <row r="467">
      <c r="A467" t="n">
        <v>466</v>
      </c>
      <c r="B467" t="n">
        <v>29</v>
      </c>
      <c r="C467" s="25" t="inlineStr">
        <is>
          <t>Salehi-Isfahani et al. (2009)</t>
        </is>
      </c>
      <c r="D467" s="12" t="n">
        <v>2.637187966687971</v>
      </c>
      <c r="E467" s="14" t="n">
        <v>0.1607036417200482</v>
      </c>
      <c r="F467" s="7" t="n">
        <v>16.41025641025641</v>
      </c>
      <c r="G467" s="7">
        <f>D467-E467</f>
        <v/>
      </c>
      <c r="H467" s="16">
        <f>D467+E467</f>
        <v/>
      </c>
      <c r="I467" s="11">
        <f>IFERROR(F467/SQRT(F467^2+W467), "X")</f>
        <v/>
      </c>
      <c r="J467" s="33">
        <f>IFERROR(SQRT((1-I467^2)/W467), "X")</f>
        <v/>
      </c>
      <c r="K467" s="33">
        <f>IFERROR(1/J467, "X")</f>
        <v/>
      </c>
      <c r="L467" s="33">
        <f>IFERROR(I467-J467, "X")</f>
        <v/>
      </c>
      <c r="M467" s="33">
        <f>IFERROR(I467+J467, "X")</f>
        <v/>
      </c>
      <c r="N467" s="8" t="n">
        <v>1</v>
      </c>
      <c r="O467" s="9" t="n">
        <v>0</v>
      </c>
      <c r="P467" s="8" t="n">
        <v>0</v>
      </c>
      <c r="Q467" s="9" t="n">
        <v>0</v>
      </c>
      <c r="R467" s="9" t="n">
        <v>0</v>
      </c>
      <c r="S467" s="9" t="n">
        <v>0</v>
      </c>
      <c r="T467" s="9" t="n">
        <v>1</v>
      </c>
      <c r="U467" s="8" t="n">
        <v>2094</v>
      </c>
      <c r="V467" s="9" t="n">
        <v>6</v>
      </c>
      <c r="W467" s="9">
        <f>U467-V467-1</f>
        <v/>
      </c>
      <c r="X467" s="9">
        <f>COUNTIF(B:B,B467)</f>
        <v/>
      </c>
      <c r="Y467" s="7" t="n">
        <v>10.15</v>
      </c>
      <c r="Z467" s="7" t="n">
        <v>19.17</v>
      </c>
      <c r="AA467" s="9" t="n">
        <v>0</v>
      </c>
      <c r="AB467" s="9" t="n">
        <v>1</v>
      </c>
      <c r="AC467" s="9" t="n">
        <v>0</v>
      </c>
      <c r="AD467" s="9" t="n">
        <v>1</v>
      </c>
      <c r="AE467" s="9" t="n">
        <v>0</v>
      </c>
      <c r="AF467" s="9" t="n">
        <v>0</v>
      </c>
      <c r="AG467" s="8" t="n">
        <v>0</v>
      </c>
      <c r="AH467" s="9" t="n">
        <v>1</v>
      </c>
      <c r="AI467" s="30" t="n">
        <v>0</v>
      </c>
      <c r="AJ467" s="9" t="n">
        <v>0</v>
      </c>
      <c r="AK467" s="30" t="n">
        <v>1</v>
      </c>
      <c r="AL467" s="21" t="n">
        <v>1998</v>
      </c>
      <c r="AM467" s="23">
        <f>LN(AL467)</f>
        <v/>
      </c>
      <c r="AN467" s="33" t="n">
        <v>0.1926</v>
      </c>
      <c r="AO467" s="33" t="n">
        <v>0.1146</v>
      </c>
      <c r="AP467" s="33" t="n">
        <v>0.4429999999999999</v>
      </c>
      <c r="AQ467" s="43" t="n">
        <v>0.2499</v>
      </c>
      <c r="AR467" s="33" t="n">
        <v>0.4665065964690984</v>
      </c>
      <c r="AS467" s="43" t="n">
        <v>0.5334934035309017</v>
      </c>
      <c r="AT467" s="42" t="n">
        <v>1</v>
      </c>
      <c r="AU467" s="18" t="n">
        <v>0</v>
      </c>
      <c r="AV467" t="n">
        <v>1</v>
      </c>
      <c r="AW467" s="40" t="n">
        <v>0</v>
      </c>
      <c r="AX467" s="39">
        <f>1-AY467</f>
        <v/>
      </c>
      <c r="AY467" s="40" t="n">
        <v>0.5518999999999999</v>
      </c>
      <c r="BA467" s="18" t="n"/>
      <c r="BB467" t="n">
        <v>0</v>
      </c>
      <c r="BC467" s="18" t="n">
        <v>1</v>
      </c>
      <c r="BD467" s="18" t="inlineStr">
        <is>
          <t>Egypt</t>
        </is>
      </c>
      <c r="BE467" t="n">
        <v>0</v>
      </c>
      <c r="BF467" t="n">
        <v>0</v>
      </c>
      <c r="BG467" t="n">
        <v>0</v>
      </c>
      <c r="BH467" t="n">
        <v>0</v>
      </c>
      <c r="BI467" t="n">
        <v>1</v>
      </c>
      <c r="BJ467" t="n">
        <v>0</v>
      </c>
      <c r="BK467" s="18" t="n">
        <v>0</v>
      </c>
      <c r="BL467" t="n">
        <v>0</v>
      </c>
      <c r="BM467" t="n">
        <v>1</v>
      </c>
      <c r="BN467" s="18" t="n">
        <v>0</v>
      </c>
      <c r="BO467" t="n">
        <v>39.08333333333334</v>
      </c>
      <c r="BP467" t="n">
        <v>9.01</v>
      </c>
      <c r="BQ467" s="25" t="n">
        <v>36.31</v>
      </c>
      <c r="BR467" t="n">
        <v>1</v>
      </c>
      <c r="BS467" t="n">
        <v>0</v>
      </c>
      <c r="BT467" t="n">
        <v>0</v>
      </c>
      <c r="BU467" t="n">
        <v>0</v>
      </c>
      <c r="BV467" t="n">
        <v>0</v>
      </c>
      <c r="BW467" t="n">
        <v>0</v>
      </c>
      <c r="BX467" t="n">
        <v>0</v>
      </c>
      <c r="BY467" s="18" t="n">
        <v>0</v>
      </c>
      <c r="BZ467" t="n">
        <v>0</v>
      </c>
      <c r="CA467" t="n">
        <v>0</v>
      </c>
      <c r="CB467" t="n">
        <v>1</v>
      </c>
      <c r="CC467" s="18" t="n">
        <v>0</v>
      </c>
      <c r="CD467" t="n">
        <v>0</v>
      </c>
      <c r="CE467" t="n">
        <v>0</v>
      </c>
      <c r="CF467" t="n">
        <v>0</v>
      </c>
      <c r="CG467" t="n">
        <v>0</v>
      </c>
      <c r="CH467" s="18" t="n">
        <v>0</v>
      </c>
      <c r="CI467" t="n">
        <v>0</v>
      </c>
      <c r="CJ467" t="n">
        <v>0</v>
      </c>
      <c r="CK467" t="n">
        <v>1</v>
      </c>
      <c r="CL467" t="n">
        <v>1</v>
      </c>
      <c r="CM467" t="n">
        <v>0</v>
      </c>
      <c r="CN467" t="n">
        <v>0</v>
      </c>
      <c r="CO467" t="n">
        <v>0</v>
      </c>
      <c r="CP467" t="n">
        <v>0</v>
      </c>
      <c r="CQ467" t="n">
        <v>0</v>
      </c>
      <c r="CR467" t="n">
        <v>0</v>
      </c>
      <c r="CS467" s="18" t="n">
        <v>0</v>
      </c>
      <c r="DD467" s="34" t="inlineStr">
        <is>
          <t>X</t>
        </is>
      </c>
    </row>
    <row r="468">
      <c r="A468" t="n">
        <v>467</v>
      </c>
      <c r="B468" t="n">
        <v>29</v>
      </c>
      <c r="C468" s="25" t="inlineStr">
        <is>
          <t>Salehi-Isfahani et al. (2009)</t>
        </is>
      </c>
      <c r="D468" s="12" t="n">
        <v>1.362369791050599</v>
      </c>
      <c r="E468" s="14" t="n">
        <v>0.7979594490439225</v>
      </c>
      <c r="F468" s="7" t="n">
        <v>1.707317073170732</v>
      </c>
      <c r="G468" s="7">
        <f>D468-E468</f>
        <v/>
      </c>
      <c r="H468" s="16">
        <f>D468+E468</f>
        <v/>
      </c>
      <c r="I468" s="11">
        <f>IFERROR(F468/SQRT(F468^2+W468), "X")</f>
        <v/>
      </c>
      <c r="J468" s="33">
        <f>IFERROR(SQRT((1-I468^2)/W468), "X")</f>
        <v/>
      </c>
      <c r="K468" s="33">
        <f>IFERROR(1/J468, "X")</f>
        <v/>
      </c>
      <c r="L468" s="33">
        <f>IFERROR(I468-J468, "X")</f>
        <v/>
      </c>
      <c r="M468" s="33">
        <f>IFERROR(I468+J468, "X")</f>
        <v/>
      </c>
      <c r="N468" s="8" t="n">
        <v>1</v>
      </c>
      <c r="O468" s="9" t="n">
        <v>0</v>
      </c>
      <c r="P468" s="8" t="n">
        <v>0</v>
      </c>
      <c r="Q468" s="9" t="n">
        <v>0</v>
      </c>
      <c r="R468" s="9" t="n">
        <v>0</v>
      </c>
      <c r="S468" s="9" t="n">
        <v>0</v>
      </c>
      <c r="T468" s="9" t="n">
        <v>1</v>
      </c>
      <c r="U468" s="8" t="n">
        <v>2965</v>
      </c>
      <c r="V468" s="9" t="n">
        <v>6</v>
      </c>
      <c r="W468" s="9">
        <f>U468-V468-1</f>
        <v/>
      </c>
      <c r="X468" s="9">
        <f>COUNTIF(B:B,B468)</f>
        <v/>
      </c>
      <c r="Y468" s="7" t="n">
        <v>10.9</v>
      </c>
      <c r="Z468" s="7" t="n">
        <v>17.3</v>
      </c>
      <c r="AA468" s="9" t="n">
        <v>0</v>
      </c>
      <c r="AB468" s="9" t="n">
        <v>1</v>
      </c>
      <c r="AC468" s="9" t="n">
        <v>0</v>
      </c>
      <c r="AD468" s="9" t="n">
        <v>1</v>
      </c>
      <c r="AE468" s="9" t="n">
        <v>0</v>
      </c>
      <c r="AF468" s="9" t="n">
        <v>0</v>
      </c>
      <c r="AG468" s="8" t="n">
        <v>0</v>
      </c>
      <c r="AH468" s="9" t="n">
        <v>1</v>
      </c>
      <c r="AI468" s="30" t="n">
        <v>0</v>
      </c>
      <c r="AJ468" s="9" t="n">
        <v>0</v>
      </c>
      <c r="AK468" s="30" t="n">
        <v>1</v>
      </c>
      <c r="AL468" s="21" t="n">
        <v>2006</v>
      </c>
      <c r="AM468" s="23">
        <f>LN(AL468)</f>
        <v/>
      </c>
      <c r="AN468" s="33" t="n">
        <v>0.1397</v>
      </c>
      <c r="AO468" s="33" t="n">
        <v>0.0987</v>
      </c>
      <c r="AP468" s="33" t="n">
        <v>0.4886</v>
      </c>
      <c r="AQ468" s="43" t="n">
        <v>0.273</v>
      </c>
      <c r="AR468" s="33" t="n">
        <v>0.435507769727551</v>
      </c>
      <c r="AS468" s="43" t="n">
        <v>0.564492230272449</v>
      </c>
      <c r="AT468" s="42" t="n">
        <v>1</v>
      </c>
      <c r="AU468" s="18" t="n">
        <v>0</v>
      </c>
      <c r="AV468" t="n">
        <v>1</v>
      </c>
      <c r="AW468" s="40" t="n">
        <v>0</v>
      </c>
      <c r="AX468" s="39">
        <f>1-AY468</f>
        <v/>
      </c>
      <c r="AY468" s="40" t="n">
        <v>0.4389</v>
      </c>
      <c r="BA468" s="18" t="n"/>
      <c r="BB468" t="n">
        <v>0</v>
      </c>
      <c r="BC468" s="18" t="n">
        <v>1</v>
      </c>
      <c r="BD468" s="18" t="inlineStr">
        <is>
          <t>Egypt</t>
        </is>
      </c>
      <c r="BE468" t="n">
        <v>0</v>
      </c>
      <c r="BF468" t="n">
        <v>0</v>
      </c>
      <c r="BG468" t="n">
        <v>0</v>
      </c>
      <c r="BH468" t="n">
        <v>0</v>
      </c>
      <c r="BI468" t="n">
        <v>1</v>
      </c>
      <c r="BJ468" t="n">
        <v>0</v>
      </c>
      <c r="BK468" s="18" t="n">
        <v>0</v>
      </c>
      <c r="BL468" t="n">
        <v>0</v>
      </c>
      <c r="BM468" t="n">
        <v>1</v>
      </c>
      <c r="BN468" s="18" t="n">
        <v>0</v>
      </c>
      <c r="BO468" t="n">
        <v>39.08333333333334</v>
      </c>
      <c r="BP468" t="n">
        <v>9.01</v>
      </c>
      <c r="BQ468" s="25" t="n">
        <v>34.93</v>
      </c>
      <c r="BR468" t="n">
        <v>1</v>
      </c>
      <c r="BS468" t="n">
        <v>0</v>
      </c>
      <c r="BT468" t="n">
        <v>0</v>
      </c>
      <c r="BU468" t="n">
        <v>0</v>
      </c>
      <c r="BV468" t="n">
        <v>0</v>
      </c>
      <c r="BW468" t="n">
        <v>0</v>
      </c>
      <c r="BX468" t="n">
        <v>0</v>
      </c>
      <c r="BY468" s="18" t="n">
        <v>0</v>
      </c>
      <c r="BZ468" t="n">
        <v>0</v>
      </c>
      <c r="CA468" t="n">
        <v>0</v>
      </c>
      <c r="CB468" t="n">
        <v>1</v>
      </c>
      <c r="CC468" s="18" t="n">
        <v>0</v>
      </c>
      <c r="CD468" t="n">
        <v>0</v>
      </c>
      <c r="CE468" t="n">
        <v>0</v>
      </c>
      <c r="CF468" t="n">
        <v>0</v>
      </c>
      <c r="CG468" t="n">
        <v>0</v>
      </c>
      <c r="CH468" s="18" t="n">
        <v>0</v>
      </c>
      <c r="CI468" t="n">
        <v>0</v>
      </c>
      <c r="CJ468" t="n">
        <v>0</v>
      </c>
      <c r="CK468" t="n">
        <v>1</v>
      </c>
      <c r="CL468" t="n">
        <v>1</v>
      </c>
      <c r="CM468" t="n">
        <v>0</v>
      </c>
      <c r="CN468" t="n">
        <v>0</v>
      </c>
      <c r="CO468" t="n">
        <v>0</v>
      </c>
      <c r="CP468" t="n">
        <v>0</v>
      </c>
      <c r="CQ468" t="n">
        <v>0</v>
      </c>
      <c r="CR468" t="n">
        <v>0</v>
      </c>
      <c r="CS468" s="18" t="n">
        <v>0</v>
      </c>
      <c r="DD468" s="34" t="inlineStr">
        <is>
          <t>X</t>
        </is>
      </c>
    </row>
    <row r="469">
      <c r="A469" t="n">
        <v>468</v>
      </c>
      <c r="B469" t="n">
        <v>29</v>
      </c>
      <c r="C469" s="25" t="inlineStr">
        <is>
          <t>Salehi-Isfahani et al. (2009)</t>
        </is>
      </c>
      <c r="D469" s="12" t="n">
        <v>4.603259096623269</v>
      </c>
      <c r="E469" s="14" t="n">
        <v>1.538457645450408</v>
      </c>
      <c r="F469" s="7" t="n">
        <v>2.992125984251969</v>
      </c>
      <c r="G469" s="7">
        <f>D469-E469</f>
        <v/>
      </c>
      <c r="H469" s="16">
        <f>D469+E469</f>
        <v/>
      </c>
      <c r="I469" s="11">
        <f>IFERROR(F469/SQRT(F469^2+W469), "X")</f>
        <v/>
      </c>
      <c r="J469" s="33">
        <f>IFERROR(SQRT((1-I469^2)/W469), "X")</f>
        <v/>
      </c>
      <c r="K469" s="33">
        <f>IFERROR(1/J469, "X")</f>
        <v/>
      </c>
      <c r="L469" s="33">
        <f>IFERROR(I469-J469, "X")</f>
        <v/>
      </c>
      <c r="M469" s="33">
        <f>IFERROR(I469+J469, "X")</f>
        <v/>
      </c>
      <c r="N469" s="8" t="n">
        <v>1</v>
      </c>
      <c r="O469" s="9" t="n">
        <v>0</v>
      </c>
      <c r="P469" s="8" t="n">
        <v>0</v>
      </c>
      <c r="Q469" s="9" t="n">
        <v>0</v>
      </c>
      <c r="R469" s="9" t="n">
        <v>0</v>
      </c>
      <c r="S469" s="9" t="n">
        <v>0</v>
      </c>
      <c r="T469" s="9" t="n">
        <v>1</v>
      </c>
      <c r="U469" s="8" t="n">
        <v>2965</v>
      </c>
      <c r="V469" s="9" t="n">
        <v>6</v>
      </c>
      <c r="W469" s="9">
        <f>U469-V469-1</f>
        <v/>
      </c>
      <c r="X469" s="9">
        <f>COUNTIF(B:B,B469)</f>
        <v/>
      </c>
      <c r="Y469" s="7" t="n">
        <v>10.9</v>
      </c>
      <c r="Z469" s="7" t="n">
        <v>17.3</v>
      </c>
      <c r="AA469" s="9" t="n">
        <v>0</v>
      </c>
      <c r="AB469" s="9" t="n">
        <v>1</v>
      </c>
      <c r="AC469" s="9" t="n">
        <v>0</v>
      </c>
      <c r="AD469" s="9" t="n">
        <v>1</v>
      </c>
      <c r="AE469" s="9" t="n">
        <v>0</v>
      </c>
      <c r="AF469" s="9" t="n">
        <v>0</v>
      </c>
      <c r="AG469" s="8" t="n">
        <v>0</v>
      </c>
      <c r="AH469" s="9" t="n">
        <v>1</v>
      </c>
      <c r="AI469" s="30" t="n">
        <v>0</v>
      </c>
      <c r="AJ469" s="9" t="n">
        <v>0</v>
      </c>
      <c r="AK469" s="30" t="n">
        <v>1</v>
      </c>
      <c r="AL469" s="21" t="n">
        <v>2006</v>
      </c>
      <c r="AM469" s="23">
        <f>LN(AL469)</f>
        <v/>
      </c>
      <c r="AN469" s="33" t="n">
        <v>0.1397</v>
      </c>
      <c r="AO469" s="33" t="n">
        <v>0.0987</v>
      </c>
      <c r="AP469" s="33" t="n">
        <v>0.4886</v>
      </c>
      <c r="AQ469" s="43" t="n">
        <v>0.273</v>
      </c>
      <c r="AR469" s="33" t="n">
        <v>0.435507769727551</v>
      </c>
      <c r="AS469" s="43" t="n">
        <v>0.564492230272449</v>
      </c>
      <c r="AT469" s="42" t="n">
        <v>1</v>
      </c>
      <c r="AU469" s="18" t="n">
        <v>0</v>
      </c>
      <c r="AV469" t="n">
        <v>1</v>
      </c>
      <c r="AW469" s="40" t="n">
        <v>0</v>
      </c>
      <c r="AX469" s="39">
        <f>1-AY469</f>
        <v/>
      </c>
      <c r="AY469" s="40" t="n">
        <v>0.4389</v>
      </c>
      <c r="BA469" s="18" t="n"/>
      <c r="BB469" t="n">
        <v>0</v>
      </c>
      <c r="BC469" s="18" t="n">
        <v>1</v>
      </c>
      <c r="BD469" s="18" t="inlineStr">
        <is>
          <t>Egypt</t>
        </is>
      </c>
      <c r="BE469" t="n">
        <v>0</v>
      </c>
      <c r="BF469" t="n">
        <v>0</v>
      </c>
      <c r="BG469" t="n">
        <v>0</v>
      </c>
      <c r="BH469" t="n">
        <v>0</v>
      </c>
      <c r="BI469" t="n">
        <v>1</v>
      </c>
      <c r="BJ469" t="n">
        <v>0</v>
      </c>
      <c r="BK469" s="18" t="n">
        <v>0</v>
      </c>
      <c r="BL469" t="n">
        <v>0</v>
      </c>
      <c r="BM469" t="n">
        <v>1</v>
      </c>
      <c r="BN469" s="18" t="n">
        <v>0</v>
      </c>
      <c r="BO469" t="n">
        <v>39.08333333333334</v>
      </c>
      <c r="BP469" t="n">
        <v>9.01</v>
      </c>
      <c r="BQ469" s="25" t="n">
        <v>34.93</v>
      </c>
      <c r="BR469" t="n">
        <v>1</v>
      </c>
      <c r="BS469" t="n">
        <v>0</v>
      </c>
      <c r="BT469" t="n">
        <v>0</v>
      </c>
      <c r="BU469" t="n">
        <v>0</v>
      </c>
      <c r="BV469" t="n">
        <v>0</v>
      </c>
      <c r="BW469" t="n">
        <v>0</v>
      </c>
      <c r="BX469" t="n">
        <v>0</v>
      </c>
      <c r="BY469" s="18" t="n">
        <v>0</v>
      </c>
      <c r="BZ469" t="n">
        <v>0</v>
      </c>
      <c r="CA469" t="n">
        <v>0</v>
      </c>
      <c r="CB469" t="n">
        <v>1</v>
      </c>
      <c r="CC469" s="18" t="n">
        <v>0</v>
      </c>
      <c r="CD469" t="n">
        <v>0</v>
      </c>
      <c r="CE469" t="n">
        <v>0</v>
      </c>
      <c r="CF469" t="n">
        <v>0</v>
      </c>
      <c r="CG469" t="n">
        <v>0</v>
      </c>
      <c r="CH469" s="18" t="n">
        <v>0</v>
      </c>
      <c r="CI469" t="n">
        <v>0</v>
      </c>
      <c r="CJ469" t="n">
        <v>0</v>
      </c>
      <c r="CK469" t="n">
        <v>1</v>
      </c>
      <c r="CL469" t="n">
        <v>1</v>
      </c>
      <c r="CM469" t="n">
        <v>0</v>
      </c>
      <c r="CN469" t="n">
        <v>0</v>
      </c>
      <c r="CO469" t="n">
        <v>0</v>
      </c>
      <c r="CP469" t="n">
        <v>0</v>
      </c>
      <c r="CQ469" t="n">
        <v>0</v>
      </c>
      <c r="CR469" t="n">
        <v>0</v>
      </c>
      <c r="CS469" s="18" t="n">
        <v>0</v>
      </c>
      <c r="DD469" s="34" t="inlineStr">
        <is>
          <t>X</t>
        </is>
      </c>
    </row>
    <row r="470">
      <c r="A470" t="n">
        <v>469</v>
      </c>
      <c r="B470" t="n">
        <v>29</v>
      </c>
      <c r="C470" s="25" t="inlineStr">
        <is>
          <t>Salehi-Isfahani et al. (2009)</t>
        </is>
      </c>
      <c r="D470" s="12" t="n">
        <v>6.075528085934945</v>
      </c>
      <c r="E470" s="14" t="n">
        <v>0.3277255813989804</v>
      </c>
      <c r="F470" s="7" t="n">
        <v>18.53846153846154</v>
      </c>
      <c r="G470" s="7">
        <f>D470-E470</f>
        <v/>
      </c>
      <c r="H470" s="16">
        <f>D470+E470</f>
        <v/>
      </c>
      <c r="I470" s="11">
        <f>IFERROR(F470/SQRT(F470^2+W470), "X")</f>
        <v/>
      </c>
      <c r="J470" s="33">
        <f>IFERROR(SQRT((1-I470^2)/W470), "X")</f>
        <v/>
      </c>
      <c r="K470" s="33">
        <f>IFERROR(1/J470, "X")</f>
        <v/>
      </c>
      <c r="L470" s="33">
        <f>IFERROR(I470-J470, "X")</f>
        <v/>
      </c>
      <c r="M470" s="33">
        <f>IFERROR(I470+J470, "X")</f>
        <v/>
      </c>
      <c r="N470" s="8" t="n">
        <v>1</v>
      </c>
      <c r="O470" s="9" t="n">
        <v>0</v>
      </c>
      <c r="P470" s="8" t="n">
        <v>0</v>
      </c>
      <c r="Q470" s="9" t="n">
        <v>0</v>
      </c>
      <c r="R470" s="9" t="n">
        <v>0</v>
      </c>
      <c r="S470" s="9" t="n">
        <v>0</v>
      </c>
      <c r="T470" s="9" t="n">
        <v>1</v>
      </c>
      <c r="U470" s="8" t="n">
        <v>2965</v>
      </c>
      <c r="V470" s="9" t="n">
        <v>6</v>
      </c>
      <c r="W470" s="9">
        <f>U470-V470-1</f>
        <v/>
      </c>
      <c r="X470" s="9">
        <f>COUNTIF(B:B,B470)</f>
        <v/>
      </c>
      <c r="Y470" s="7" t="n">
        <v>10.9</v>
      </c>
      <c r="Z470" s="7" t="n">
        <v>17.3</v>
      </c>
      <c r="AA470" s="9" t="n">
        <v>0</v>
      </c>
      <c r="AB470" s="9" t="n">
        <v>1</v>
      </c>
      <c r="AC470" s="9" t="n">
        <v>0</v>
      </c>
      <c r="AD470" s="9" t="n">
        <v>1</v>
      </c>
      <c r="AE470" s="9" t="n">
        <v>0</v>
      </c>
      <c r="AF470" s="9" t="n">
        <v>0</v>
      </c>
      <c r="AG470" s="8" t="n">
        <v>0</v>
      </c>
      <c r="AH470" s="9" t="n">
        <v>1</v>
      </c>
      <c r="AI470" s="30" t="n">
        <v>0</v>
      </c>
      <c r="AJ470" s="9" t="n">
        <v>0</v>
      </c>
      <c r="AK470" s="30" t="n">
        <v>1</v>
      </c>
      <c r="AL470" s="21" t="n">
        <v>2006</v>
      </c>
      <c r="AM470" s="23">
        <f>LN(AL470)</f>
        <v/>
      </c>
      <c r="AN470" s="33" t="n">
        <v>0.1397</v>
      </c>
      <c r="AO470" s="33" t="n">
        <v>0.0987</v>
      </c>
      <c r="AP470" s="33" t="n">
        <v>0.4886</v>
      </c>
      <c r="AQ470" s="43" t="n">
        <v>0.273</v>
      </c>
      <c r="AR470" s="33" t="n">
        <v>0.435507769727551</v>
      </c>
      <c r="AS470" s="43" t="n">
        <v>0.564492230272449</v>
      </c>
      <c r="AT470" s="42" t="n">
        <v>1</v>
      </c>
      <c r="AU470" s="18" t="n">
        <v>0</v>
      </c>
      <c r="AV470" t="n">
        <v>1</v>
      </c>
      <c r="AW470" s="40" t="n">
        <v>0</v>
      </c>
      <c r="AX470" s="39">
        <f>1-AY470</f>
        <v/>
      </c>
      <c r="AY470" s="40" t="n">
        <v>0.4389</v>
      </c>
      <c r="BA470" s="18" t="n"/>
      <c r="BB470" t="n">
        <v>0</v>
      </c>
      <c r="BC470" s="18" t="n">
        <v>1</v>
      </c>
      <c r="BD470" s="18" t="inlineStr">
        <is>
          <t>Egypt</t>
        </is>
      </c>
      <c r="BE470" t="n">
        <v>0</v>
      </c>
      <c r="BF470" t="n">
        <v>0</v>
      </c>
      <c r="BG470" t="n">
        <v>0</v>
      </c>
      <c r="BH470" t="n">
        <v>0</v>
      </c>
      <c r="BI470" t="n">
        <v>1</v>
      </c>
      <c r="BJ470" t="n">
        <v>0</v>
      </c>
      <c r="BK470" s="18" t="n">
        <v>0</v>
      </c>
      <c r="BL470" t="n">
        <v>0</v>
      </c>
      <c r="BM470" t="n">
        <v>1</v>
      </c>
      <c r="BN470" s="18" t="n">
        <v>0</v>
      </c>
      <c r="BO470" t="n">
        <v>39.08333333333334</v>
      </c>
      <c r="BP470" t="n">
        <v>9.01</v>
      </c>
      <c r="BQ470" s="25" t="n">
        <v>34.93</v>
      </c>
      <c r="BR470" t="n">
        <v>1</v>
      </c>
      <c r="BS470" t="n">
        <v>0</v>
      </c>
      <c r="BT470" t="n">
        <v>0</v>
      </c>
      <c r="BU470" t="n">
        <v>0</v>
      </c>
      <c r="BV470" t="n">
        <v>0</v>
      </c>
      <c r="BW470" t="n">
        <v>0</v>
      </c>
      <c r="BX470" t="n">
        <v>0</v>
      </c>
      <c r="BY470" s="18" t="n">
        <v>0</v>
      </c>
      <c r="BZ470" t="n">
        <v>0</v>
      </c>
      <c r="CA470" t="n">
        <v>0</v>
      </c>
      <c r="CB470" t="n">
        <v>1</v>
      </c>
      <c r="CC470" s="18" t="n">
        <v>0</v>
      </c>
      <c r="CD470" t="n">
        <v>0</v>
      </c>
      <c r="CE470" t="n">
        <v>0</v>
      </c>
      <c r="CF470" t="n">
        <v>0</v>
      </c>
      <c r="CG470" t="n">
        <v>0</v>
      </c>
      <c r="CH470" s="18" t="n">
        <v>0</v>
      </c>
      <c r="CI470" t="n">
        <v>0</v>
      </c>
      <c r="CJ470" t="n">
        <v>0</v>
      </c>
      <c r="CK470" t="n">
        <v>1</v>
      </c>
      <c r="CL470" t="n">
        <v>1</v>
      </c>
      <c r="CM470" t="n">
        <v>0</v>
      </c>
      <c r="CN470" t="n">
        <v>0</v>
      </c>
      <c r="CO470" t="n">
        <v>0</v>
      </c>
      <c r="CP470" t="n">
        <v>0</v>
      </c>
      <c r="CQ470" t="n">
        <v>0</v>
      </c>
      <c r="CR470" t="n">
        <v>0</v>
      </c>
      <c r="CS470" s="18" t="n">
        <v>0</v>
      </c>
      <c r="DD470" s="34" t="inlineStr">
        <is>
          <t>X</t>
        </is>
      </c>
    </row>
    <row r="471">
      <c r="A471" t="n">
        <v>470</v>
      </c>
      <c r="B471" t="n">
        <v>29</v>
      </c>
      <c r="C471" s="25" t="inlineStr">
        <is>
          <t>Salehi-Isfahani et al. (2009)</t>
        </is>
      </c>
      <c r="D471" s="12" t="n">
        <v>2.053880777870343</v>
      </c>
      <c r="E471" s="14" t="n">
        <v>1.170903994860663</v>
      </c>
      <c r="F471" s="7" t="n">
        <v>1.754098360655738</v>
      </c>
      <c r="G471" s="7">
        <f>D471-E471</f>
        <v/>
      </c>
      <c r="H471" s="16">
        <f>D471+E471</f>
        <v/>
      </c>
      <c r="I471" s="11">
        <f>IFERROR(F471/SQRT(F471^2+W471), "X")</f>
        <v/>
      </c>
      <c r="J471" s="33">
        <f>IFERROR(SQRT((1-I471^2)/W471), "X")</f>
        <v/>
      </c>
      <c r="K471" s="33">
        <f>IFERROR(1/J471, "X")</f>
        <v/>
      </c>
      <c r="L471" s="33">
        <f>IFERROR(I471-J471, "X")</f>
        <v/>
      </c>
      <c r="M471" s="33">
        <f>IFERROR(I471+J471, "X")</f>
        <v/>
      </c>
      <c r="N471" s="8" t="n">
        <v>1</v>
      </c>
      <c r="O471" s="9" t="n">
        <v>0</v>
      </c>
      <c r="P471" s="8" t="n">
        <v>0</v>
      </c>
      <c r="Q471" s="9" t="n">
        <v>0</v>
      </c>
      <c r="R471" s="9" t="n">
        <v>0</v>
      </c>
      <c r="S471" s="9" t="n">
        <v>0</v>
      </c>
      <c r="T471" s="9" t="n">
        <v>1</v>
      </c>
      <c r="U471" s="8" t="n">
        <v>1556</v>
      </c>
      <c r="V471" s="9" t="n">
        <v>6</v>
      </c>
      <c r="W471" s="9">
        <f>U471-V471-1</f>
        <v/>
      </c>
      <c r="X471" s="9">
        <f>COUNTIF(B:B,B471)</f>
        <v/>
      </c>
      <c r="Y471" s="7" t="n">
        <v>7</v>
      </c>
      <c r="Z471" s="7" t="n">
        <v>19.7</v>
      </c>
      <c r="AA471" s="9" t="n">
        <v>0</v>
      </c>
      <c r="AB471" s="9" t="n">
        <v>1</v>
      </c>
      <c r="AC471" s="9" t="n">
        <v>0</v>
      </c>
      <c r="AD471" s="9" t="n">
        <v>1</v>
      </c>
      <c r="AE471" s="9" t="n">
        <v>0</v>
      </c>
      <c r="AF471" s="9" t="n">
        <v>0</v>
      </c>
      <c r="AG471" s="8" t="n">
        <v>0</v>
      </c>
      <c r="AH471" s="9" t="n">
        <v>1</v>
      </c>
      <c r="AI471" s="30" t="n">
        <v>0</v>
      </c>
      <c r="AJ471" s="9" t="n">
        <v>0</v>
      </c>
      <c r="AK471" s="30" t="n">
        <v>1</v>
      </c>
      <c r="AL471" s="21" t="n">
        <v>1987</v>
      </c>
      <c r="AM471" s="23">
        <f>LN(AL471)</f>
        <v/>
      </c>
      <c r="AN471" s="33" t="n">
        <v>0.1018</v>
      </c>
      <c r="AO471" s="33" t="n">
        <v>0.5322</v>
      </c>
      <c r="AP471" s="33" t="n">
        <v>0.2636</v>
      </c>
      <c r="AQ471" s="43" t="n">
        <v>0.1024</v>
      </c>
      <c r="AR471" s="33" t="n">
        <v>0.489484277251243</v>
      </c>
      <c r="AS471" s="43" t="n">
        <v>0.5105157227487569</v>
      </c>
      <c r="AT471" s="42" t="n">
        <v>1</v>
      </c>
      <c r="AU471" s="18" t="n">
        <v>0</v>
      </c>
      <c r="AV471" t="n">
        <v>1</v>
      </c>
      <c r="AW471" s="40" t="n">
        <v>0</v>
      </c>
      <c r="AX471" s="39">
        <f>1-AY471</f>
        <v/>
      </c>
      <c r="AY471" s="40" t="n">
        <v>0.2237</v>
      </c>
      <c r="BA471" s="18" t="n"/>
      <c r="BB471" t="n">
        <v>0</v>
      </c>
      <c r="BC471" s="18" t="n">
        <v>1</v>
      </c>
      <c r="BD471" s="18" t="inlineStr">
        <is>
          <t>Turkey</t>
        </is>
      </c>
      <c r="BE471" t="n">
        <v>0</v>
      </c>
      <c r="BF471" t="n">
        <v>0</v>
      </c>
      <c r="BG471" t="n">
        <v>1</v>
      </c>
      <c r="BH471" t="n">
        <v>0</v>
      </c>
      <c r="BI471" t="n">
        <v>0</v>
      </c>
      <c r="BJ471" t="n">
        <v>0</v>
      </c>
      <c r="BK471" s="18" t="n">
        <v>0</v>
      </c>
      <c r="BL471" t="n">
        <v>0</v>
      </c>
      <c r="BM471" t="n">
        <v>1</v>
      </c>
      <c r="BN471" s="18" t="n">
        <v>0</v>
      </c>
      <c r="BO471" t="n">
        <v>274.3333333333333</v>
      </c>
      <c r="BP471" t="n">
        <v>142</v>
      </c>
      <c r="BQ471" s="25" t="n">
        <v>33.72</v>
      </c>
      <c r="BR471" t="n">
        <v>1</v>
      </c>
      <c r="BS471" t="n">
        <v>0</v>
      </c>
      <c r="BT471" t="n">
        <v>0</v>
      </c>
      <c r="BU471" t="n">
        <v>0</v>
      </c>
      <c r="BV471" t="n">
        <v>0</v>
      </c>
      <c r="BW471" t="n">
        <v>0</v>
      </c>
      <c r="BX471" t="n">
        <v>0</v>
      </c>
      <c r="BY471" s="18" t="n">
        <v>0</v>
      </c>
      <c r="BZ471" t="n">
        <v>0</v>
      </c>
      <c r="CA471" t="n">
        <v>0</v>
      </c>
      <c r="CB471" t="n">
        <v>1</v>
      </c>
      <c r="CC471" s="18" t="n">
        <v>0</v>
      </c>
      <c r="CD471" t="n">
        <v>0</v>
      </c>
      <c r="CE471" t="n">
        <v>0</v>
      </c>
      <c r="CF471" t="n">
        <v>0</v>
      </c>
      <c r="CG471" t="n">
        <v>0</v>
      </c>
      <c r="CH471" s="18" t="n">
        <v>0</v>
      </c>
      <c r="CI471" t="n">
        <v>0</v>
      </c>
      <c r="CJ471" t="n">
        <v>0</v>
      </c>
      <c r="CK471" t="n">
        <v>1</v>
      </c>
      <c r="CL471" t="n">
        <v>1</v>
      </c>
      <c r="CM471" t="n">
        <v>0</v>
      </c>
      <c r="CN471" t="n">
        <v>0</v>
      </c>
      <c r="CO471" t="n">
        <v>0</v>
      </c>
      <c r="CP471" t="n">
        <v>0</v>
      </c>
      <c r="CQ471" t="n">
        <v>0</v>
      </c>
      <c r="CR471" t="n">
        <v>0</v>
      </c>
      <c r="CS471" s="18" t="n">
        <v>0</v>
      </c>
      <c r="DD471" s="34" t="inlineStr">
        <is>
          <t>X</t>
        </is>
      </c>
    </row>
    <row r="472">
      <c r="A472" t="n">
        <v>471</v>
      </c>
      <c r="B472" t="n">
        <v>29</v>
      </c>
      <c r="C472" s="25" t="inlineStr">
        <is>
          <t>Salehi-Isfahani et al. (2009)</t>
        </is>
      </c>
      <c r="D472" s="12" t="n">
        <v>7.864887045102908</v>
      </c>
      <c r="E472" s="14" t="n">
        <v>0.9456315802029891</v>
      </c>
      <c r="F472" s="7" t="n">
        <v>8.317073170731707</v>
      </c>
      <c r="G472" s="7">
        <f>D472-E472</f>
        <v/>
      </c>
      <c r="H472" s="16">
        <f>D472+E472</f>
        <v/>
      </c>
      <c r="I472" s="11">
        <f>IFERROR(F472/SQRT(F472^2+W472), "X")</f>
        <v/>
      </c>
      <c r="J472" s="33">
        <f>IFERROR(SQRT((1-I472^2)/W472), "X")</f>
        <v/>
      </c>
      <c r="K472" s="33">
        <f>IFERROR(1/J472, "X")</f>
        <v/>
      </c>
      <c r="L472" s="33">
        <f>IFERROR(I472-J472, "X")</f>
        <v/>
      </c>
      <c r="M472" s="33">
        <f>IFERROR(I472+J472, "X")</f>
        <v/>
      </c>
      <c r="N472" s="8" t="n">
        <v>1</v>
      </c>
      <c r="O472" s="9" t="n">
        <v>0</v>
      </c>
      <c r="P472" s="8" t="n">
        <v>0</v>
      </c>
      <c r="Q472" s="9" t="n">
        <v>0</v>
      </c>
      <c r="R472" s="9" t="n">
        <v>0</v>
      </c>
      <c r="S472" s="9" t="n">
        <v>0</v>
      </c>
      <c r="T472" s="9" t="n">
        <v>1</v>
      </c>
      <c r="U472" s="8" t="n">
        <v>1556</v>
      </c>
      <c r="V472" s="9" t="n">
        <v>6</v>
      </c>
      <c r="W472" s="9">
        <f>U472-V472-1</f>
        <v/>
      </c>
      <c r="X472" s="9">
        <f>COUNTIF(B:B,B472)</f>
        <v/>
      </c>
      <c r="Y472" s="7" t="n">
        <v>7</v>
      </c>
      <c r="Z472" s="7" t="n">
        <v>19.7</v>
      </c>
      <c r="AA472" s="9" t="n">
        <v>0</v>
      </c>
      <c r="AB472" s="9" t="n">
        <v>1</v>
      </c>
      <c r="AC472" s="9" t="n">
        <v>0</v>
      </c>
      <c r="AD472" s="9" t="n">
        <v>1</v>
      </c>
      <c r="AE472" s="9" t="n">
        <v>0</v>
      </c>
      <c r="AF472" s="9" t="n">
        <v>0</v>
      </c>
      <c r="AG472" s="8" t="n">
        <v>0</v>
      </c>
      <c r="AH472" s="9" t="n">
        <v>1</v>
      </c>
      <c r="AI472" s="30" t="n">
        <v>0</v>
      </c>
      <c r="AJ472" s="9" t="n">
        <v>0</v>
      </c>
      <c r="AK472" s="30" t="n">
        <v>1</v>
      </c>
      <c r="AL472" s="21" t="n">
        <v>1987</v>
      </c>
      <c r="AM472" s="23">
        <f>LN(AL472)</f>
        <v/>
      </c>
      <c r="AN472" s="33" t="n">
        <v>0.1018</v>
      </c>
      <c r="AO472" s="33" t="n">
        <v>0.5322</v>
      </c>
      <c r="AP472" s="33" t="n">
        <v>0.2636</v>
      </c>
      <c r="AQ472" s="43" t="n">
        <v>0.1024</v>
      </c>
      <c r="AR472" s="33" t="n">
        <v>0.489484277251243</v>
      </c>
      <c r="AS472" s="43" t="n">
        <v>0.5105157227487569</v>
      </c>
      <c r="AT472" s="42" t="n">
        <v>1</v>
      </c>
      <c r="AU472" s="18" t="n">
        <v>0</v>
      </c>
      <c r="AV472" t="n">
        <v>1</v>
      </c>
      <c r="AW472" s="40" t="n">
        <v>0</v>
      </c>
      <c r="AX472" s="39">
        <f>1-AY472</f>
        <v/>
      </c>
      <c r="AY472" s="40" t="n">
        <v>0.2237</v>
      </c>
      <c r="BA472" s="18" t="n"/>
      <c r="BB472" t="n">
        <v>0</v>
      </c>
      <c r="BC472" s="18" t="n">
        <v>1</v>
      </c>
      <c r="BD472" s="18" t="inlineStr">
        <is>
          <t>Turkey</t>
        </is>
      </c>
      <c r="BE472" t="n">
        <v>0</v>
      </c>
      <c r="BF472" t="n">
        <v>0</v>
      </c>
      <c r="BG472" t="n">
        <v>1</v>
      </c>
      <c r="BH472" t="n">
        <v>0</v>
      </c>
      <c r="BI472" t="n">
        <v>0</v>
      </c>
      <c r="BJ472" t="n">
        <v>0</v>
      </c>
      <c r="BK472" s="18" t="n">
        <v>0</v>
      </c>
      <c r="BL472" t="n">
        <v>0</v>
      </c>
      <c r="BM472" t="n">
        <v>1</v>
      </c>
      <c r="BN472" s="18" t="n">
        <v>0</v>
      </c>
      <c r="BO472" t="n">
        <v>274.3333333333333</v>
      </c>
      <c r="BP472" t="n">
        <v>142</v>
      </c>
      <c r="BQ472" s="25" t="n">
        <v>33.72</v>
      </c>
      <c r="BR472" t="n">
        <v>1</v>
      </c>
      <c r="BS472" t="n">
        <v>0</v>
      </c>
      <c r="BT472" t="n">
        <v>0</v>
      </c>
      <c r="BU472" t="n">
        <v>0</v>
      </c>
      <c r="BV472" t="n">
        <v>0</v>
      </c>
      <c r="BW472" t="n">
        <v>0</v>
      </c>
      <c r="BX472" t="n">
        <v>0</v>
      </c>
      <c r="BY472" s="18" t="n">
        <v>0</v>
      </c>
      <c r="BZ472" t="n">
        <v>0</v>
      </c>
      <c r="CA472" t="n">
        <v>0</v>
      </c>
      <c r="CB472" t="n">
        <v>1</v>
      </c>
      <c r="CC472" s="18" t="n">
        <v>0</v>
      </c>
      <c r="CD472" t="n">
        <v>0</v>
      </c>
      <c r="CE472" t="n">
        <v>0</v>
      </c>
      <c r="CF472" t="n">
        <v>0</v>
      </c>
      <c r="CG472" t="n">
        <v>0</v>
      </c>
      <c r="CH472" s="18" t="n">
        <v>0</v>
      </c>
      <c r="CI472" t="n">
        <v>0</v>
      </c>
      <c r="CJ472" t="n">
        <v>0</v>
      </c>
      <c r="CK472" t="n">
        <v>1</v>
      </c>
      <c r="CL472" t="n">
        <v>1</v>
      </c>
      <c r="CM472" t="n">
        <v>0</v>
      </c>
      <c r="CN472" t="n">
        <v>0</v>
      </c>
      <c r="CO472" t="n">
        <v>0</v>
      </c>
      <c r="CP472" t="n">
        <v>0</v>
      </c>
      <c r="CQ472" t="n">
        <v>0</v>
      </c>
      <c r="CR472" t="n">
        <v>0</v>
      </c>
      <c r="CS472" s="18" t="n">
        <v>0</v>
      </c>
      <c r="DD472" s="34" t="inlineStr">
        <is>
          <t>X</t>
        </is>
      </c>
    </row>
    <row r="473">
      <c r="A473" t="n">
        <v>472</v>
      </c>
      <c r="B473" t="n">
        <v>29</v>
      </c>
      <c r="C473" s="25" t="inlineStr">
        <is>
          <t>Salehi-Isfahani et al. (2009)</t>
        </is>
      </c>
      <c r="D473" s="12" t="n">
        <v>9.745977902720405</v>
      </c>
      <c r="E473" s="14" t="n">
        <v>1.009787349418441</v>
      </c>
      <c r="F473" s="7" t="n">
        <v>9.65151515151515</v>
      </c>
      <c r="G473" s="7">
        <f>D473-E473</f>
        <v/>
      </c>
      <c r="H473" s="16">
        <f>D473+E473</f>
        <v/>
      </c>
      <c r="I473" s="11">
        <f>IFERROR(F473/SQRT(F473^2+W473), "X")</f>
        <v/>
      </c>
      <c r="J473" s="33">
        <f>IFERROR(SQRT((1-I473^2)/W473), "X")</f>
        <v/>
      </c>
      <c r="K473" s="33">
        <f>IFERROR(1/J473, "X")</f>
        <v/>
      </c>
      <c r="L473" s="33">
        <f>IFERROR(I473-J473, "X")</f>
        <v/>
      </c>
      <c r="M473" s="33">
        <f>IFERROR(I473+J473, "X")</f>
        <v/>
      </c>
      <c r="N473" s="8" t="n">
        <v>1</v>
      </c>
      <c r="O473" s="9" t="n">
        <v>0</v>
      </c>
      <c r="P473" s="8" t="n">
        <v>0</v>
      </c>
      <c r="Q473" s="9" t="n">
        <v>0</v>
      </c>
      <c r="R473" s="9" t="n">
        <v>0</v>
      </c>
      <c r="S473" s="9" t="n">
        <v>0</v>
      </c>
      <c r="T473" s="9" t="n">
        <v>1</v>
      </c>
      <c r="U473" s="8" t="n">
        <v>1556</v>
      </c>
      <c r="V473" s="9" t="n">
        <v>6</v>
      </c>
      <c r="W473" s="9">
        <f>U473-V473-1</f>
        <v/>
      </c>
      <c r="X473" s="9">
        <f>COUNTIF(B:B,B473)</f>
        <v/>
      </c>
      <c r="Y473" s="7" t="n">
        <v>7</v>
      </c>
      <c r="Z473" s="7" t="n">
        <v>19.7</v>
      </c>
      <c r="AA473" s="9" t="n">
        <v>0</v>
      </c>
      <c r="AB473" s="9" t="n">
        <v>1</v>
      </c>
      <c r="AC473" s="9" t="n">
        <v>0</v>
      </c>
      <c r="AD473" s="9" t="n">
        <v>1</v>
      </c>
      <c r="AE473" s="9" t="n">
        <v>0</v>
      </c>
      <c r="AF473" s="9" t="n">
        <v>0</v>
      </c>
      <c r="AG473" s="8" t="n">
        <v>0</v>
      </c>
      <c r="AH473" s="9" t="n">
        <v>1</v>
      </c>
      <c r="AI473" s="30" t="n">
        <v>0</v>
      </c>
      <c r="AJ473" s="9" t="n">
        <v>0</v>
      </c>
      <c r="AK473" s="30" t="n">
        <v>1</v>
      </c>
      <c r="AL473" s="21" t="n">
        <v>1987</v>
      </c>
      <c r="AM473" s="23">
        <f>LN(AL473)</f>
        <v/>
      </c>
      <c r="AN473" s="33" t="n">
        <v>0.1018</v>
      </c>
      <c r="AO473" s="33" t="n">
        <v>0.5322</v>
      </c>
      <c r="AP473" s="33" t="n">
        <v>0.2636</v>
      </c>
      <c r="AQ473" s="43" t="n">
        <v>0.1024</v>
      </c>
      <c r="AR473" s="33" t="n">
        <v>0.489484277251243</v>
      </c>
      <c r="AS473" s="43" t="n">
        <v>0.5105157227487569</v>
      </c>
      <c r="AT473" s="42" t="n">
        <v>1</v>
      </c>
      <c r="AU473" s="18" t="n">
        <v>0</v>
      </c>
      <c r="AV473" t="n">
        <v>1</v>
      </c>
      <c r="AW473" s="40" t="n">
        <v>0</v>
      </c>
      <c r="AX473" s="39">
        <f>1-AY473</f>
        <v/>
      </c>
      <c r="AY473" s="40" t="n">
        <v>0.2237</v>
      </c>
      <c r="BA473" s="18" t="n"/>
      <c r="BB473" t="n">
        <v>0</v>
      </c>
      <c r="BC473" s="18" t="n">
        <v>1</v>
      </c>
      <c r="BD473" s="18" t="inlineStr">
        <is>
          <t>Turkey</t>
        </is>
      </c>
      <c r="BE473" t="n">
        <v>0</v>
      </c>
      <c r="BF473" t="n">
        <v>0</v>
      </c>
      <c r="BG473" t="n">
        <v>1</v>
      </c>
      <c r="BH473" t="n">
        <v>0</v>
      </c>
      <c r="BI473" t="n">
        <v>0</v>
      </c>
      <c r="BJ473" t="n">
        <v>0</v>
      </c>
      <c r="BK473" s="18" t="n">
        <v>0</v>
      </c>
      <c r="BL473" t="n">
        <v>0</v>
      </c>
      <c r="BM473" t="n">
        <v>1</v>
      </c>
      <c r="BN473" s="18" t="n">
        <v>0</v>
      </c>
      <c r="BO473" t="n">
        <v>274.3333333333333</v>
      </c>
      <c r="BP473" t="n">
        <v>142</v>
      </c>
      <c r="BQ473" s="25" t="n">
        <v>33.72</v>
      </c>
      <c r="BR473" t="n">
        <v>1</v>
      </c>
      <c r="BS473" t="n">
        <v>0</v>
      </c>
      <c r="BT473" t="n">
        <v>0</v>
      </c>
      <c r="BU473" t="n">
        <v>0</v>
      </c>
      <c r="BV473" t="n">
        <v>0</v>
      </c>
      <c r="BW473" t="n">
        <v>0</v>
      </c>
      <c r="BX473" t="n">
        <v>0</v>
      </c>
      <c r="BY473" s="18" t="n">
        <v>0</v>
      </c>
      <c r="BZ473" t="n">
        <v>0</v>
      </c>
      <c r="CA473" t="n">
        <v>0</v>
      </c>
      <c r="CB473" t="n">
        <v>1</v>
      </c>
      <c r="CC473" s="18" t="n">
        <v>0</v>
      </c>
      <c r="CD473" t="n">
        <v>0</v>
      </c>
      <c r="CE473" t="n">
        <v>0</v>
      </c>
      <c r="CF473" t="n">
        <v>0</v>
      </c>
      <c r="CG473" t="n">
        <v>0</v>
      </c>
      <c r="CH473" s="18" t="n">
        <v>0</v>
      </c>
      <c r="CI473" t="n">
        <v>0</v>
      </c>
      <c r="CJ473" t="n">
        <v>0</v>
      </c>
      <c r="CK473" t="n">
        <v>1</v>
      </c>
      <c r="CL473" t="n">
        <v>1</v>
      </c>
      <c r="CM473" t="n">
        <v>0</v>
      </c>
      <c r="CN473" t="n">
        <v>0</v>
      </c>
      <c r="CO473" t="n">
        <v>0</v>
      </c>
      <c r="CP473" t="n">
        <v>0</v>
      </c>
      <c r="CQ473" t="n">
        <v>0</v>
      </c>
      <c r="CR473" t="n">
        <v>0</v>
      </c>
      <c r="CS473" s="18" t="n">
        <v>0</v>
      </c>
      <c r="DD473" s="34" t="inlineStr">
        <is>
          <t>X</t>
        </is>
      </c>
    </row>
    <row r="474">
      <c r="A474" t="n">
        <v>473</v>
      </c>
      <c r="B474" t="n">
        <v>29</v>
      </c>
      <c r="C474" s="25" t="inlineStr">
        <is>
          <t>Salehi-Isfahani et al. (2009)</t>
        </is>
      </c>
      <c r="D474" s="12" t="n">
        <v>4.614097843848386</v>
      </c>
      <c r="E474" s="14" t="n">
        <v>1.057777371317021</v>
      </c>
      <c r="F474" s="7" t="n">
        <v>4.362068965517241</v>
      </c>
      <c r="G474" s="7">
        <f>D474-E474</f>
        <v/>
      </c>
      <c r="H474" s="16">
        <f>D474+E474</f>
        <v/>
      </c>
      <c r="I474" s="11">
        <f>IFERROR(F474/SQRT(F474^2+W474), "X")</f>
        <v/>
      </c>
      <c r="J474" s="33">
        <f>IFERROR(SQRT((1-I474^2)/W474), "X")</f>
        <v/>
      </c>
      <c r="K474" s="33">
        <f>IFERROR(1/J474, "X")</f>
        <v/>
      </c>
      <c r="L474" s="33">
        <f>IFERROR(I474-J474, "X")</f>
        <v/>
      </c>
      <c r="M474" s="33">
        <f>IFERROR(I474+J474, "X")</f>
        <v/>
      </c>
      <c r="N474" s="8" t="n">
        <v>1</v>
      </c>
      <c r="O474" s="9" t="n">
        <v>0</v>
      </c>
      <c r="P474" s="8" t="n">
        <v>0</v>
      </c>
      <c r="Q474" s="9" t="n">
        <v>0</v>
      </c>
      <c r="R474" s="9" t="n">
        <v>0</v>
      </c>
      <c r="S474" s="9" t="n">
        <v>0</v>
      </c>
      <c r="T474" s="9" t="n">
        <v>1</v>
      </c>
      <c r="U474" s="8" t="n">
        <v>2132</v>
      </c>
      <c r="V474" s="9" t="n">
        <v>6</v>
      </c>
      <c r="W474" s="9">
        <f>U474-V474-1</f>
        <v/>
      </c>
      <c r="X474" s="9">
        <f>COUNTIF(B:B,B474)</f>
        <v/>
      </c>
      <c r="Y474" s="7" t="n">
        <v>7.73</v>
      </c>
      <c r="Z474" s="7" t="n">
        <v>20.35</v>
      </c>
      <c r="AA474" s="9" t="n">
        <v>0</v>
      </c>
      <c r="AB474" s="9" t="n">
        <v>1</v>
      </c>
      <c r="AC474" s="9" t="n">
        <v>0</v>
      </c>
      <c r="AD474" s="9" t="n">
        <v>1</v>
      </c>
      <c r="AE474" s="9" t="n">
        <v>0</v>
      </c>
      <c r="AF474" s="9" t="n">
        <v>0</v>
      </c>
      <c r="AG474" s="8" t="n">
        <v>0</v>
      </c>
      <c r="AH474" s="9" t="n">
        <v>1</v>
      </c>
      <c r="AI474" s="30" t="n">
        <v>0</v>
      </c>
      <c r="AJ474" s="9" t="n">
        <v>0</v>
      </c>
      <c r="AK474" s="30" t="n">
        <v>1</v>
      </c>
      <c r="AL474" s="21" t="n">
        <v>2001</v>
      </c>
      <c r="AM474" s="23">
        <f>LN(AL474)</f>
        <v/>
      </c>
      <c r="AN474" s="33" t="n">
        <v>0.04269999999999999</v>
      </c>
      <c r="AO474" s="33" t="n">
        <v>0.5072</v>
      </c>
      <c r="AP474" s="33" t="n">
        <v>0.335</v>
      </c>
      <c r="AQ474" s="43" t="n">
        <v>0.1152</v>
      </c>
      <c r="AR474" s="33" t="n">
        <v>0.4307486523674802</v>
      </c>
      <c r="AS474" s="43" t="n">
        <v>0.5692513476325198</v>
      </c>
      <c r="AT474" s="42" t="n">
        <v>1</v>
      </c>
      <c r="AU474" s="18" t="n">
        <v>0</v>
      </c>
      <c r="AV474" t="n">
        <v>1</v>
      </c>
      <c r="AW474" s="40" t="n">
        <v>0</v>
      </c>
      <c r="AX474" s="39">
        <f>1-AY474</f>
        <v/>
      </c>
      <c r="AY474" s="40" t="n">
        <v>0.1943</v>
      </c>
      <c r="BA474" s="18" t="n"/>
      <c r="BB474" t="n">
        <v>0</v>
      </c>
      <c r="BC474" s="18" t="n">
        <v>1</v>
      </c>
      <c r="BD474" s="18" t="inlineStr">
        <is>
          <t>Turkey</t>
        </is>
      </c>
      <c r="BE474" t="n">
        <v>0</v>
      </c>
      <c r="BF474" t="n">
        <v>0</v>
      </c>
      <c r="BG474" t="n">
        <v>1</v>
      </c>
      <c r="BH474" t="n">
        <v>0</v>
      </c>
      <c r="BI474" t="n">
        <v>0</v>
      </c>
      <c r="BJ474" t="n">
        <v>0</v>
      </c>
      <c r="BK474" s="18" t="n">
        <v>0</v>
      </c>
      <c r="BL474" t="n">
        <v>0</v>
      </c>
      <c r="BM474" t="n">
        <v>1</v>
      </c>
      <c r="BN474" s="18" t="n">
        <v>0</v>
      </c>
      <c r="BO474" t="n">
        <v>274.3333333333333</v>
      </c>
      <c r="BP474" t="n">
        <v>142</v>
      </c>
      <c r="BQ474" s="25" t="n">
        <v>34.79</v>
      </c>
      <c r="BR474" t="n">
        <v>1</v>
      </c>
      <c r="BS474" t="n">
        <v>0</v>
      </c>
      <c r="BT474" t="n">
        <v>0</v>
      </c>
      <c r="BU474" t="n">
        <v>0</v>
      </c>
      <c r="BV474" t="n">
        <v>0</v>
      </c>
      <c r="BW474" t="n">
        <v>0</v>
      </c>
      <c r="BX474" t="n">
        <v>0</v>
      </c>
      <c r="BY474" s="18" t="n">
        <v>0</v>
      </c>
      <c r="BZ474" t="n">
        <v>0</v>
      </c>
      <c r="CA474" t="n">
        <v>0</v>
      </c>
      <c r="CB474" t="n">
        <v>1</v>
      </c>
      <c r="CC474" s="18" t="n">
        <v>0</v>
      </c>
      <c r="CD474" t="n">
        <v>0</v>
      </c>
      <c r="CE474" t="n">
        <v>0</v>
      </c>
      <c r="CF474" t="n">
        <v>0</v>
      </c>
      <c r="CG474" t="n">
        <v>0</v>
      </c>
      <c r="CH474" s="18" t="n">
        <v>0</v>
      </c>
      <c r="CI474" t="n">
        <v>0</v>
      </c>
      <c r="CJ474" t="n">
        <v>0</v>
      </c>
      <c r="CK474" t="n">
        <v>1</v>
      </c>
      <c r="CL474" t="n">
        <v>1</v>
      </c>
      <c r="CM474" t="n">
        <v>0</v>
      </c>
      <c r="CN474" t="n">
        <v>0</v>
      </c>
      <c r="CO474" t="n">
        <v>0</v>
      </c>
      <c r="CP474" t="n">
        <v>0</v>
      </c>
      <c r="CQ474" t="n">
        <v>0</v>
      </c>
      <c r="CR474" t="n">
        <v>0</v>
      </c>
      <c r="CS474" s="18" t="n">
        <v>0</v>
      </c>
      <c r="DD474" s="34" t="inlineStr">
        <is>
          <t>X</t>
        </is>
      </c>
    </row>
    <row r="475">
      <c r="A475" t="n">
        <v>474</v>
      </c>
      <c r="B475" t="n">
        <v>29</v>
      </c>
      <c r="C475" s="25" t="inlineStr">
        <is>
          <t>Salehi-Isfahani et al. (2009)</t>
        </is>
      </c>
      <c r="D475" s="12" t="n">
        <v>6.473923690231143</v>
      </c>
      <c r="E475" s="14" t="n">
        <v>0.5926831547394709</v>
      </c>
      <c r="F475" s="7" t="n">
        <v>10.92307692307692</v>
      </c>
      <c r="G475" s="7">
        <f>D475-E475</f>
        <v/>
      </c>
      <c r="H475" s="16">
        <f>D475+E475</f>
        <v/>
      </c>
      <c r="I475" s="11">
        <f>IFERROR(F475/SQRT(F475^2+W475), "X")</f>
        <v/>
      </c>
      <c r="J475" s="33">
        <f>IFERROR(SQRT((1-I475^2)/W475), "X")</f>
        <v/>
      </c>
      <c r="K475" s="33">
        <f>IFERROR(1/J475, "X")</f>
        <v/>
      </c>
      <c r="L475" s="33">
        <f>IFERROR(I475-J475, "X")</f>
        <v/>
      </c>
      <c r="M475" s="33">
        <f>IFERROR(I475+J475, "X")</f>
        <v/>
      </c>
      <c r="N475" s="8" t="n">
        <v>1</v>
      </c>
      <c r="O475" s="9" t="n">
        <v>0</v>
      </c>
      <c r="P475" s="8" t="n">
        <v>0</v>
      </c>
      <c r="Q475" s="9" t="n">
        <v>0</v>
      </c>
      <c r="R475" s="9" t="n">
        <v>0</v>
      </c>
      <c r="S475" s="9" t="n">
        <v>0</v>
      </c>
      <c r="T475" s="9" t="n">
        <v>1</v>
      </c>
      <c r="U475" s="8" t="n">
        <v>2132</v>
      </c>
      <c r="V475" s="9" t="n">
        <v>6</v>
      </c>
      <c r="W475" s="9">
        <f>U475-V475-1</f>
        <v/>
      </c>
      <c r="X475" s="9">
        <f>COUNTIF(B:B,B475)</f>
        <v/>
      </c>
      <c r="Y475" s="7" t="n">
        <v>7.73</v>
      </c>
      <c r="Z475" s="7" t="n">
        <v>20.35</v>
      </c>
      <c r="AA475" s="9" t="n">
        <v>0</v>
      </c>
      <c r="AB475" s="9" t="n">
        <v>1</v>
      </c>
      <c r="AC475" s="9" t="n">
        <v>0</v>
      </c>
      <c r="AD475" s="9" t="n">
        <v>1</v>
      </c>
      <c r="AE475" s="9" t="n">
        <v>0</v>
      </c>
      <c r="AF475" s="9" t="n">
        <v>0</v>
      </c>
      <c r="AG475" s="8" t="n">
        <v>0</v>
      </c>
      <c r="AH475" s="9" t="n">
        <v>1</v>
      </c>
      <c r="AI475" s="30" t="n">
        <v>0</v>
      </c>
      <c r="AJ475" s="9" t="n">
        <v>0</v>
      </c>
      <c r="AK475" s="30" t="n">
        <v>1</v>
      </c>
      <c r="AL475" s="21" t="n">
        <v>2001</v>
      </c>
      <c r="AM475" s="23">
        <f>LN(AL475)</f>
        <v/>
      </c>
      <c r="AN475" s="33" t="n">
        <v>0.04269999999999999</v>
      </c>
      <c r="AO475" s="33" t="n">
        <v>0.5072</v>
      </c>
      <c r="AP475" s="33" t="n">
        <v>0.335</v>
      </c>
      <c r="AQ475" s="43" t="n">
        <v>0.1152</v>
      </c>
      <c r="AR475" s="33" t="n">
        <v>0.4307486523674802</v>
      </c>
      <c r="AS475" s="43" t="n">
        <v>0.5692513476325198</v>
      </c>
      <c r="AT475" s="42" t="n">
        <v>1</v>
      </c>
      <c r="AU475" s="18" t="n">
        <v>0</v>
      </c>
      <c r="AV475" t="n">
        <v>1</v>
      </c>
      <c r="AW475" s="40" t="n">
        <v>0</v>
      </c>
      <c r="AX475" s="39">
        <f>1-AY475</f>
        <v/>
      </c>
      <c r="AY475" s="40" t="n">
        <v>0.1943</v>
      </c>
      <c r="BA475" s="18" t="n"/>
      <c r="BB475" t="n">
        <v>0</v>
      </c>
      <c r="BC475" s="18" t="n">
        <v>1</v>
      </c>
      <c r="BD475" s="18" t="inlineStr">
        <is>
          <t>Turkey</t>
        </is>
      </c>
      <c r="BE475" t="n">
        <v>0</v>
      </c>
      <c r="BF475" t="n">
        <v>0</v>
      </c>
      <c r="BG475" t="n">
        <v>1</v>
      </c>
      <c r="BH475" t="n">
        <v>0</v>
      </c>
      <c r="BI475" t="n">
        <v>0</v>
      </c>
      <c r="BJ475" t="n">
        <v>0</v>
      </c>
      <c r="BK475" s="18" t="n">
        <v>0</v>
      </c>
      <c r="BL475" t="n">
        <v>0</v>
      </c>
      <c r="BM475" t="n">
        <v>1</v>
      </c>
      <c r="BN475" s="18" t="n">
        <v>0</v>
      </c>
      <c r="BO475" t="n">
        <v>274.3333333333333</v>
      </c>
      <c r="BP475" t="n">
        <v>142</v>
      </c>
      <c r="BQ475" s="25" t="n">
        <v>34.79</v>
      </c>
      <c r="BR475" t="n">
        <v>1</v>
      </c>
      <c r="BS475" t="n">
        <v>0</v>
      </c>
      <c r="BT475" t="n">
        <v>0</v>
      </c>
      <c r="BU475" t="n">
        <v>0</v>
      </c>
      <c r="BV475" t="n">
        <v>0</v>
      </c>
      <c r="BW475" t="n">
        <v>0</v>
      </c>
      <c r="BX475" t="n">
        <v>0</v>
      </c>
      <c r="BY475" s="18" t="n">
        <v>0</v>
      </c>
      <c r="BZ475" t="n">
        <v>0</v>
      </c>
      <c r="CA475" t="n">
        <v>0</v>
      </c>
      <c r="CB475" t="n">
        <v>1</v>
      </c>
      <c r="CC475" s="18" t="n">
        <v>0</v>
      </c>
      <c r="CD475" t="n">
        <v>0</v>
      </c>
      <c r="CE475" t="n">
        <v>0</v>
      </c>
      <c r="CF475" t="n">
        <v>0</v>
      </c>
      <c r="CG475" t="n">
        <v>0</v>
      </c>
      <c r="CH475" s="18" t="n">
        <v>0</v>
      </c>
      <c r="CI475" t="n">
        <v>0</v>
      </c>
      <c r="CJ475" t="n">
        <v>0</v>
      </c>
      <c r="CK475" t="n">
        <v>1</v>
      </c>
      <c r="CL475" t="n">
        <v>1</v>
      </c>
      <c r="CM475" t="n">
        <v>0</v>
      </c>
      <c r="CN475" t="n">
        <v>0</v>
      </c>
      <c r="CO475" t="n">
        <v>0</v>
      </c>
      <c r="CP475" t="n">
        <v>0</v>
      </c>
      <c r="CQ475" t="n">
        <v>0</v>
      </c>
      <c r="CR475" t="n">
        <v>0</v>
      </c>
      <c r="CS475" s="18" t="n">
        <v>0</v>
      </c>
      <c r="DD475" s="34" t="inlineStr">
        <is>
          <t>X</t>
        </is>
      </c>
    </row>
    <row r="476">
      <c r="A476" t="n">
        <v>475</v>
      </c>
      <c r="B476" t="n">
        <v>29</v>
      </c>
      <c r="C476" s="25" t="inlineStr">
        <is>
          <t>Salehi-Isfahani et al. (2009)</t>
        </is>
      </c>
      <c r="D476" s="12" t="n">
        <v>8.490521329106592</v>
      </c>
      <c r="E476" s="14" t="n">
        <v>0.923947910504592</v>
      </c>
      <c r="F476" s="7" t="n">
        <v>9.189393939393939</v>
      </c>
      <c r="G476" s="7">
        <f>D476-E476</f>
        <v/>
      </c>
      <c r="H476" s="16">
        <f>D476+E476</f>
        <v/>
      </c>
      <c r="I476" s="11">
        <f>IFERROR(F476/SQRT(F476^2+W476), "X")</f>
        <v/>
      </c>
      <c r="J476" s="33">
        <f>IFERROR(SQRT((1-I476^2)/W476), "X")</f>
        <v/>
      </c>
      <c r="K476" s="33">
        <f>IFERROR(1/J476, "X")</f>
        <v/>
      </c>
      <c r="L476" s="33">
        <f>IFERROR(I476-J476, "X")</f>
        <v/>
      </c>
      <c r="M476" s="33">
        <f>IFERROR(I476+J476, "X")</f>
        <v/>
      </c>
      <c r="N476" s="8" t="n">
        <v>1</v>
      </c>
      <c r="O476" s="9" t="n">
        <v>0</v>
      </c>
      <c r="P476" s="8" t="n">
        <v>0</v>
      </c>
      <c r="Q476" s="9" t="n">
        <v>0</v>
      </c>
      <c r="R476" s="9" t="n">
        <v>0</v>
      </c>
      <c r="S476" s="9" t="n">
        <v>0</v>
      </c>
      <c r="T476" s="9" t="n">
        <v>1</v>
      </c>
      <c r="U476" s="8" t="n">
        <v>2132</v>
      </c>
      <c r="V476" s="9" t="n">
        <v>6</v>
      </c>
      <c r="W476" s="9">
        <f>U476-V476-1</f>
        <v/>
      </c>
      <c r="X476" s="9">
        <f>COUNTIF(B:B,B476)</f>
        <v/>
      </c>
      <c r="Y476" s="7" t="n">
        <v>7.73</v>
      </c>
      <c r="Z476" s="7" t="n">
        <v>20.35</v>
      </c>
      <c r="AA476" s="9" t="n">
        <v>0</v>
      </c>
      <c r="AB476" s="9" t="n">
        <v>1</v>
      </c>
      <c r="AC476" s="9" t="n">
        <v>0</v>
      </c>
      <c r="AD476" s="9" t="n">
        <v>1</v>
      </c>
      <c r="AE476" s="9" t="n">
        <v>0</v>
      </c>
      <c r="AF476" s="9" t="n">
        <v>0</v>
      </c>
      <c r="AG476" s="8" t="n">
        <v>0</v>
      </c>
      <c r="AH476" s="9" t="n">
        <v>1</v>
      </c>
      <c r="AI476" s="30" t="n">
        <v>0</v>
      </c>
      <c r="AJ476" s="9" t="n">
        <v>0</v>
      </c>
      <c r="AK476" s="30" t="n">
        <v>1</v>
      </c>
      <c r="AL476" s="21" t="n">
        <v>2001</v>
      </c>
      <c r="AM476" s="23">
        <f>LN(AL476)</f>
        <v/>
      </c>
      <c r="AN476" s="33" t="n">
        <v>0.04269999999999999</v>
      </c>
      <c r="AO476" s="33" t="n">
        <v>0.5072</v>
      </c>
      <c r="AP476" s="33" t="n">
        <v>0.335</v>
      </c>
      <c r="AQ476" s="43" t="n">
        <v>0.1152</v>
      </c>
      <c r="AR476" s="33" t="n">
        <v>0.4307486523674802</v>
      </c>
      <c r="AS476" s="43" t="n">
        <v>0.5692513476325198</v>
      </c>
      <c r="AT476" s="42" t="n">
        <v>1</v>
      </c>
      <c r="AU476" s="18" t="n">
        <v>0</v>
      </c>
      <c r="AV476" t="n">
        <v>1</v>
      </c>
      <c r="AW476" s="40" t="n">
        <v>0</v>
      </c>
      <c r="AX476" s="39">
        <f>1-AY476</f>
        <v/>
      </c>
      <c r="AY476" s="40" t="n">
        <v>0.1943</v>
      </c>
      <c r="BA476" s="18" t="n"/>
      <c r="BB476" t="n">
        <v>0</v>
      </c>
      <c r="BC476" s="18" t="n">
        <v>1</v>
      </c>
      <c r="BD476" s="18" t="inlineStr">
        <is>
          <t>Turkey</t>
        </is>
      </c>
      <c r="BE476" t="n">
        <v>0</v>
      </c>
      <c r="BF476" t="n">
        <v>0</v>
      </c>
      <c r="BG476" t="n">
        <v>1</v>
      </c>
      <c r="BH476" t="n">
        <v>0</v>
      </c>
      <c r="BI476" t="n">
        <v>0</v>
      </c>
      <c r="BJ476" t="n">
        <v>0</v>
      </c>
      <c r="BK476" s="18" t="n">
        <v>0</v>
      </c>
      <c r="BL476" t="n">
        <v>0</v>
      </c>
      <c r="BM476" t="n">
        <v>1</v>
      </c>
      <c r="BN476" s="18" t="n">
        <v>0</v>
      </c>
      <c r="BO476" t="n">
        <v>274.3333333333333</v>
      </c>
      <c r="BP476" t="n">
        <v>142</v>
      </c>
      <c r="BQ476" s="25" t="n">
        <v>34.79</v>
      </c>
      <c r="BR476" t="n">
        <v>1</v>
      </c>
      <c r="BS476" t="n">
        <v>0</v>
      </c>
      <c r="BT476" t="n">
        <v>0</v>
      </c>
      <c r="BU476" t="n">
        <v>0</v>
      </c>
      <c r="BV476" t="n">
        <v>0</v>
      </c>
      <c r="BW476" t="n">
        <v>0</v>
      </c>
      <c r="BX476" t="n">
        <v>0</v>
      </c>
      <c r="BY476" s="18" t="n">
        <v>0</v>
      </c>
      <c r="BZ476" t="n">
        <v>0</v>
      </c>
      <c r="CA476" t="n">
        <v>0</v>
      </c>
      <c r="CB476" t="n">
        <v>1</v>
      </c>
      <c r="CC476" s="18" t="n">
        <v>0</v>
      </c>
      <c r="CD476" t="n">
        <v>0</v>
      </c>
      <c r="CE476" t="n">
        <v>0</v>
      </c>
      <c r="CF476" t="n">
        <v>0</v>
      </c>
      <c r="CG476" t="n">
        <v>0</v>
      </c>
      <c r="CH476" s="18" t="n">
        <v>0</v>
      </c>
      <c r="CI476" t="n">
        <v>0</v>
      </c>
      <c r="CJ476" t="n">
        <v>0</v>
      </c>
      <c r="CK476" t="n">
        <v>1</v>
      </c>
      <c r="CL476" t="n">
        <v>1</v>
      </c>
      <c r="CM476" t="n">
        <v>0</v>
      </c>
      <c r="CN476" t="n">
        <v>0</v>
      </c>
      <c r="CO476" t="n">
        <v>0</v>
      </c>
      <c r="CP476" t="n">
        <v>0</v>
      </c>
      <c r="CQ476" t="n">
        <v>0</v>
      </c>
      <c r="CR476" t="n">
        <v>0</v>
      </c>
      <c r="CS476" s="18" t="n">
        <v>0</v>
      </c>
      <c r="DD476" s="34" t="inlineStr">
        <is>
          <t>X</t>
        </is>
      </c>
    </row>
    <row r="477">
      <c r="A477" t="n">
        <v>476</v>
      </c>
      <c r="B477" t="n">
        <v>29</v>
      </c>
      <c r="C477" s="25" t="inlineStr">
        <is>
          <t>Salehi-Isfahani et al. (2009)</t>
        </is>
      </c>
      <c r="D477" s="12" t="n">
        <v>2.959558543733087</v>
      </c>
      <c r="E477" s="14" t="n">
        <v>0.5278193581180028</v>
      </c>
      <c r="F477" s="7" t="n">
        <v>5.607142857142857</v>
      </c>
      <c r="G477" s="7">
        <f>D477-E477</f>
        <v/>
      </c>
      <c r="H477" s="16">
        <f>D477+E477</f>
        <v/>
      </c>
      <c r="I477" s="11">
        <f>IFERROR(F477/SQRT(F477^2+W477), "X")</f>
        <v/>
      </c>
      <c r="J477" s="33">
        <f>IFERROR(SQRT((1-I477^2)/W477), "X")</f>
        <v/>
      </c>
      <c r="K477" s="33">
        <f>IFERROR(1/J477, "X")</f>
        <v/>
      </c>
      <c r="L477" s="33">
        <f>IFERROR(I477-J477, "X")</f>
        <v/>
      </c>
      <c r="M477" s="33">
        <f>IFERROR(I477+J477, "X")</f>
        <v/>
      </c>
      <c r="N477" s="8" t="n">
        <v>1</v>
      </c>
      <c r="O477" s="9" t="n">
        <v>0</v>
      </c>
      <c r="P477" s="8" t="n">
        <v>0</v>
      </c>
      <c r="Q477" s="9" t="n">
        <v>0</v>
      </c>
      <c r="R477" s="9" t="n">
        <v>0</v>
      </c>
      <c r="S477" s="9" t="n">
        <v>0</v>
      </c>
      <c r="T477" s="9" t="n">
        <v>1</v>
      </c>
      <c r="U477" s="8" t="n">
        <v>7408</v>
      </c>
      <c r="V477" s="9" t="n">
        <v>6</v>
      </c>
      <c r="W477" s="9">
        <f>U477-V477-1</f>
        <v/>
      </c>
      <c r="X477" s="9">
        <f>COUNTIF(B:B,B477)</f>
        <v/>
      </c>
      <c r="Y477" s="7" t="n">
        <v>8.300000000000001</v>
      </c>
      <c r="Z477" s="7" t="n">
        <v>20.41</v>
      </c>
      <c r="AA477" s="9" t="n">
        <v>0</v>
      </c>
      <c r="AB477" s="9" t="n">
        <v>1</v>
      </c>
      <c r="AC477" s="9" t="n">
        <v>0</v>
      </c>
      <c r="AD477" s="9" t="n">
        <v>1</v>
      </c>
      <c r="AE477" s="9" t="n">
        <v>0</v>
      </c>
      <c r="AF477" s="9" t="n">
        <v>0</v>
      </c>
      <c r="AG477" s="8" t="n">
        <v>0</v>
      </c>
      <c r="AH477" s="9" t="n">
        <v>1</v>
      </c>
      <c r="AI477" s="30" t="n">
        <v>0</v>
      </c>
      <c r="AJ477" s="9" t="n">
        <v>0</v>
      </c>
      <c r="AK477" s="30" t="n">
        <v>1</v>
      </c>
      <c r="AL477" s="21" t="n">
        <v>2006</v>
      </c>
      <c r="AM477" s="23">
        <f>LN(AL477)</f>
        <v/>
      </c>
      <c r="AN477" s="33" t="n">
        <v>0.035</v>
      </c>
      <c r="AO477" s="33" t="n">
        <v>0.4445</v>
      </c>
      <c r="AP477" s="33" t="n">
        <v>0.3789</v>
      </c>
      <c r="AQ477" s="43" t="n">
        <v>0.1415</v>
      </c>
      <c r="AR477" s="33" t="n">
        <v>0.4185962674287485</v>
      </c>
      <c r="AS477" s="43" t="n">
        <v>0.5814037325712516</v>
      </c>
      <c r="AT477" s="42" t="n">
        <v>1</v>
      </c>
      <c r="AU477" s="18" t="n">
        <v>0</v>
      </c>
      <c r="AV477" t="n">
        <v>1</v>
      </c>
      <c r="AW477" s="40" t="n">
        <v>0</v>
      </c>
      <c r="AX477" s="39">
        <f>1-AY477</f>
        <v/>
      </c>
      <c r="AY477" s="40" t="n">
        <v>0.2793</v>
      </c>
      <c r="BA477" s="18" t="n"/>
      <c r="BB477" t="n">
        <v>0</v>
      </c>
      <c r="BC477" s="18" t="n">
        <v>1</v>
      </c>
      <c r="BD477" s="18" t="inlineStr">
        <is>
          <t>Turkey</t>
        </is>
      </c>
      <c r="BE477" t="n">
        <v>0</v>
      </c>
      <c r="BF477" t="n">
        <v>0</v>
      </c>
      <c r="BG477" t="n">
        <v>1</v>
      </c>
      <c r="BH477" t="n">
        <v>0</v>
      </c>
      <c r="BI477" t="n">
        <v>0</v>
      </c>
      <c r="BJ477" t="n">
        <v>0</v>
      </c>
      <c r="BK477" s="18" t="n">
        <v>0</v>
      </c>
      <c r="BL477" t="n">
        <v>0</v>
      </c>
      <c r="BM477" t="n">
        <v>1</v>
      </c>
      <c r="BN477" s="18" t="n">
        <v>0</v>
      </c>
      <c r="BO477" t="n">
        <v>274.3333333333333</v>
      </c>
      <c r="BP477" t="n">
        <v>142</v>
      </c>
      <c r="BQ477" s="25" t="n">
        <v>35.3</v>
      </c>
      <c r="BR477" t="n">
        <v>1</v>
      </c>
      <c r="BS477" t="n">
        <v>0</v>
      </c>
      <c r="BT477" t="n">
        <v>0</v>
      </c>
      <c r="BU477" t="n">
        <v>0</v>
      </c>
      <c r="BV477" t="n">
        <v>0</v>
      </c>
      <c r="BW477" t="n">
        <v>0</v>
      </c>
      <c r="BX477" t="n">
        <v>0</v>
      </c>
      <c r="BY477" s="18" t="n">
        <v>0</v>
      </c>
      <c r="BZ477" t="n">
        <v>0</v>
      </c>
      <c r="CA477" t="n">
        <v>0</v>
      </c>
      <c r="CB477" t="n">
        <v>1</v>
      </c>
      <c r="CC477" s="18" t="n">
        <v>0</v>
      </c>
      <c r="CD477" t="n">
        <v>0</v>
      </c>
      <c r="CE477" t="n">
        <v>0</v>
      </c>
      <c r="CF477" t="n">
        <v>0</v>
      </c>
      <c r="CG477" t="n">
        <v>0</v>
      </c>
      <c r="CH477" s="18" t="n">
        <v>0</v>
      </c>
      <c r="CI477" t="n">
        <v>0</v>
      </c>
      <c r="CJ477" t="n">
        <v>0</v>
      </c>
      <c r="CK477" t="n">
        <v>1</v>
      </c>
      <c r="CL477" t="n">
        <v>1</v>
      </c>
      <c r="CM477" t="n">
        <v>0</v>
      </c>
      <c r="CN477" t="n">
        <v>0</v>
      </c>
      <c r="CO477" t="n">
        <v>0</v>
      </c>
      <c r="CP477" t="n">
        <v>0</v>
      </c>
      <c r="CQ477" t="n">
        <v>0</v>
      </c>
      <c r="CR477" t="n">
        <v>0</v>
      </c>
      <c r="CS477" s="18" t="n">
        <v>0</v>
      </c>
      <c r="DD477" s="34" t="inlineStr">
        <is>
          <t>X</t>
        </is>
      </c>
    </row>
    <row r="478">
      <c r="A478" t="n">
        <v>477</v>
      </c>
      <c r="B478" t="n">
        <v>29</v>
      </c>
      <c r="C478" s="25" t="inlineStr">
        <is>
          <t>Salehi-Isfahani et al. (2009)</t>
        </is>
      </c>
      <c r="D478" s="12" t="n">
        <v>5.968602972781434</v>
      </c>
      <c r="E478" s="14" t="n">
        <v>0.3333251223891901</v>
      </c>
      <c r="F478" s="7" t="n">
        <v>17.90625</v>
      </c>
      <c r="G478" s="7">
        <f>D478-E478</f>
        <v/>
      </c>
      <c r="H478" s="16">
        <f>D478+E478</f>
        <v/>
      </c>
      <c r="I478" s="11">
        <f>IFERROR(F478/SQRT(F478^2+W478), "X")</f>
        <v/>
      </c>
      <c r="J478" s="33">
        <f>IFERROR(SQRT((1-I478^2)/W478), "X")</f>
        <v/>
      </c>
      <c r="K478" s="33">
        <f>IFERROR(1/J478, "X")</f>
        <v/>
      </c>
      <c r="L478" s="33">
        <f>IFERROR(I478-J478, "X")</f>
        <v/>
      </c>
      <c r="M478" s="33">
        <f>IFERROR(I478+J478, "X")</f>
        <v/>
      </c>
      <c r="N478" s="8" t="n">
        <v>1</v>
      </c>
      <c r="O478" s="9" t="n">
        <v>0</v>
      </c>
      <c r="P478" s="8" t="n">
        <v>0</v>
      </c>
      <c r="Q478" s="9" t="n">
        <v>0</v>
      </c>
      <c r="R478" s="9" t="n">
        <v>0</v>
      </c>
      <c r="S478" s="9" t="n">
        <v>0</v>
      </c>
      <c r="T478" s="9" t="n">
        <v>1</v>
      </c>
      <c r="U478" s="8" t="n">
        <v>7408</v>
      </c>
      <c r="V478" s="9" t="n">
        <v>6</v>
      </c>
      <c r="W478" s="9">
        <f>U478-V478-1</f>
        <v/>
      </c>
      <c r="X478" s="9">
        <f>COUNTIF(B:B,B478)</f>
        <v/>
      </c>
      <c r="Y478" s="7" t="n">
        <v>8.300000000000001</v>
      </c>
      <c r="Z478" s="7" t="n">
        <v>20.41</v>
      </c>
      <c r="AA478" s="9" t="n">
        <v>0</v>
      </c>
      <c r="AB478" s="9" t="n">
        <v>1</v>
      </c>
      <c r="AC478" s="9" t="n">
        <v>0</v>
      </c>
      <c r="AD478" s="9" t="n">
        <v>1</v>
      </c>
      <c r="AE478" s="9" t="n">
        <v>0</v>
      </c>
      <c r="AF478" s="9" t="n">
        <v>0</v>
      </c>
      <c r="AG478" s="8" t="n">
        <v>0</v>
      </c>
      <c r="AH478" s="9" t="n">
        <v>1</v>
      </c>
      <c r="AI478" s="30" t="n">
        <v>0</v>
      </c>
      <c r="AJ478" s="9" t="n">
        <v>0</v>
      </c>
      <c r="AK478" s="30" t="n">
        <v>1</v>
      </c>
      <c r="AL478" s="21" t="n">
        <v>2006</v>
      </c>
      <c r="AM478" s="23">
        <f>LN(AL478)</f>
        <v/>
      </c>
      <c r="AN478" s="33" t="n">
        <v>0.035</v>
      </c>
      <c r="AO478" s="33" t="n">
        <v>0.4445</v>
      </c>
      <c r="AP478" s="33" t="n">
        <v>0.3789</v>
      </c>
      <c r="AQ478" s="43" t="n">
        <v>0.1415</v>
      </c>
      <c r="AR478" s="33" t="n">
        <v>0.4185962674287485</v>
      </c>
      <c r="AS478" s="43" t="n">
        <v>0.5814037325712516</v>
      </c>
      <c r="AT478" s="42" t="n">
        <v>1</v>
      </c>
      <c r="AU478" s="18" t="n">
        <v>0</v>
      </c>
      <c r="AV478" t="n">
        <v>1</v>
      </c>
      <c r="AW478" s="40" t="n">
        <v>0</v>
      </c>
      <c r="AX478" s="39">
        <f>1-AY478</f>
        <v/>
      </c>
      <c r="AY478" s="40" t="n">
        <v>0.2793</v>
      </c>
      <c r="BA478" s="18" t="n"/>
      <c r="BB478" t="n">
        <v>0</v>
      </c>
      <c r="BC478" s="18" t="n">
        <v>1</v>
      </c>
      <c r="BD478" s="18" t="inlineStr">
        <is>
          <t>Turkey</t>
        </is>
      </c>
      <c r="BE478" t="n">
        <v>0</v>
      </c>
      <c r="BF478" t="n">
        <v>0</v>
      </c>
      <c r="BG478" t="n">
        <v>1</v>
      </c>
      <c r="BH478" t="n">
        <v>0</v>
      </c>
      <c r="BI478" t="n">
        <v>0</v>
      </c>
      <c r="BJ478" t="n">
        <v>0</v>
      </c>
      <c r="BK478" s="18" t="n">
        <v>0</v>
      </c>
      <c r="BL478" t="n">
        <v>0</v>
      </c>
      <c r="BM478" t="n">
        <v>1</v>
      </c>
      <c r="BN478" s="18" t="n">
        <v>0</v>
      </c>
      <c r="BO478" t="n">
        <v>274.3333333333333</v>
      </c>
      <c r="BP478" t="n">
        <v>142</v>
      </c>
      <c r="BQ478" s="25" t="n">
        <v>35.3</v>
      </c>
      <c r="BR478" t="n">
        <v>1</v>
      </c>
      <c r="BS478" t="n">
        <v>0</v>
      </c>
      <c r="BT478" t="n">
        <v>0</v>
      </c>
      <c r="BU478" t="n">
        <v>0</v>
      </c>
      <c r="BV478" t="n">
        <v>0</v>
      </c>
      <c r="BW478" t="n">
        <v>0</v>
      </c>
      <c r="BX478" t="n">
        <v>0</v>
      </c>
      <c r="BY478" s="18" t="n">
        <v>0</v>
      </c>
      <c r="BZ478" t="n">
        <v>0</v>
      </c>
      <c r="CA478" t="n">
        <v>0</v>
      </c>
      <c r="CB478" t="n">
        <v>1</v>
      </c>
      <c r="CC478" s="18" t="n">
        <v>0</v>
      </c>
      <c r="CD478" t="n">
        <v>0</v>
      </c>
      <c r="CE478" t="n">
        <v>0</v>
      </c>
      <c r="CF478" t="n">
        <v>0</v>
      </c>
      <c r="CG478" t="n">
        <v>0</v>
      </c>
      <c r="CH478" s="18" t="n">
        <v>0</v>
      </c>
      <c r="CI478" t="n">
        <v>0</v>
      </c>
      <c r="CJ478" t="n">
        <v>0</v>
      </c>
      <c r="CK478" t="n">
        <v>1</v>
      </c>
      <c r="CL478" t="n">
        <v>1</v>
      </c>
      <c r="CM478" t="n">
        <v>0</v>
      </c>
      <c r="CN478" t="n">
        <v>0</v>
      </c>
      <c r="CO478" t="n">
        <v>0</v>
      </c>
      <c r="CP478" t="n">
        <v>0</v>
      </c>
      <c r="CQ478" t="n">
        <v>0</v>
      </c>
      <c r="CR478" t="n">
        <v>0</v>
      </c>
      <c r="CS478" s="18" t="n">
        <v>0</v>
      </c>
      <c r="DD478" s="34" t="inlineStr">
        <is>
          <t>X</t>
        </is>
      </c>
    </row>
    <row r="479" customFormat="1" s="51">
      <c r="A479" s="51" t="n">
        <v>478</v>
      </c>
      <c r="B479" s="51" t="n">
        <v>29</v>
      </c>
      <c r="C479" s="52" t="inlineStr">
        <is>
          <t>Salehi-Isfahani et al. (2009)</t>
        </is>
      </c>
      <c r="D479" s="53" t="n">
        <v>8.66320906589344</v>
      </c>
      <c r="E479" s="54" t="n">
        <v>0.2866502999744153</v>
      </c>
      <c r="F479" s="55" t="n">
        <v>30.22222222222222</v>
      </c>
      <c r="G479" s="55">
        <f>D479-E479</f>
        <v/>
      </c>
      <c r="H479" s="56">
        <f>D479+E479</f>
        <v/>
      </c>
      <c r="I479" s="57">
        <f>IFERROR(F479/SQRT(F479^2+W479), "X")</f>
        <v/>
      </c>
      <c r="J479" s="58">
        <f>IFERROR(SQRT((1-I479^2)/W479), "X")</f>
        <v/>
      </c>
      <c r="K479" s="58">
        <f>IFERROR(1/J479, "X")</f>
        <v/>
      </c>
      <c r="L479" s="58">
        <f>IFERROR(I479-J479, "X")</f>
        <v/>
      </c>
      <c r="M479" s="58">
        <f>IFERROR(I479+J479, "X")</f>
        <v/>
      </c>
      <c r="N479" s="59" t="n">
        <v>1</v>
      </c>
      <c r="O479" s="60" t="n">
        <v>0</v>
      </c>
      <c r="P479" s="59" t="n">
        <v>0</v>
      </c>
      <c r="Q479" s="60" t="n">
        <v>0</v>
      </c>
      <c r="R479" s="60" t="n">
        <v>0</v>
      </c>
      <c r="S479" s="60" t="n">
        <v>0</v>
      </c>
      <c r="T479" s="60" t="n">
        <v>1</v>
      </c>
      <c r="U479" s="59" t="n">
        <v>7408</v>
      </c>
      <c r="V479" s="60" t="n">
        <v>6</v>
      </c>
      <c r="W479" s="60">
        <f>U479-V479-1</f>
        <v/>
      </c>
      <c r="X479" s="60">
        <f>COUNTIF(B:B,B479)</f>
        <v/>
      </c>
      <c r="Y479" s="55" t="n">
        <v>8.300000000000001</v>
      </c>
      <c r="Z479" s="55" t="n">
        <v>20.41</v>
      </c>
      <c r="AA479" s="60" t="n">
        <v>0</v>
      </c>
      <c r="AB479" s="60" t="n">
        <v>1</v>
      </c>
      <c r="AC479" s="60" t="n">
        <v>0</v>
      </c>
      <c r="AD479" s="60" t="n">
        <v>1</v>
      </c>
      <c r="AE479" s="60" t="n">
        <v>0</v>
      </c>
      <c r="AF479" s="60" t="n">
        <v>0</v>
      </c>
      <c r="AG479" s="59" t="n">
        <v>0</v>
      </c>
      <c r="AH479" s="60" t="n">
        <v>1</v>
      </c>
      <c r="AI479" s="61" t="n">
        <v>0</v>
      </c>
      <c r="AJ479" s="60" t="n">
        <v>0</v>
      </c>
      <c r="AK479" s="61" t="n">
        <v>1</v>
      </c>
      <c r="AL479" s="62" t="n">
        <v>2006</v>
      </c>
      <c r="AM479" s="63">
        <f>LN(AL479)</f>
        <v/>
      </c>
      <c r="AN479" s="58" t="n">
        <v>0.035</v>
      </c>
      <c r="AO479" s="58" t="n">
        <v>0.4445</v>
      </c>
      <c r="AP479" s="58" t="n">
        <v>0.3789</v>
      </c>
      <c r="AQ479" s="64" t="n">
        <v>0.1415</v>
      </c>
      <c r="AR479" s="58" t="n">
        <v>0.4185962674287485</v>
      </c>
      <c r="AS479" s="64" t="n">
        <v>0.5814037325712516</v>
      </c>
      <c r="AT479" s="65" t="n">
        <v>1</v>
      </c>
      <c r="AU479" s="66" t="n">
        <v>0</v>
      </c>
      <c r="AV479" s="51" t="n">
        <v>1</v>
      </c>
      <c r="AW479" s="67" t="n">
        <v>0</v>
      </c>
      <c r="AX479" s="69">
        <f>1-AY479</f>
        <v/>
      </c>
      <c r="AY479" s="67" t="n">
        <v>0.2793</v>
      </c>
      <c r="BA479" s="66" t="n"/>
      <c r="BB479" s="51" t="n">
        <v>0</v>
      </c>
      <c r="BC479" s="66" t="n">
        <v>1</v>
      </c>
      <c r="BD479" s="66" t="inlineStr">
        <is>
          <t>Turkey</t>
        </is>
      </c>
      <c r="BE479" t="n">
        <v>0</v>
      </c>
      <c r="BF479" t="n">
        <v>0</v>
      </c>
      <c r="BG479" t="n">
        <v>1</v>
      </c>
      <c r="BH479" t="n">
        <v>0</v>
      </c>
      <c r="BI479" t="n">
        <v>0</v>
      </c>
      <c r="BJ479" t="n">
        <v>0</v>
      </c>
      <c r="BK479" s="66" t="n">
        <v>0</v>
      </c>
      <c r="BL479" t="n">
        <v>0</v>
      </c>
      <c r="BM479" t="n">
        <v>1</v>
      </c>
      <c r="BN479" s="66" t="n">
        <v>0</v>
      </c>
      <c r="BO479" t="n">
        <v>274.3333333333333</v>
      </c>
      <c r="BP479" t="n">
        <v>142</v>
      </c>
      <c r="BQ479" s="52" t="n">
        <v>35.3</v>
      </c>
      <c r="BR479" s="51" t="n">
        <v>1</v>
      </c>
      <c r="BS479" s="51" t="n">
        <v>0</v>
      </c>
      <c r="BT479" s="51" t="n">
        <v>0</v>
      </c>
      <c r="BU479" s="51" t="n">
        <v>0</v>
      </c>
      <c r="BV479" s="51" t="n">
        <v>0</v>
      </c>
      <c r="BW479" s="51" t="n">
        <v>0</v>
      </c>
      <c r="BX479" s="51" t="n">
        <v>0</v>
      </c>
      <c r="BY479" s="66" t="n">
        <v>0</v>
      </c>
      <c r="BZ479" s="51" t="n">
        <v>0</v>
      </c>
      <c r="CA479" s="51" t="n">
        <v>0</v>
      </c>
      <c r="CB479" s="51" t="n">
        <v>1</v>
      </c>
      <c r="CC479" s="66" t="n">
        <v>0</v>
      </c>
      <c r="CD479" s="51" t="n">
        <v>0</v>
      </c>
      <c r="CE479" s="51" t="n">
        <v>0</v>
      </c>
      <c r="CF479" s="51" t="n">
        <v>0</v>
      </c>
      <c r="CG479" s="51" t="n">
        <v>0</v>
      </c>
      <c r="CH479" s="66" t="n">
        <v>0</v>
      </c>
      <c r="CI479" s="51" t="n">
        <v>0</v>
      </c>
      <c r="CJ479" s="51" t="n">
        <v>0</v>
      </c>
      <c r="CK479" s="51" t="n">
        <v>1</v>
      </c>
      <c r="CL479" s="51" t="n">
        <v>1</v>
      </c>
      <c r="CM479" s="51" t="n">
        <v>0</v>
      </c>
      <c r="CN479" s="51" t="n">
        <v>0</v>
      </c>
      <c r="CO479" s="51" t="n">
        <v>0</v>
      </c>
      <c r="CP479" s="51" t="n">
        <v>0</v>
      </c>
      <c r="CQ479" s="51" t="n">
        <v>0</v>
      </c>
      <c r="CR479" s="51" t="n">
        <v>0</v>
      </c>
      <c r="CS479" s="66" t="n">
        <v>0</v>
      </c>
      <c r="CY479" s="68" t="n"/>
      <c r="DD479" s="68" t="inlineStr">
        <is>
          <t>X</t>
        </is>
      </c>
    </row>
    <row r="480">
      <c r="A480" t="n">
        <v>479</v>
      </c>
      <c r="B480" t="n">
        <v>30</v>
      </c>
      <c r="C480" s="25" t="inlineStr">
        <is>
          <t>Botchorishvili (2007)</t>
        </is>
      </c>
      <c r="D480" s="12" t="n">
        <v>6.94</v>
      </c>
      <c r="E480" s="14" t="n">
        <v>0.59</v>
      </c>
      <c r="F480" s="7">
        <f>D480/E480</f>
        <v/>
      </c>
      <c r="G480" s="7">
        <f>D480-E480</f>
        <v/>
      </c>
      <c r="H480" s="16">
        <f>D480+E480</f>
        <v/>
      </c>
      <c r="I480" s="11">
        <f>IFERROR(F480/SQRT(F480^2+W480), "X")</f>
        <v/>
      </c>
      <c r="J480" s="33">
        <f>IFERROR(SQRT((1-I480^2)/W480), "X")</f>
        <v/>
      </c>
      <c r="K480" s="33">
        <f>IFERROR(1/J480, "X")</f>
        <v/>
      </c>
      <c r="L480" s="33">
        <f>IFERROR(I480-J480, "X")</f>
        <v/>
      </c>
      <c r="M480" s="33">
        <f>IFERROR(I480+J480, "X")</f>
        <v/>
      </c>
      <c r="N480" s="8" t="n">
        <v>0</v>
      </c>
      <c r="O480" s="9" t="n">
        <v>1</v>
      </c>
      <c r="P480" s="8" t="n">
        <v>0</v>
      </c>
      <c r="Q480" s="9" t="n">
        <v>0</v>
      </c>
      <c r="R480" s="9" t="n">
        <v>1</v>
      </c>
      <c r="S480" s="9" t="n">
        <v>0</v>
      </c>
      <c r="T480" s="9" t="n">
        <v>0</v>
      </c>
      <c r="U480" s="8" t="n">
        <v>2276</v>
      </c>
      <c r="V480" s="9" t="n">
        <v>4</v>
      </c>
      <c r="W480" s="9">
        <f>U480-V480-1</f>
        <v/>
      </c>
      <c r="X480" s="9">
        <f>COUNTIF(B:B,B480)</f>
        <v/>
      </c>
      <c r="Y480" s="7" t="n">
        <v>13.2</v>
      </c>
      <c r="Z480" s="7">
        <f>BQ390-Y390-6</f>
        <v/>
      </c>
      <c r="AA480" s="9" t="n">
        <v>1</v>
      </c>
      <c r="AB480" s="9" t="n">
        <v>0</v>
      </c>
      <c r="AC480" s="9" t="n">
        <v>0</v>
      </c>
      <c r="AD480" s="9" t="n">
        <v>0</v>
      </c>
      <c r="AE480" s="9" t="n">
        <v>0</v>
      </c>
      <c r="AF480" s="9" t="n">
        <v>1</v>
      </c>
      <c r="AG480" s="8" t="n">
        <v>0</v>
      </c>
      <c r="AH480" s="9" t="n">
        <v>1</v>
      </c>
      <c r="AI480" s="30" t="n">
        <v>0</v>
      </c>
      <c r="AJ480" s="9" t="n">
        <v>1</v>
      </c>
      <c r="AK480" s="30" t="n">
        <v>0</v>
      </c>
      <c r="AL480" s="21" t="n">
        <v>2006</v>
      </c>
      <c r="AM480" s="23">
        <f>LN(AL480)</f>
        <v/>
      </c>
      <c r="AN480" s="33" t="n">
        <v>0</v>
      </c>
      <c r="AO480" s="33" t="n">
        <v>0.007</v>
      </c>
      <c r="AP480" s="33">
        <f>1-AN480-AO480-AQ480</f>
        <v/>
      </c>
      <c r="AQ480" s="43" t="n">
        <v>0.399</v>
      </c>
      <c r="AR480" s="33" t="inlineStr">
        <is>
          <t>.</t>
        </is>
      </c>
      <c r="AS480" s="43" t="inlineStr">
        <is>
          <t>.</t>
        </is>
      </c>
      <c r="AT480" s="42" t="n">
        <v>1</v>
      </c>
      <c r="AU480" s="18" t="n">
        <v>0</v>
      </c>
      <c r="AV480" t="n">
        <v>0.596</v>
      </c>
      <c r="AW480" s="40">
        <f>1-AV480</f>
        <v/>
      </c>
      <c r="AX480" s="39">
        <f>1-AY480</f>
        <v/>
      </c>
      <c r="AY480" s="40" t="n">
        <v>0.356</v>
      </c>
      <c r="BA480" s="18" t="n"/>
      <c r="BB480" t="inlineStr">
        <is>
          <t>.</t>
        </is>
      </c>
      <c r="BC480" s="18" t="inlineStr">
        <is>
          <t>.</t>
        </is>
      </c>
      <c r="BD480" s="18" t="inlineStr">
        <is>
          <t>Georgia</t>
        </is>
      </c>
      <c r="BE480" t="n">
        <v>0</v>
      </c>
      <c r="BF480" t="n">
        <v>0</v>
      </c>
      <c r="BG480" t="n">
        <v>1</v>
      </c>
      <c r="BH480" t="n">
        <v>0</v>
      </c>
      <c r="BI480" t="n">
        <v>0</v>
      </c>
      <c r="BJ480" t="n">
        <v>0</v>
      </c>
      <c r="BK480" s="18" t="n">
        <v>0</v>
      </c>
      <c r="BL480" t="n">
        <v>0</v>
      </c>
      <c r="BM480" t="n">
        <v>1</v>
      </c>
      <c r="BN480" s="18" t="n">
        <v>0</v>
      </c>
      <c r="BO480" t="n">
        <v>54.06</v>
      </c>
      <c r="BP480" t="n">
        <v>209.18</v>
      </c>
      <c r="BQ480" s="25" t="n">
        <v>41.8</v>
      </c>
      <c r="BR480" t="n">
        <v>1</v>
      </c>
      <c r="BS480" t="n">
        <v>0</v>
      </c>
      <c r="BT480" t="n">
        <v>0</v>
      </c>
      <c r="BU480" t="n">
        <v>0</v>
      </c>
      <c r="BV480" t="n">
        <v>0</v>
      </c>
      <c r="BW480" t="n">
        <v>0</v>
      </c>
      <c r="BX480" t="n">
        <v>0</v>
      </c>
      <c r="BY480" s="18" t="n">
        <v>0</v>
      </c>
      <c r="BZ480" t="n">
        <v>0</v>
      </c>
      <c r="CA480" t="n">
        <v>0</v>
      </c>
      <c r="CB480" t="n">
        <v>1</v>
      </c>
      <c r="CC480" s="18" t="n">
        <v>0</v>
      </c>
      <c r="CD480" t="n">
        <v>0</v>
      </c>
      <c r="CE480" t="n">
        <v>0</v>
      </c>
      <c r="CF480" t="n">
        <v>0</v>
      </c>
      <c r="CG480" t="n">
        <v>0</v>
      </c>
      <c r="CH480" s="18" t="n">
        <v>0</v>
      </c>
      <c r="CI480" t="n">
        <v>1</v>
      </c>
      <c r="CJ480" t="n">
        <v>1</v>
      </c>
      <c r="CK480" t="n">
        <v>0</v>
      </c>
      <c r="CL480" t="n">
        <v>0</v>
      </c>
      <c r="CM480" t="n">
        <v>0</v>
      </c>
      <c r="CN480" t="n">
        <v>0</v>
      </c>
      <c r="CO480" t="n">
        <v>1</v>
      </c>
      <c r="CP480" t="n">
        <v>0</v>
      </c>
      <c r="CQ480" t="n">
        <v>0</v>
      </c>
      <c r="CR480" t="n">
        <v>0</v>
      </c>
      <c r="CS480" s="18" t="n">
        <v>0</v>
      </c>
      <c r="DD480" s="34" t="inlineStr">
        <is>
          <t>X</t>
        </is>
      </c>
    </row>
    <row r="481">
      <c r="A481" t="n">
        <v>480</v>
      </c>
      <c r="B481" t="n">
        <v>30</v>
      </c>
      <c r="C481" s="25" t="inlineStr">
        <is>
          <t>Botchorishvili (2007)</t>
        </is>
      </c>
      <c r="D481" s="12" t="n">
        <v>8.19</v>
      </c>
      <c r="E481" s="14" t="n">
        <v>0.77</v>
      </c>
      <c r="F481" s="7">
        <f>D481/E481</f>
        <v/>
      </c>
      <c r="G481" s="7">
        <f>D481-E481</f>
        <v/>
      </c>
      <c r="H481" s="16">
        <f>D481+E481</f>
        <v/>
      </c>
      <c r="I481" s="11">
        <f>IFERROR(F481/SQRT(F481^2+W481), "X")</f>
        <v/>
      </c>
      <c r="J481" s="33">
        <f>IFERROR(SQRT((1-I481^2)/W481), "X")</f>
        <v/>
      </c>
      <c r="K481" s="33">
        <f>IFERROR(1/J481, "X")</f>
        <v/>
      </c>
      <c r="L481" s="33">
        <f>IFERROR(I481-J481, "X")</f>
        <v/>
      </c>
      <c r="M481" s="33">
        <f>IFERROR(I481+J481, "X")</f>
        <v/>
      </c>
      <c r="N481" s="8" t="n">
        <v>0</v>
      </c>
      <c r="O481" s="9" t="n">
        <v>1</v>
      </c>
      <c r="P481" s="8" t="n">
        <v>0</v>
      </c>
      <c r="Q481" s="9" t="n">
        <v>0</v>
      </c>
      <c r="R481" s="9" t="n">
        <v>1</v>
      </c>
      <c r="S481" s="9" t="n">
        <v>0</v>
      </c>
      <c r="T481" s="9" t="n">
        <v>0</v>
      </c>
      <c r="U481" s="8" t="n">
        <v>1357</v>
      </c>
      <c r="V481" s="9" t="n">
        <v>3</v>
      </c>
      <c r="W481" s="9">
        <f>U481-V481-1</f>
        <v/>
      </c>
      <c r="X481" s="9">
        <f>COUNTIF(B:B,B481)</f>
        <v/>
      </c>
      <c r="Y481" s="7" t="n">
        <v>12.9</v>
      </c>
      <c r="Z481" s="7">
        <f>BQ391-Y391-6</f>
        <v/>
      </c>
      <c r="AA481" s="9" t="n">
        <v>1</v>
      </c>
      <c r="AB481" s="9" t="n">
        <v>0</v>
      </c>
      <c r="AC481" s="9" t="n">
        <v>0</v>
      </c>
      <c r="AD481" s="9" t="n">
        <v>0</v>
      </c>
      <c r="AE481" s="9" t="n">
        <v>0</v>
      </c>
      <c r="AF481" s="9" t="n">
        <v>1</v>
      </c>
      <c r="AG481" s="8" t="n">
        <v>0</v>
      </c>
      <c r="AH481" s="9" t="n">
        <v>1</v>
      </c>
      <c r="AI481" s="30" t="n">
        <v>0</v>
      </c>
      <c r="AJ481" s="9" t="n">
        <v>1</v>
      </c>
      <c r="AK481" s="30" t="n">
        <v>0</v>
      </c>
      <c r="AL481" s="21" t="n">
        <v>2006</v>
      </c>
      <c r="AM481" s="23">
        <f>LN(AL481)</f>
        <v/>
      </c>
      <c r="AN481" s="33" t="n">
        <v>0</v>
      </c>
      <c r="AO481" s="33" t="n">
        <v>0.007</v>
      </c>
      <c r="AP481" s="33">
        <f>1-AN481-AO481-AQ481</f>
        <v/>
      </c>
      <c r="AQ481" s="43" t="n">
        <v>0.342</v>
      </c>
      <c r="AR481" s="33" t="inlineStr">
        <is>
          <t>.</t>
        </is>
      </c>
      <c r="AS481" s="43" t="inlineStr">
        <is>
          <t>.</t>
        </is>
      </c>
      <c r="AT481" s="42" t="n">
        <v>1</v>
      </c>
      <c r="AU481" s="18" t="n">
        <v>0</v>
      </c>
      <c r="AV481" t="n">
        <v>1</v>
      </c>
      <c r="AW481" s="40" t="n">
        <v>0</v>
      </c>
      <c r="AX481" s="39">
        <f>1-AY481</f>
        <v/>
      </c>
      <c r="AY481" s="40" t="n">
        <v>0.356</v>
      </c>
      <c r="BA481" s="18" t="n"/>
      <c r="BB481" t="inlineStr">
        <is>
          <t>.</t>
        </is>
      </c>
      <c r="BC481" s="18" t="inlineStr">
        <is>
          <t>.</t>
        </is>
      </c>
      <c r="BD481" s="18" t="inlineStr">
        <is>
          <t>Georgia</t>
        </is>
      </c>
      <c r="BE481" t="n">
        <v>0</v>
      </c>
      <c r="BF481" t="n">
        <v>0</v>
      </c>
      <c r="BG481" t="n">
        <v>1</v>
      </c>
      <c r="BH481" t="n">
        <v>0</v>
      </c>
      <c r="BI481" t="n">
        <v>0</v>
      </c>
      <c r="BJ481" t="n">
        <v>0</v>
      </c>
      <c r="BK481" s="18" t="n">
        <v>0</v>
      </c>
      <c r="BL481" t="n">
        <v>0</v>
      </c>
      <c r="BM481" t="n">
        <v>1</v>
      </c>
      <c r="BN481" s="18" t="n">
        <v>0</v>
      </c>
      <c r="BO481" t="n">
        <v>54.06</v>
      </c>
      <c r="BP481" t="n">
        <v>209.18</v>
      </c>
      <c r="BQ481" s="25" t="n">
        <v>41.6</v>
      </c>
      <c r="BR481" t="n">
        <v>1</v>
      </c>
      <c r="BS481" t="n">
        <v>0</v>
      </c>
      <c r="BT481" t="n">
        <v>0</v>
      </c>
      <c r="BU481" t="n">
        <v>0</v>
      </c>
      <c r="BV481" t="n">
        <v>0</v>
      </c>
      <c r="BW481" t="n">
        <v>0</v>
      </c>
      <c r="BX481" t="n">
        <v>0</v>
      </c>
      <c r="BY481" s="18" t="n">
        <v>0</v>
      </c>
      <c r="BZ481" t="n">
        <v>0</v>
      </c>
      <c r="CA481" t="n">
        <v>0</v>
      </c>
      <c r="CB481" t="n">
        <v>1</v>
      </c>
      <c r="CC481" s="18" t="n">
        <v>0</v>
      </c>
      <c r="CD481" t="n">
        <v>0</v>
      </c>
      <c r="CE481" t="n">
        <v>0</v>
      </c>
      <c r="CF481" t="n">
        <v>0</v>
      </c>
      <c r="CG481" t="n">
        <v>0</v>
      </c>
      <c r="CH481" s="18" t="n">
        <v>0</v>
      </c>
      <c r="CI481" t="n">
        <v>1</v>
      </c>
      <c r="CJ481" t="n">
        <v>1</v>
      </c>
      <c r="CK481" t="n">
        <v>0</v>
      </c>
      <c r="CL481" t="n">
        <v>0</v>
      </c>
      <c r="CM481" t="n">
        <v>0</v>
      </c>
      <c r="CN481" t="n">
        <v>0</v>
      </c>
      <c r="CO481" t="n">
        <v>0</v>
      </c>
      <c r="CP481" t="n">
        <v>0</v>
      </c>
      <c r="CQ481" t="n">
        <v>0</v>
      </c>
      <c r="CR481" t="n">
        <v>0</v>
      </c>
      <c r="CS481" s="18" t="n">
        <v>0</v>
      </c>
      <c r="DD481" s="34" t="inlineStr">
        <is>
          <t>X</t>
        </is>
      </c>
    </row>
    <row r="482">
      <c r="A482" t="n">
        <v>481</v>
      </c>
      <c r="B482" t="n">
        <v>30</v>
      </c>
      <c r="C482" s="25" t="inlineStr">
        <is>
          <t>Botchorishvili (2007)</t>
        </is>
      </c>
      <c r="D482" s="12" t="n">
        <v>5.09</v>
      </c>
      <c r="E482" s="14" t="n">
        <v>0.88</v>
      </c>
      <c r="F482" s="7">
        <f>D482/E482</f>
        <v/>
      </c>
      <c r="G482" s="7">
        <f>D482-E482</f>
        <v/>
      </c>
      <c r="H482" s="16">
        <f>D482+E482</f>
        <v/>
      </c>
      <c r="I482" s="11">
        <f>IFERROR(F482/SQRT(F482^2+W482), "X")</f>
        <v/>
      </c>
      <c r="J482" s="33">
        <f>IFERROR(SQRT((1-I482^2)/W482), "X")</f>
        <v/>
      </c>
      <c r="K482" s="33">
        <f>IFERROR(1/J482, "X")</f>
        <v/>
      </c>
      <c r="L482" s="33">
        <f>IFERROR(I482-J482, "X")</f>
        <v/>
      </c>
      <c r="M482" s="33">
        <f>IFERROR(I482+J482, "X")</f>
        <v/>
      </c>
      <c r="N482" s="8" t="n">
        <v>0</v>
      </c>
      <c r="O482" s="9" t="n">
        <v>1</v>
      </c>
      <c r="P482" s="8" t="n">
        <v>0</v>
      </c>
      <c r="Q482" s="9" t="n">
        <v>0</v>
      </c>
      <c r="R482" s="9" t="n">
        <v>1</v>
      </c>
      <c r="S482" s="9" t="n">
        <v>0</v>
      </c>
      <c r="T482" s="9" t="n">
        <v>0</v>
      </c>
      <c r="U482" s="8" t="n">
        <v>919</v>
      </c>
      <c r="V482" s="9" t="n">
        <v>3</v>
      </c>
      <c r="W482" s="9">
        <f>U482-V482-1</f>
        <v/>
      </c>
      <c r="X482" s="9">
        <f>COUNTIF(B:B,B482)</f>
        <v/>
      </c>
      <c r="Y482" s="7" t="n">
        <v>13.6</v>
      </c>
      <c r="Z482" s="7">
        <f>BQ392-Y392-6</f>
        <v/>
      </c>
      <c r="AA482" s="9" t="n">
        <v>1</v>
      </c>
      <c r="AB482" s="9" t="n">
        <v>0</v>
      </c>
      <c r="AC482" s="9" t="n">
        <v>0</v>
      </c>
      <c r="AD482" s="9" t="n">
        <v>0</v>
      </c>
      <c r="AE482" s="9" t="n">
        <v>0</v>
      </c>
      <c r="AF482" s="9" t="n">
        <v>1</v>
      </c>
      <c r="AG482" s="8" t="n">
        <v>0</v>
      </c>
      <c r="AH482" s="9" t="n">
        <v>1</v>
      </c>
      <c r="AI482" s="30" t="n">
        <v>0</v>
      </c>
      <c r="AJ482" s="9" t="n">
        <v>1</v>
      </c>
      <c r="AK482" s="30" t="n">
        <v>0</v>
      </c>
      <c r="AL482" s="21" t="n">
        <v>2006</v>
      </c>
      <c r="AM482" s="23">
        <f>LN(AL482)</f>
        <v/>
      </c>
      <c r="AN482" s="33" t="n">
        <v>0</v>
      </c>
      <c r="AO482" s="33" t="n">
        <v>0.005</v>
      </c>
      <c r="AP482" s="33">
        <f>1-AN482-AO482-AQ482</f>
        <v/>
      </c>
      <c r="AQ482" s="43" t="n">
        <v>0.483</v>
      </c>
      <c r="AR482" s="33" t="inlineStr">
        <is>
          <t>.</t>
        </is>
      </c>
      <c r="AS482" s="43" t="inlineStr">
        <is>
          <t>.</t>
        </is>
      </c>
      <c r="AT482" s="42" t="n">
        <v>1</v>
      </c>
      <c r="AU482" s="18" t="n">
        <v>0</v>
      </c>
      <c r="AV482" t="n">
        <v>0</v>
      </c>
      <c r="AW482" s="40" t="n">
        <v>1</v>
      </c>
      <c r="AX482" s="39">
        <f>1-AY482</f>
        <v/>
      </c>
      <c r="AY482" s="40" t="n">
        <v>0.356</v>
      </c>
      <c r="BA482" s="18" t="n"/>
      <c r="BB482" t="inlineStr">
        <is>
          <t>.</t>
        </is>
      </c>
      <c r="BC482" s="18" t="inlineStr">
        <is>
          <t>.</t>
        </is>
      </c>
      <c r="BD482" s="18" t="inlineStr">
        <is>
          <t>Georgia</t>
        </is>
      </c>
      <c r="BE482" t="n">
        <v>0</v>
      </c>
      <c r="BF482" t="n">
        <v>0</v>
      </c>
      <c r="BG482" t="n">
        <v>1</v>
      </c>
      <c r="BH482" t="n">
        <v>0</v>
      </c>
      <c r="BI482" t="n">
        <v>0</v>
      </c>
      <c r="BJ482" t="n">
        <v>0</v>
      </c>
      <c r="BK482" s="18" t="n">
        <v>0</v>
      </c>
      <c r="BL482" t="n">
        <v>0</v>
      </c>
      <c r="BM482" t="n">
        <v>1</v>
      </c>
      <c r="BN482" s="18" t="n">
        <v>0</v>
      </c>
      <c r="BO482" t="n">
        <v>54.06</v>
      </c>
      <c r="BP482" t="n">
        <v>209.18</v>
      </c>
      <c r="BQ482" s="25" t="n">
        <v>42.2</v>
      </c>
      <c r="BR482" t="n">
        <v>1</v>
      </c>
      <c r="BS482" t="n">
        <v>0</v>
      </c>
      <c r="BT482" t="n">
        <v>0</v>
      </c>
      <c r="BU482" t="n">
        <v>0</v>
      </c>
      <c r="BV482" t="n">
        <v>0</v>
      </c>
      <c r="BW482" t="n">
        <v>0</v>
      </c>
      <c r="BX482" t="n">
        <v>0</v>
      </c>
      <c r="BY482" s="18" t="n">
        <v>0</v>
      </c>
      <c r="BZ482" t="n">
        <v>0</v>
      </c>
      <c r="CA482" t="n">
        <v>0</v>
      </c>
      <c r="CB482" t="n">
        <v>1</v>
      </c>
      <c r="CC482" s="18" t="n">
        <v>0</v>
      </c>
      <c r="CD482" t="n">
        <v>0</v>
      </c>
      <c r="CE482" t="n">
        <v>0</v>
      </c>
      <c r="CF482" t="n">
        <v>0</v>
      </c>
      <c r="CG482" t="n">
        <v>0</v>
      </c>
      <c r="CH482" s="18" t="n">
        <v>0</v>
      </c>
      <c r="CI482" t="n">
        <v>1</v>
      </c>
      <c r="CJ482" t="n">
        <v>1</v>
      </c>
      <c r="CK482" t="n">
        <v>0</v>
      </c>
      <c r="CL482" t="n">
        <v>0</v>
      </c>
      <c r="CM482" t="n">
        <v>0</v>
      </c>
      <c r="CN482" t="n">
        <v>0</v>
      </c>
      <c r="CO482" t="n">
        <v>0</v>
      </c>
      <c r="CP482" t="n">
        <v>0</v>
      </c>
      <c r="CQ482" t="n">
        <v>0</v>
      </c>
      <c r="CR482" t="n">
        <v>0</v>
      </c>
      <c r="CS482" s="18" t="n">
        <v>0</v>
      </c>
      <c r="DD482" s="34" t="inlineStr">
        <is>
          <t>X</t>
        </is>
      </c>
    </row>
    <row r="483">
      <c r="A483" t="n">
        <v>482</v>
      </c>
      <c r="B483" t="n">
        <v>30</v>
      </c>
      <c r="C483" s="25" t="inlineStr">
        <is>
          <t>Botchorishvili (2007)</t>
        </is>
      </c>
      <c r="D483" s="12" t="n">
        <v>6.8</v>
      </c>
      <c r="E483" s="14" t="n">
        <v>0.6</v>
      </c>
      <c r="F483" s="7">
        <f>D483/E483</f>
        <v/>
      </c>
      <c r="G483" s="7">
        <f>D483-E483</f>
        <v/>
      </c>
      <c r="H483" s="16">
        <f>D483+E483</f>
        <v/>
      </c>
      <c r="I483" s="11">
        <f>IFERROR(F483/SQRT(F483^2+W483), "X")</f>
        <v/>
      </c>
      <c r="J483" s="33">
        <f>IFERROR(SQRT((1-I483^2)/W483), "X")</f>
        <v/>
      </c>
      <c r="K483" s="33">
        <f>IFERROR(1/J483, "X")</f>
        <v/>
      </c>
      <c r="L483" s="33">
        <f>IFERROR(I483-J483, "X")</f>
        <v/>
      </c>
      <c r="M483" s="33">
        <f>IFERROR(I483+J483, "X")</f>
        <v/>
      </c>
      <c r="N483" s="8" t="n">
        <v>0</v>
      </c>
      <c r="O483" s="9" t="n">
        <v>1</v>
      </c>
      <c r="P483" s="8" t="n">
        <v>0</v>
      </c>
      <c r="Q483" s="9" t="n">
        <v>0</v>
      </c>
      <c r="R483" s="9" t="n">
        <v>1</v>
      </c>
      <c r="S483" s="9" t="n">
        <v>0</v>
      </c>
      <c r="T483" s="9" t="n">
        <v>0</v>
      </c>
      <c r="U483" s="8" t="n">
        <v>2276</v>
      </c>
      <c r="V483" s="9" t="n">
        <v>15</v>
      </c>
      <c r="W483" s="9">
        <f>U483-V483-1</f>
        <v/>
      </c>
      <c r="X483" s="9">
        <f>COUNTIF(B:B,B483)</f>
        <v/>
      </c>
      <c r="Y483" s="7" t="n">
        <v>13.2</v>
      </c>
      <c r="Z483" s="7">
        <f>BQ393-Y393-6</f>
        <v/>
      </c>
      <c r="AA483" s="9" t="n">
        <v>1</v>
      </c>
      <c r="AB483" s="9" t="n">
        <v>0</v>
      </c>
      <c r="AC483" s="9" t="n">
        <v>0</v>
      </c>
      <c r="AD483" s="9" t="n">
        <v>0</v>
      </c>
      <c r="AE483" s="9" t="n">
        <v>0</v>
      </c>
      <c r="AF483" s="9" t="n">
        <v>1</v>
      </c>
      <c r="AG483" s="8" t="n">
        <v>0</v>
      </c>
      <c r="AH483" s="9" t="n">
        <v>1</v>
      </c>
      <c r="AI483" s="30" t="n">
        <v>0</v>
      </c>
      <c r="AJ483" s="9" t="n">
        <v>1</v>
      </c>
      <c r="AK483" s="30" t="n">
        <v>0</v>
      </c>
      <c r="AL483" s="21" t="n">
        <v>2006</v>
      </c>
      <c r="AM483" s="23">
        <f>LN(AL483)</f>
        <v/>
      </c>
      <c r="AN483" s="33" t="n">
        <v>0</v>
      </c>
      <c r="AO483" s="33" t="n">
        <v>0.007</v>
      </c>
      <c r="AP483" s="33">
        <f>1-AN483-AO483-AQ483</f>
        <v/>
      </c>
      <c r="AQ483" s="43" t="n">
        <v>0.399</v>
      </c>
      <c r="AR483" s="33" t="inlineStr">
        <is>
          <t>.</t>
        </is>
      </c>
      <c r="AS483" s="43" t="inlineStr">
        <is>
          <t>.</t>
        </is>
      </c>
      <c r="AT483" s="42" t="n">
        <v>1</v>
      </c>
      <c r="AU483" s="18" t="n">
        <v>0</v>
      </c>
      <c r="AV483" t="n">
        <v>0.596</v>
      </c>
      <c r="AW483" s="40">
        <f>1-AV483</f>
        <v/>
      </c>
      <c r="AX483" s="39">
        <f>1-AY483</f>
        <v/>
      </c>
      <c r="AY483" s="40" t="n">
        <v>0.356</v>
      </c>
      <c r="BA483" s="18" t="n"/>
      <c r="BB483" t="inlineStr">
        <is>
          <t>.</t>
        </is>
      </c>
      <c r="BC483" s="18" t="inlineStr">
        <is>
          <t>.</t>
        </is>
      </c>
      <c r="BD483" s="18" t="inlineStr">
        <is>
          <t>Georgia</t>
        </is>
      </c>
      <c r="BE483" t="n">
        <v>0</v>
      </c>
      <c r="BF483" t="n">
        <v>0</v>
      </c>
      <c r="BG483" t="n">
        <v>1</v>
      </c>
      <c r="BH483" t="n">
        <v>0</v>
      </c>
      <c r="BI483" t="n">
        <v>0</v>
      </c>
      <c r="BJ483" t="n">
        <v>0</v>
      </c>
      <c r="BK483" s="18" t="n">
        <v>0</v>
      </c>
      <c r="BL483" t="n">
        <v>0</v>
      </c>
      <c r="BM483" t="n">
        <v>1</v>
      </c>
      <c r="BN483" s="18" t="n">
        <v>0</v>
      </c>
      <c r="BO483" t="n">
        <v>54.06</v>
      </c>
      <c r="BP483" t="n">
        <v>209.18</v>
      </c>
      <c r="BQ483" s="25" t="n">
        <v>41.8</v>
      </c>
      <c r="BR483" t="n">
        <v>1</v>
      </c>
      <c r="BS483" t="n">
        <v>0</v>
      </c>
      <c r="BT483" t="n">
        <v>0</v>
      </c>
      <c r="BU483" t="n">
        <v>0</v>
      </c>
      <c r="BV483" t="n">
        <v>0</v>
      </c>
      <c r="BW483" t="n">
        <v>0</v>
      </c>
      <c r="BX483" t="n">
        <v>0</v>
      </c>
      <c r="BY483" s="18" t="n">
        <v>0</v>
      </c>
      <c r="BZ483" t="n">
        <v>0</v>
      </c>
      <c r="CA483" t="n">
        <v>0</v>
      </c>
      <c r="CB483" t="n">
        <v>1</v>
      </c>
      <c r="CC483" s="18" t="n">
        <v>0</v>
      </c>
      <c r="CD483" t="n">
        <v>0</v>
      </c>
      <c r="CE483" t="n">
        <v>0</v>
      </c>
      <c r="CF483" t="n">
        <v>0</v>
      </c>
      <c r="CG483" t="n">
        <v>0</v>
      </c>
      <c r="CH483" s="18" t="n">
        <v>0</v>
      </c>
      <c r="CI483" t="n">
        <v>1</v>
      </c>
      <c r="CJ483" t="n">
        <v>1</v>
      </c>
      <c r="CK483" t="n">
        <v>0</v>
      </c>
      <c r="CL483" t="n">
        <v>0</v>
      </c>
      <c r="CM483" t="n">
        <v>0</v>
      </c>
      <c r="CN483" t="n">
        <v>0</v>
      </c>
      <c r="CO483" t="n">
        <v>0</v>
      </c>
      <c r="CP483" t="n">
        <v>1</v>
      </c>
      <c r="CQ483" t="n">
        <v>0</v>
      </c>
      <c r="CR483" t="n">
        <v>0</v>
      </c>
      <c r="CS483" s="18" t="n">
        <v>1</v>
      </c>
      <c r="DD483" s="34" t="inlineStr">
        <is>
          <t>X</t>
        </is>
      </c>
    </row>
    <row r="484">
      <c r="A484" t="n">
        <v>483</v>
      </c>
      <c r="B484" t="n">
        <v>30</v>
      </c>
      <c r="C484" s="25" t="inlineStr">
        <is>
          <t>Botchorishvili (2007)</t>
        </is>
      </c>
      <c r="D484" s="12" t="n">
        <v>7.06</v>
      </c>
      <c r="E484" s="14" t="n">
        <v>0.78</v>
      </c>
      <c r="F484" s="7">
        <f>D484/E484</f>
        <v/>
      </c>
      <c r="G484" s="7">
        <f>D484-E484</f>
        <v/>
      </c>
      <c r="H484" s="16">
        <f>D484+E484</f>
        <v/>
      </c>
      <c r="I484" s="11">
        <f>IFERROR(F484/SQRT(F484^2+W484), "X")</f>
        <v/>
      </c>
      <c r="J484" s="33">
        <f>IFERROR(SQRT((1-I484^2)/W484), "X")</f>
        <v/>
      </c>
      <c r="K484" s="33">
        <f>IFERROR(1/J484, "X")</f>
        <v/>
      </c>
      <c r="L484" s="33">
        <f>IFERROR(I484-J484, "X")</f>
        <v/>
      </c>
      <c r="M484" s="33">
        <f>IFERROR(I484+J484, "X")</f>
        <v/>
      </c>
      <c r="N484" s="8" t="n">
        <v>0</v>
      </c>
      <c r="O484" s="9" t="n">
        <v>1</v>
      </c>
      <c r="P484" s="8" t="n">
        <v>0</v>
      </c>
      <c r="Q484" s="9" t="n">
        <v>0</v>
      </c>
      <c r="R484" s="9" t="n">
        <v>1</v>
      </c>
      <c r="S484" s="9" t="n">
        <v>0</v>
      </c>
      <c r="T484" s="9" t="n">
        <v>0</v>
      </c>
      <c r="U484" s="8" t="n">
        <v>1357</v>
      </c>
      <c r="V484" s="9" t="n">
        <v>14</v>
      </c>
      <c r="W484" s="9">
        <f>U484-V484-1</f>
        <v/>
      </c>
      <c r="X484" s="9">
        <f>COUNTIF(B:B,B484)</f>
        <v/>
      </c>
      <c r="Y484" s="7" t="n">
        <v>12.9</v>
      </c>
      <c r="Z484" s="7">
        <f>BQ394-Y394-6</f>
        <v/>
      </c>
      <c r="AA484" s="9" t="n">
        <v>1</v>
      </c>
      <c r="AB484" s="9" t="n">
        <v>0</v>
      </c>
      <c r="AC484" s="9" t="n">
        <v>0</v>
      </c>
      <c r="AD484" s="9" t="n">
        <v>0</v>
      </c>
      <c r="AE484" s="9" t="n">
        <v>0</v>
      </c>
      <c r="AF484" s="9" t="n">
        <v>1</v>
      </c>
      <c r="AG484" s="8" t="n">
        <v>0</v>
      </c>
      <c r="AH484" s="9" t="n">
        <v>1</v>
      </c>
      <c r="AI484" s="30" t="n">
        <v>0</v>
      </c>
      <c r="AJ484" s="9" t="n">
        <v>1</v>
      </c>
      <c r="AK484" s="30" t="n">
        <v>0</v>
      </c>
      <c r="AL484" s="21" t="n">
        <v>2006</v>
      </c>
      <c r="AM484" s="23">
        <f>LN(AL484)</f>
        <v/>
      </c>
      <c r="AN484" s="33" t="n">
        <v>0</v>
      </c>
      <c r="AO484" s="33" t="n">
        <v>0.007</v>
      </c>
      <c r="AP484" s="33">
        <f>1-AN484-AO484-AQ484</f>
        <v/>
      </c>
      <c r="AQ484" s="43" t="n">
        <v>0.342</v>
      </c>
      <c r="AR484" s="33" t="inlineStr">
        <is>
          <t>.</t>
        </is>
      </c>
      <c r="AS484" s="43" t="inlineStr">
        <is>
          <t>.</t>
        </is>
      </c>
      <c r="AT484" s="42" t="n">
        <v>1</v>
      </c>
      <c r="AU484" s="18" t="n">
        <v>0</v>
      </c>
      <c r="AV484" t="n">
        <v>1</v>
      </c>
      <c r="AW484" s="40" t="n">
        <v>0</v>
      </c>
      <c r="AX484" s="39">
        <f>1-AY484</f>
        <v/>
      </c>
      <c r="AY484" s="40" t="n">
        <v>0.356</v>
      </c>
      <c r="BA484" s="18" t="n"/>
      <c r="BB484" t="inlineStr">
        <is>
          <t>.</t>
        </is>
      </c>
      <c r="BC484" s="18" t="inlineStr">
        <is>
          <t>.</t>
        </is>
      </c>
      <c r="BD484" s="18" t="inlineStr">
        <is>
          <t>Georgia</t>
        </is>
      </c>
      <c r="BE484" t="n">
        <v>0</v>
      </c>
      <c r="BF484" t="n">
        <v>0</v>
      </c>
      <c r="BG484" t="n">
        <v>1</v>
      </c>
      <c r="BH484" t="n">
        <v>0</v>
      </c>
      <c r="BI484" t="n">
        <v>0</v>
      </c>
      <c r="BJ484" t="n">
        <v>0</v>
      </c>
      <c r="BK484" s="18" t="n">
        <v>0</v>
      </c>
      <c r="BL484" t="n">
        <v>0</v>
      </c>
      <c r="BM484" t="n">
        <v>1</v>
      </c>
      <c r="BN484" s="18" t="n">
        <v>0</v>
      </c>
      <c r="BO484" t="n">
        <v>54.06</v>
      </c>
      <c r="BP484" t="n">
        <v>209.18</v>
      </c>
      <c r="BQ484" s="25" t="n">
        <v>41.6</v>
      </c>
      <c r="BR484" t="n">
        <v>1</v>
      </c>
      <c r="BS484" t="n">
        <v>0</v>
      </c>
      <c r="BT484" t="n">
        <v>0</v>
      </c>
      <c r="BU484" t="n">
        <v>0</v>
      </c>
      <c r="BV484" t="n">
        <v>0</v>
      </c>
      <c r="BW484" t="n">
        <v>0</v>
      </c>
      <c r="BX484" t="n">
        <v>0</v>
      </c>
      <c r="BY484" s="18" t="n">
        <v>0</v>
      </c>
      <c r="BZ484" t="n">
        <v>0</v>
      </c>
      <c r="CA484" t="n">
        <v>0</v>
      </c>
      <c r="CB484" t="n">
        <v>1</v>
      </c>
      <c r="CC484" s="18" t="n">
        <v>0</v>
      </c>
      <c r="CD484" t="n">
        <v>0</v>
      </c>
      <c r="CE484" t="n">
        <v>0</v>
      </c>
      <c r="CF484" t="n">
        <v>0</v>
      </c>
      <c r="CG484" t="n">
        <v>0</v>
      </c>
      <c r="CH484" s="18" t="n">
        <v>0</v>
      </c>
      <c r="CI484" t="n">
        <v>1</v>
      </c>
      <c r="CJ484" t="n">
        <v>1</v>
      </c>
      <c r="CK484" t="n">
        <v>0</v>
      </c>
      <c r="CL484" t="n">
        <v>0</v>
      </c>
      <c r="CM484" t="n">
        <v>0</v>
      </c>
      <c r="CN484" t="n">
        <v>0</v>
      </c>
      <c r="CO484" t="n">
        <v>0</v>
      </c>
      <c r="CP484" t="n">
        <v>1</v>
      </c>
      <c r="CQ484" t="n">
        <v>0</v>
      </c>
      <c r="CR484" t="n">
        <v>0</v>
      </c>
      <c r="CS484" s="18" t="n">
        <v>1</v>
      </c>
      <c r="DD484" s="34" t="inlineStr">
        <is>
          <t>X</t>
        </is>
      </c>
    </row>
    <row r="485">
      <c r="A485" t="n">
        <v>484</v>
      </c>
      <c r="B485" t="n">
        <v>30</v>
      </c>
      <c r="C485" s="25" t="inlineStr">
        <is>
          <t>Botchorishvili (2007)</t>
        </is>
      </c>
      <c r="D485" s="12" t="n">
        <v>6.21</v>
      </c>
      <c r="E485" s="14" t="n">
        <v>0.9399999999999999</v>
      </c>
      <c r="F485" s="7">
        <f>D485/E485</f>
        <v/>
      </c>
      <c r="G485" s="7">
        <f>D485-E485</f>
        <v/>
      </c>
      <c r="H485" s="16">
        <f>D485+E485</f>
        <v/>
      </c>
      <c r="I485" s="11">
        <f>IFERROR(F485/SQRT(F485^2+W485), "X")</f>
        <v/>
      </c>
      <c r="J485" s="33">
        <f>IFERROR(SQRT((1-I485^2)/W485), "X")</f>
        <v/>
      </c>
      <c r="K485" s="33">
        <f>IFERROR(1/J485, "X")</f>
        <v/>
      </c>
      <c r="L485" s="33">
        <f>IFERROR(I485-J485, "X")</f>
        <v/>
      </c>
      <c r="M485" s="33">
        <f>IFERROR(I485+J485, "X")</f>
        <v/>
      </c>
      <c r="N485" s="8" t="n">
        <v>0</v>
      </c>
      <c r="O485" s="9" t="n">
        <v>1</v>
      </c>
      <c r="P485" s="8" t="n">
        <v>0</v>
      </c>
      <c r="Q485" s="9" t="n">
        <v>0</v>
      </c>
      <c r="R485" s="9" t="n">
        <v>1</v>
      </c>
      <c r="S485" s="9" t="n">
        <v>0</v>
      </c>
      <c r="T485" s="9" t="n">
        <v>0</v>
      </c>
      <c r="U485" s="8" t="n">
        <v>919</v>
      </c>
      <c r="V485" s="9" t="n">
        <v>14</v>
      </c>
      <c r="W485" s="9">
        <f>U485-V485-1</f>
        <v/>
      </c>
      <c r="X485" s="9">
        <f>COUNTIF(B:B,B485)</f>
        <v/>
      </c>
      <c r="Y485" s="7" t="n">
        <v>13.6</v>
      </c>
      <c r="Z485" s="7">
        <f>BQ395-Y395-6</f>
        <v/>
      </c>
      <c r="AA485" s="9" t="n">
        <v>1</v>
      </c>
      <c r="AB485" s="9" t="n">
        <v>0</v>
      </c>
      <c r="AC485" s="9" t="n">
        <v>0</v>
      </c>
      <c r="AD485" s="9" t="n">
        <v>0</v>
      </c>
      <c r="AE485" s="9" t="n">
        <v>0</v>
      </c>
      <c r="AF485" s="9" t="n">
        <v>1</v>
      </c>
      <c r="AG485" s="8" t="n">
        <v>0</v>
      </c>
      <c r="AH485" s="9" t="n">
        <v>1</v>
      </c>
      <c r="AI485" s="30" t="n">
        <v>0</v>
      </c>
      <c r="AJ485" s="9" t="n">
        <v>1</v>
      </c>
      <c r="AK485" s="30" t="n">
        <v>0</v>
      </c>
      <c r="AL485" s="21" t="n">
        <v>2006</v>
      </c>
      <c r="AM485" s="23">
        <f>LN(AL485)</f>
        <v/>
      </c>
      <c r="AN485" s="33" t="n">
        <v>0</v>
      </c>
      <c r="AO485" s="33" t="n">
        <v>0.005</v>
      </c>
      <c r="AP485" s="33">
        <f>1-AN485-AO485-AQ485</f>
        <v/>
      </c>
      <c r="AQ485" s="43" t="n">
        <v>0.483</v>
      </c>
      <c r="AR485" s="33" t="inlineStr">
        <is>
          <t>.</t>
        </is>
      </c>
      <c r="AS485" s="43" t="inlineStr">
        <is>
          <t>.</t>
        </is>
      </c>
      <c r="AT485" s="42" t="n">
        <v>1</v>
      </c>
      <c r="AU485" s="18" t="n">
        <v>0</v>
      </c>
      <c r="AV485" t="n">
        <v>0</v>
      </c>
      <c r="AW485" s="40" t="n">
        <v>1</v>
      </c>
      <c r="AX485" s="39">
        <f>1-AY485</f>
        <v/>
      </c>
      <c r="AY485" s="40" t="n">
        <v>0.356</v>
      </c>
      <c r="BA485" s="18" t="n"/>
      <c r="BB485" t="inlineStr">
        <is>
          <t>.</t>
        </is>
      </c>
      <c r="BC485" s="18" t="inlineStr">
        <is>
          <t>.</t>
        </is>
      </c>
      <c r="BD485" s="18" t="inlineStr">
        <is>
          <t>Georgia</t>
        </is>
      </c>
      <c r="BE485" t="n">
        <v>0</v>
      </c>
      <c r="BF485" t="n">
        <v>0</v>
      </c>
      <c r="BG485" t="n">
        <v>1</v>
      </c>
      <c r="BH485" t="n">
        <v>0</v>
      </c>
      <c r="BI485" t="n">
        <v>0</v>
      </c>
      <c r="BJ485" t="n">
        <v>0</v>
      </c>
      <c r="BK485" s="18" t="n">
        <v>0</v>
      </c>
      <c r="BL485" t="n">
        <v>0</v>
      </c>
      <c r="BM485" t="n">
        <v>1</v>
      </c>
      <c r="BN485" s="18" t="n">
        <v>0</v>
      </c>
      <c r="BO485" t="n">
        <v>54.06</v>
      </c>
      <c r="BP485" t="n">
        <v>209.18</v>
      </c>
      <c r="BQ485" s="25" t="n">
        <v>42.2</v>
      </c>
      <c r="BR485" t="n">
        <v>1</v>
      </c>
      <c r="BS485" t="n">
        <v>0</v>
      </c>
      <c r="BT485" t="n">
        <v>0</v>
      </c>
      <c r="BU485" t="n">
        <v>0</v>
      </c>
      <c r="BV485" t="n">
        <v>0</v>
      </c>
      <c r="BW485" t="n">
        <v>0</v>
      </c>
      <c r="BX485" t="n">
        <v>0</v>
      </c>
      <c r="BY485" s="18" t="n">
        <v>0</v>
      </c>
      <c r="BZ485" t="n">
        <v>0</v>
      </c>
      <c r="CA485" t="n">
        <v>0</v>
      </c>
      <c r="CB485" t="n">
        <v>1</v>
      </c>
      <c r="CC485" s="18" t="n">
        <v>0</v>
      </c>
      <c r="CD485" t="n">
        <v>0</v>
      </c>
      <c r="CE485" t="n">
        <v>0</v>
      </c>
      <c r="CF485" t="n">
        <v>0</v>
      </c>
      <c r="CG485" t="n">
        <v>0</v>
      </c>
      <c r="CH485" s="18" t="n">
        <v>0</v>
      </c>
      <c r="CI485" t="n">
        <v>1</v>
      </c>
      <c r="CJ485" t="n">
        <v>1</v>
      </c>
      <c r="CK485" t="n">
        <v>0</v>
      </c>
      <c r="CL485" t="n">
        <v>0</v>
      </c>
      <c r="CM485" t="n">
        <v>0</v>
      </c>
      <c r="CN485" t="n">
        <v>0</v>
      </c>
      <c r="CO485" t="n">
        <v>0</v>
      </c>
      <c r="CP485" t="n">
        <v>1</v>
      </c>
      <c r="CQ485" t="n">
        <v>0</v>
      </c>
      <c r="CR485" t="n">
        <v>0</v>
      </c>
      <c r="CS485" s="18" t="n">
        <v>1</v>
      </c>
      <c r="DD485" s="34" t="inlineStr">
        <is>
          <t>X</t>
        </is>
      </c>
    </row>
    <row r="486">
      <c r="A486" t="n">
        <v>485</v>
      </c>
      <c r="B486" t="n">
        <v>30</v>
      </c>
      <c r="C486" s="25" t="inlineStr">
        <is>
          <t>Botchorishvili (2007)</t>
        </is>
      </c>
      <c r="D486" s="12" t="n">
        <v>6.16</v>
      </c>
      <c r="E486" s="14" t="n">
        <v>0.86</v>
      </c>
      <c r="F486" s="7">
        <f>D486/E486</f>
        <v/>
      </c>
      <c r="G486" s="7">
        <f>D486-E486</f>
        <v/>
      </c>
      <c r="H486" s="16">
        <f>D486+E486</f>
        <v/>
      </c>
      <c r="I486" s="11">
        <f>IFERROR(F486/SQRT(F486^2+W486), "X")</f>
        <v/>
      </c>
      <c r="J486" s="33">
        <f>IFERROR(SQRT((1-I486^2)/W486), "X")</f>
        <v/>
      </c>
      <c r="K486" s="33">
        <f>IFERROR(1/J486, "X")</f>
        <v/>
      </c>
      <c r="L486" s="33">
        <f>IFERROR(I486-J486, "X")</f>
        <v/>
      </c>
      <c r="M486" s="33">
        <f>IFERROR(I486+J486, "X")</f>
        <v/>
      </c>
      <c r="N486" s="8" t="n">
        <v>0</v>
      </c>
      <c r="O486" s="9" t="n">
        <v>1</v>
      </c>
      <c r="P486" s="8" t="n">
        <v>0</v>
      </c>
      <c r="Q486" s="9" t="n">
        <v>0</v>
      </c>
      <c r="R486" s="9" t="n">
        <v>1</v>
      </c>
      <c r="S486" s="9" t="n">
        <v>0</v>
      </c>
      <c r="T486" s="9" t="n">
        <v>0</v>
      </c>
      <c r="U486" s="8" t="n">
        <v>1357</v>
      </c>
      <c r="V486" s="9" t="n">
        <v>14</v>
      </c>
      <c r="W486" s="9">
        <f>U486-V486-1</f>
        <v/>
      </c>
      <c r="X486" s="9">
        <f>COUNTIF(B:B,B486)</f>
        <v/>
      </c>
      <c r="Y486" s="7" t="n">
        <v>12.9</v>
      </c>
      <c r="Z486" s="7">
        <f>BQ396-Y396-6</f>
        <v/>
      </c>
      <c r="AA486" s="9" t="n">
        <v>1</v>
      </c>
      <c r="AB486" s="9" t="n">
        <v>0</v>
      </c>
      <c r="AC486" s="9" t="n">
        <v>0</v>
      </c>
      <c r="AD486" s="9" t="n">
        <v>0</v>
      </c>
      <c r="AE486" s="9" t="n">
        <v>0</v>
      </c>
      <c r="AF486" s="9" t="n">
        <v>1</v>
      </c>
      <c r="AG486" s="8" t="n">
        <v>0</v>
      </c>
      <c r="AH486" s="9" t="n">
        <v>1</v>
      </c>
      <c r="AI486" s="30" t="n">
        <v>0</v>
      </c>
      <c r="AJ486" s="9" t="n">
        <v>1</v>
      </c>
      <c r="AK486" s="30" t="n">
        <v>0</v>
      </c>
      <c r="AL486" s="21" t="n">
        <v>2006</v>
      </c>
      <c r="AM486" s="23">
        <f>LN(AL486)</f>
        <v/>
      </c>
      <c r="AN486" s="33" t="n">
        <v>0</v>
      </c>
      <c r="AO486" s="33" t="n">
        <v>0.007</v>
      </c>
      <c r="AP486" s="33">
        <f>1-AN486-AO486-AQ486</f>
        <v/>
      </c>
      <c r="AQ486" s="43" t="n">
        <v>0.342</v>
      </c>
      <c r="AR486" s="33" t="inlineStr">
        <is>
          <t>.</t>
        </is>
      </c>
      <c r="AS486" s="43" t="inlineStr">
        <is>
          <t>.</t>
        </is>
      </c>
      <c r="AT486" s="42" t="n">
        <v>1</v>
      </c>
      <c r="AU486" s="18" t="n">
        <v>0</v>
      </c>
      <c r="AV486" t="n">
        <v>1</v>
      </c>
      <c r="AW486" s="40" t="n">
        <v>0</v>
      </c>
      <c r="AX486" s="39">
        <f>1-AY486</f>
        <v/>
      </c>
      <c r="AY486" s="40" t="n">
        <v>0.356</v>
      </c>
      <c r="BA486" s="18" t="n"/>
      <c r="BB486" t="inlineStr">
        <is>
          <t>.</t>
        </is>
      </c>
      <c r="BC486" s="18" t="inlineStr">
        <is>
          <t>.</t>
        </is>
      </c>
      <c r="BD486" s="18" t="inlineStr">
        <is>
          <t>Georgia</t>
        </is>
      </c>
      <c r="BE486" t="n">
        <v>0</v>
      </c>
      <c r="BF486" t="n">
        <v>0</v>
      </c>
      <c r="BG486" t="n">
        <v>1</v>
      </c>
      <c r="BH486" t="n">
        <v>0</v>
      </c>
      <c r="BI486" t="n">
        <v>0</v>
      </c>
      <c r="BJ486" t="n">
        <v>0</v>
      </c>
      <c r="BK486" s="18" t="n">
        <v>0</v>
      </c>
      <c r="BL486" t="n">
        <v>0</v>
      </c>
      <c r="BM486" t="n">
        <v>1</v>
      </c>
      <c r="BN486" s="18" t="n">
        <v>0</v>
      </c>
      <c r="BO486" t="n">
        <v>54.06</v>
      </c>
      <c r="BP486" t="n">
        <v>209.18</v>
      </c>
      <c r="BQ486" s="25" t="n">
        <v>41.6</v>
      </c>
      <c r="BR486" t="n">
        <v>0</v>
      </c>
      <c r="BS486" t="n">
        <v>0</v>
      </c>
      <c r="BT486" t="n">
        <v>0</v>
      </c>
      <c r="BU486" t="n">
        <v>0</v>
      </c>
      <c r="BV486" t="n">
        <v>0</v>
      </c>
      <c r="BW486" t="n">
        <v>1</v>
      </c>
      <c r="BX486" t="n">
        <v>0</v>
      </c>
      <c r="BY486" s="18" t="n">
        <v>0</v>
      </c>
      <c r="BZ486" t="n">
        <v>0</v>
      </c>
      <c r="CA486" t="n">
        <v>0</v>
      </c>
      <c r="CB486" t="n">
        <v>1</v>
      </c>
      <c r="CC486" s="18" t="n">
        <v>0</v>
      </c>
      <c r="CD486" t="n">
        <v>0</v>
      </c>
      <c r="CE486" t="n">
        <v>0</v>
      </c>
      <c r="CF486" t="n">
        <v>0</v>
      </c>
      <c r="CG486" t="n">
        <v>0</v>
      </c>
      <c r="CH486" s="18" t="n">
        <v>0</v>
      </c>
      <c r="CI486" t="n">
        <v>1</v>
      </c>
      <c r="CJ486" t="n">
        <v>1</v>
      </c>
      <c r="CK486" t="n">
        <v>0</v>
      </c>
      <c r="CL486" t="n">
        <v>0</v>
      </c>
      <c r="CM486" t="n">
        <v>0</v>
      </c>
      <c r="CN486" t="n">
        <v>0</v>
      </c>
      <c r="CO486" t="n">
        <v>0</v>
      </c>
      <c r="CP486" t="n">
        <v>1</v>
      </c>
      <c r="CQ486" t="n">
        <v>0</v>
      </c>
      <c r="CR486" t="n">
        <v>0</v>
      </c>
      <c r="CS486" s="18" t="n">
        <v>1</v>
      </c>
      <c r="DD486" s="34" t="inlineStr">
        <is>
          <t>X</t>
        </is>
      </c>
    </row>
    <row r="487">
      <c r="A487" t="n">
        <v>486</v>
      </c>
      <c r="B487" t="n">
        <v>30</v>
      </c>
      <c r="C487" s="25" t="inlineStr">
        <is>
          <t>Botchorishvili (2007)</t>
        </is>
      </c>
      <c r="D487" s="12" t="n">
        <v>5.48</v>
      </c>
      <c r="E487" s="14" t="n">
        <v>1.3</v>
      </c>
      <c r="F487" s="7">
        <f>D487/E487</f>
        <v/>
      </c>
      <c r="G487" s="7">
        <f>D487-E487</f>
        <v/>
      </c>
      <c r="H487" s="16">
        <f>D487+E487</f>
        <v/>
      </c>
      <c r="I487" s="11">
        <f>IFERROR(F487/SQRT(F487^2+W487), "X")</f>
        <v/>
      </c>
      <c r="J487" s="33">
        <f>IFERROR(SQRT((1-I487^2)/W487), "X")</f>
        <v/>
      </c>
      <c r="K487" s="33">
        <f>IFERROR(1/J487, "X")</f>
        <v/>
      </c>
      <c r="L487" s="33">
        <f>IFERROR(I487-J487, "X")</f>
        <v/>
      </c>
      <c r="M487" s="33">
        <f>IFERROR(I487+J487, "X")</f>
        <v/>
      </c>
      <c r="N487" s="8" t="n">
        <v>0</v>
      </c>
      <c r="O487" s="9" t="n">
        <v>1</v>
      </c>
      <c r="P487" s="8" t="n">
        <v>0</v>
      </c>
      <c r="Q487" s="9" t="n">
        <v>0</v>
      </c>
      <c r="R487" s="9" t="n">
        <v>1</v>
      </c>
      <c r="S487" s="9" t="n">
        <v>0</v>
      </c>
      <c r="T487" s="9" t="n">
        <v>0</v>
      </c>
      <c r="U487" s="8" t="n">
        <v>919</v>
      </c>
      <c r="V487" s="9" t="n">
        <v>14</v>
      </c>
      <c r="W487" s="9">
        <f>U487-V487-1</f>
        <v/>
      </c>
      <c r="X487" s="9">
        <f>COUNTIF(B:B,B487)</f>
        <v/>
      </c>
      <c r="Y487" s="7" t="n">
        <v>13.6</v>
      </c>
      <c r="Z487" s="7">
        <f>BQ397-Y397-6</f>
        <v/>
      </c>
      <c r="AA487" s="9" t="n">
        <v>1</v>
      </c>
      <c r="AB487" s="9" t="n">
        <v>0</v>
      </c>
      <c r="AC487" s="9" t="n">
        <v>0</v>
      </c>
      <c r="AD487" s="9" t="n">
        <v>0</v>
      </c>
      <c r="AE487" s="9" t="n">
        <v>0</v>
      </c>
      <c r="AF487" s="9" t="n">
        <v>1</v>
      </c>
      <c r="AG487" s="8" t="n">
        <v>0</v>
      </c>
      <c r="AH487" s="9" t="n">
        <v>1</v>
      </c>
      <c r="AI487" s="30" t="n">
        <v>0</v>
      </c>
      <c r="AJ487" s="9" t="n">
        <v>1</v>
      </c>
      <c r="AK487" s="30" t="n">
        <v>0</v>
      </c>
      <c r="AL487" s="21" t="n">
        <v>2006</v>
      </c>
      <c r="AM487" s="23">
        <f>LN(AL487)</f>
        <v/>
      </c>
      <c r="AN487" s="33" t="n">
        <v>0</v>
      </c>
      <c r="AO487" s="33" t="n">
        <v>0.005</v>
      </c>
      <c r="AP487" s="33">
        <f>1-AN487-AO487-AQ487</f>
        <v/>
      </c>
      <c r="AQ487" s="43" t="n">
        <v>0.483</v>
      </c>
      <c r="AR487" s="33" t="inlineStr">
        <is>
          <t>.</t>
        </is>
      </c>
      <c r="AS487" s="43" t="inlineStr">
        <is>
          <t>.</t>
        </is>
      </c>
      <c r="AT487" s="42" t="n">
        <v>1</v>
      </c>
      <c r="AU487" s="18" t="n">
        <v>0</v>
      </c>
      <c r="AV487" t="n">
        <v>0</v>
      </c>
      <c r="AW487" s="40" t="n">
        <v>1</v>
      </c>
      <c r="AX487" s="39">
        <f>1-AY487</f>
        <v/>
      </c>
      <c r="AY487" s="40" t="n">
        <v>0.356</v>
      </c>
      <c r="BA487" s="18" t="n"/>
      <c r="BB487" t="inlineStr">
        <is>
          <t>.</t>
        </is>
      </c>
      <c r="BC487" s="18" t="inlineStr">
        <is>
          <t>.</t>
        </is>
      </c>
      <c r="BD487" s="18" t="inlineStr">
        <is>
          <t>Georgia</t>
        </is>
      </c>
      <c r="BE487" t="n">
        <v>0</v>
      </c>
      <c r="BF487" t="n">
        <v>0</v>
      </c>
      <c r="BG487" t="n">
        <v>1</v>
      </c>
      <c r="BH487" t="n">
        <v>0</v>
      </c>
      <c r="BI487" t="n">
        <v>0</v>
      </c>
      <c r="BJ487" t="n">
        <v>0</v>
      </c>
      <c r="BK487" s="18" t="n">
        <v>0</v>
      </c>
      <c r="BL487" t="n">
        <v>0</v>
      </c>
      <c r="BM487" t="n">
        <v>1</v>
      </c>
      <c r="BN487" s="18" t="n">
        <v>0</v>
      </c>
      <c r="BO487" t="n">
        <v>54.06</v>
      </c>
      <c r="BP487" t="n">
        <v>209.18</v>
      </c>
      <c r="BQ487" s="25" t="n">
        <v>42.2</v>
      </c>
      <c r="BR487" t="n">
        <v>0</v>
      </c>
      <c r="BS487" t="n">
        <v>0</v>
      </c>
      <c r="BT487" t="n">
        <v>0</v>
      </c>
      <c r="BU487" t="n">
        <v>0</v>
      </c>
      <c r="BV487" t="n">
        <v>0</v>
      </c>
      <c r="BW487" t="n">
        <v>1</v>
      </c>
      <c r="BX487" t="n">
        <v>0</v>
      </c>
      <c r="BY487" s="18" t="n">
        <v>0</v>
      </c>
      <c r="BZ487" t="n">
        <v>0</v>
      </c>
      <c r="CA487" t="n">
        <v>0</v>
      </c>
      <c r="CB487" t="n">
        <v>1</v>
      </c>
      <c r="CC487" s="18" t="n">
        <v>0</v>
      </c>
      <c r="CD487" t="n">
        <v>0</v>
      </c>
      <c r="CE487" t="n">
        <v>0</v>
      </c>
      <c r="CF487" t="n">
        <v>0</v>
      </c>
      <c r="CG487" t="n">
        <v>0</v>
      </c>
      <c r="CH487" s="18" t="n">
        <v>0</v>
      </c>
      <c r="CI487" t="n">
        <v>1</v>
      </c>
      <c r="CJ487" t="n">
        <v>1</v>
      </c>
      <c r="CK487" t="n">
        <v>0</v>
      </c>
      <c r="CL487" t="n">
        <v>0</v>
      </c>
      <c r="CM487" t="n">
        <v>0</v>
      </c>
      <c r="CN487" t="n">
        <v>0</v>
      </c>
      <c r="CO487" t="n">
        <v>0</v>
      </c>
      <c r="CP487" t="n">
        <v>1</v>
      </c>
      <c r="CQ487" t="n">
        <v>0</v>
      </c>
      <c r="CR487" t="n">
        <v>0</v>
      </c>
      <c r="CS487" s="18" t="n">
        <v>1</v>
      </c>
      <c r="DD487" s="34" t="inlineStr">
        <is>
          <t>X</t>
        </is>
      </c>
    </row>
    <row r="488">
      <c r="A488" t="n">
        <v>487</v>
      </c>
      <c r="B488" t="n">
        <v>30</v>
      </c>
      <c r="C488" s="25" t="inlineStr">
        <is>
          <t>Botchorishvili (2007)</t>
        </is>
      </c>
      <c r="D488" s="12" t="n">
        <v>6</v>
      </c>
      <c r="E488" s="14" t="n">
        <v>1.2</v>
      </c>
      <c r="F488" s="7">
        <f>D488/E488</f>
        <v/>
      </c>
      <c r="G488" s="7">
        <f>D488-E488</f>
        <v/>
      </c>
      <c r="H488" s="16">
        <f>D488+E488</f>
        <v/>
      </c>
      <c r="I488" s="11">
        <f>IFERROR(F488/SQRT(F488^2+W488), "X")</f>
        <v/>
      </c>
      <c r="J488" s="33">
        <f>IFERROR(SQRT((1-I488^2)/W488), "X")</f>
        <v/>
      </c>
      <c r="K488" s="33">
        <f>IFERROR(1/J488, "X")</f>
        <v/>
      </c>
      <c r="L488" s="33">
        <f>IFERROR(I488-J488, "X")</f>
        <v/>
      </c>
      <c r="M488" s="33">
        <f>IFERROR(I488+J488, "X")</f>
        <v/>
      </c>
      <c r="N488" s="8" t="n">
        <v>0</v>
      </c>
      <c r="O488" s="9" t="n">
        <v>1</v>
      </c>
      <c r="P488" s="8" t="n">
        <v>0</v>
      </c>
      <c r="Q488" s="9" t="n">
        <v>0</v>
      </c>
      <c r="R488" s="9" t="n">
        <v>1</v>
      </c>
      <c r="S488" s="9" t="n">
        <v>0</v>
      </c>
      <c r="T488" s="9" t="n">
        <v>0</v>
      </c>
      <c r="U488" s="8" t="n">
        <v>897</v>
      </c>
      <c r="V488" s="9" t="n">
        <v>14</v>
      </c>
      <c r="W488" s="9">
        <f>U488-V488-1</f>
        <v/>
      </c>
      <c r="X488" s="9">
        <f>COUNTIF(B:B,B488)</f>
        <v/>
      </c>
      <c r="Y488" s="7" t="n">
        <v>13.3</v>
      </c>
      <c r="Z488" s="7">
        <f>BQ398-Y398-6</f>
        <v/>
      </c>
      <c r="AA488" s="9" t="n">
        <v>1</v>
      </c>
      <c r="AB488" s="9" t="n">
        <v>0</v>
      </c>
      <c r="AC488" s="9" t="n">
        <v>0</v>
      </c>
      <c r="AD488" s="9" t="n">
        <v>0</v>
      </c>
      <c r="AE488" s="9" t="n">
        <v>0</v>
      </c>
      <c r="AF488" s="9" t="n">
        <v>1</v>
      </c>
      <c r="AG488" s="8" t="n">
        <v>0</v>
      </c>
      <c r="AH488" s="9" t="n">
        <v>1</v>
      </c>
      <c r="AI488" s="30" t="n">
        <v>0</v>
      </c>
      <c r="AJ488" s="9" t="n">
        <v>1</v>
      </c>
      <c r="AK488" s="30" t="n">
        <v>0</v>
      </c>
      <c r="AL488" s="21" t="n">
        <v>2006</v>
      </c>
      <c r="AM488" s="23">
        <f>LN(AL488)</f>
        <v/>
      </c>
      <c r="AN488" s="33" t="n">
        <v>0</v>
      </c>
      <c r="AO488" s="33" t="n">
        <v>0.008</v>
      </c>
      <c r="AP488" s="33">
        <f>1-AN488-AO488-AQ488</f>
        <v/>
      </c>
      <c r="AQ488" s="43" t="n">
        <v>0.424</v>
      </c>
      <c r="AR488" s="33" t="inlineStr">
        <is>
          <t>.</t>
        </is>
      </c>
      <c r="AS488" s="43" t="inlineStr">
        <is>
          <t>.</t>
        </is>
      </c>
      <c r="AT488" s="42" t="n">
        <v>1</v>
      </c>
      <c r="AU488" s="18" t="n">
        <v>0</v>
      </c>
      <c r="AV488" t="n">
        <v>1</v>
      </c>
      <c r="AW488" s="40" t="n">
        <v>0</v>
      </c>
      <c r="AX488" s="39">
        <f>1-AY488</f>
        <v/>
      </c>
      <c r="AY488" s="40" t="n">
        <v>0.356</v>
      </c>
      <c r="BA488" s="18" t="n"/>
      <c r="BB488" t="inlineStr">
        <is>
          <t>.</t>
        </is>
      </c>
      <c r="BC488" s="18" t="inlineStr">
        <is>
          <t>.</t>
        </is>
      </c>
      <c r="BD488" s="18" t="inlineStr">
        <is>
          <t>Georgia</t>
        </is>
      </c>
      <c r="BE488" t="n">
        <v>0</v>
      </c>
      <c r="BF488" t="n">
        <v>0</v>
      </c>
      <c r="BG488" t="n">
        <v>1</v>
      </c>
      <c r="BH488" t="n">
        <v>0</v>
      </c>
      <c r="BI488" t="n">
        <v>0</v>
      </c>
      <c r="BJ488" t="n">
        <v>0</v>
      </c>
      <c r="BK488" s="18" t="n">
        <v>0</v>
      </c>
      <c r="BL488" t="n">
        <v>0</v>
      </c>
      <c r="BM488" t="n">
        <v>1</v>
      </c>
      <c r="BN488" s="18" t="n">
        <v>0</v>
      </c>
      <c r="BO488" t="n">
        <v>54.06</v>
      </c>
      <c r="BP488" t="n">
        <v>209.18</v>
      </c>
      <c r="BQ488" s="25" t="n">
        <v>41.2</v>
      </c>
      <c r="BR488" t="n">
        <v>0</v>
      </c>
      <c r="BS488" t="n">
        <v>0</v>
      </c>
      <c r="BT488" t="n">
        <v>0</v>
      </c>
      <c r="BU488" t="n">
        <v>0</v>
      </c>
      <c r="BV488" t="n">
        <v>0</v>
      </c>
      <c r="BW488" t="n">
        <v>1</v>
      </c>
      <c r="BX488" t="n">
        <v>0</v>
      </c>
      <c r="BY488" s="18" t="n">
        <v>0</v>
      </c>
      <c r="BZ488" t="n">
        <v>0</v>
      </c>
      <c r="CA488" t="n">
        <v>0</v>
      </c>
      <c r="CB488" t="n">
        <v>1</v>
      </c>
      <c r="CC488" s="18" t="n">
        <v>0</v>
      </c>
      <c r="CD488" t="n">
        <v>0</v>
      </c>
      <c r="CE488" t="n">
        <v>0</v>
      </c>
      <c r="CF488" t="n">
        <v>0</v>
      </c>
      <c r="CG488" t="n">
        <v>0</v>
      </c>
      <c r="CH488" s="18" t="n">
        <v>0</v>
      </c>
      <c r="CI488" t="n">
        <v>1</v>
      </c>
      <c r="CJ488" t="n">
        <v>1</v>
      </c>
      <c r="CK488" t="n">
        <v>0</v>
      </c>
      <c r="CL488" t="n">
        <v>0</v>
      </c>
      <c r="CM488" t="n">
        <v>0</v>
      </c>
      <c r="CN488" t="n">
        <v>0</v>
      </c>
      <c r="CO488" t="n">
        <v>0</v>
      </c>
      <c r="CP488" t="n">
        <v>1</v>
      </c>
      <c r="CQ488" t="n">
        <v>0</v>
      </c>
      <c r="CR488" t="n">
        <v>0</v>
      </c>
      <c r="CS488" s="18" t="n">
        <v>1</v>
      </c>
      <c r="DD488" s="34" t="inlineStr">
        <is>
          <t>X</t>
        </is>
      </c>
    </row>
    <row r="489" customFormat="1" s="51">
      <c r="A489" s="51" t="n">
        <v>488</v>
      </c>
      <c r="B489" s="51" t="n">
        <v>30</v>
      </c>
      <c r="C489" s="52" t="inlineStr">
        <is>
          <t>Botchorishvili (2007)</t>
        </is>
      </c>
      <c r="D489" s="53" t="n">
        <v>6.29</v>
      </c>
      <c r="E489" s="54" t="n">
        <v>1.6</v>
      </c>
      <c r="F489" s="55">
        <f>D489/E489</f>
        <v/>
      </c>
      <c r="G489" s="55">
        <f>D489-E489</f>
        <v/>
      </c>
      <c r="H489" s="56">
        <f>D489+E489</f>
        <v/>
      </c>
      <c r="I489" s="57">
        <f>IFERROR(F489/SQRT(F489^2+W489), "X")</f>
        <v/>
      </c>
      <c r="J489" s="58">
        <f>IFERROR(SQRT((1-I489^2)/W489), "X")</f>
        <v/>
      </c>
      <c r="K489" s="58">
        <f>IFERROR(1/J489, "X")</f>
        <v/>
      </c>
      <c r="L489" s="58">
        <f>IFERROR(I489-J489, "X")</f>
        <v/>
      </c>
      <c r="M489" s="58">
        <f>IFERROR(I489+J489, "X")</f>
        <v/>
      </c>
      <c r="N489" s="59" t="n">
        <v>0</v>
      </c>
      <c r="O489" s="60" t="n">
        <v>1</v>
      </c>
      <c r="P489" s="59" t="n">
        <v>0</v>
      </c>
      <c r="Q489" s="60" t="n">
        <v>0</v>
      </c>
      <c r="R489" s="60" t="n">
        <v>1</v>
      </c>
      <c r="S489" s="60" t="n">
        <v>0</v>
      </c>
      <c r="T489" s="60" t="n">
        <v>0</v>
      </c>
      <c r="U489" s="59" t="n">
        <v>729</v>
      </c>
      <c r="V489" s="60" t="n">
        <v>14</v>
      </c>
      <c r="W489" s="60">
        <f>U489-V489-1</f>
        <v/>
      </c>
      <c r="X489" s="60">
        <f>COUNTIF(B:B,B489)</f>
        <v/>
      </c>
      <c r="Y489" s="55" t="n">
        <v>14</v>
      </c>
      <c r="Z489" s="55">
        <f>BQ399-Y399-6</f>
        <v/>
      </c>
      <c r="AA489" s="60" t="n">
        <v>1</v>
      </c>
      <c r="AB489" s="60" t="n">
        <v>0</v>
      </c>
      <c r="AC489" s="60" t="n">
        <v>0</v>
      </c>
      <c r="AD489" s="60" t="n">
        <v>0</v>
      </c>
      <c r="AE489" s="60" t="n">
        <v>0</v>
      </c>
      <c r="AF489" s="60" t="n">
        <v>1</v>
      </c>
      <c r="AG489" s="59" t="n">
        <v>0</v>
      </c>
      <c r="AH489" s="60" t="n">
        <v>1</v>
      </c>
      <c r="AI489" s="61" t="n">
        <v>0</v>
      </c>
      <c r="AJ489" s="60" t="n">
        <v>1</v>
      </c>
      <c r="AK489" s="61" t="n">
        <v>0</v>
      </c>
      <c r="AL489" s="62" t="n">
        <v>2006</v>
      </c>
      <c r="AM489" s="63">
        <f>LN(AL489)</f>
        <v/>
      </c>
      <c r="AN489" s="58" t="n">
        <v>0</v>
      </c>
      <c r="AO489" s="58" t="n">
        <v>0.003</v>
      </c>
      <c r="AP489" s="58">
        <f>1-AN489-AO489-AQ489</f>
        <v/>
      </c>
      <c r="AQ489" s="64" t="n">
        <v>0.5580000000000001</v>
      </c>
      <c r="AR489" s="58" t="inlineStr">
        <is>
          <t>.</t>
        </is>
      </c>
      <c r="AS489" s="64" t="inlineStr">
        <is>
          <t>.</t>
        </is>
      </c>
      <c r="AT489" s="65" t="n">
        <v>1</v>
      </c>
      <c r="AU489" s="66" t="n">
        <v>0</v>
      </c>
      <c r="AV489" s="51" t="n">
        <v>0</v>
      </c>
      <c r="AW489" s="67" t="n">
        <v>1</v>
      </c>
      <c r="AX489" s="69">
        <f>1-AY489</f>
        <v/>
      </c>
      <c r="AY489" s="67" t="n">
        <v>0.356</v>
      </c>
      <c r="BA489" s="66" t="n"/>
      <c r="BB489" s="51" t="inlineStr">
        <is>
          <t>.</t>
        </is>
      </c>
      <c r="BC489" s="66" t="inlineStr">
        <is>
          <t>.</t>
        </is>
      </c>
      <c r="BD489" s="66" t="inlineStr">
        <is>
          <t>Georgia</t>
        </is>
      </c>
      <c r="BE489" t="n">
        <v>0</v>
      </c>
      <c r="BF489" t="n">
        <v>0</v>
      </c>
      <c r="BG489" t="n">
        <v>1</v>
      </c>
      <c r="BH489" t="n">
        <v>0</v>
      </c>
      <c r="BI489" t="n">
        <v>0</v>
      </c>
      <c r="BJ489" t="n">
        <v>0</v>
      </c>
      <c r="BK489" s="66" t="n">
        <v>0</v>
      </c>
      <c r="BL489" t="n">
        <v>0</v>
      </c>
      <c r="BM489" t="n">
        <v>1</v>
      </c>
      <c r="BN489" s="66" t="n">
        <v>0</v>
      </c>
      <c r="BO489" t="n">
        <v>54.06</v>
      </c>
      <c r="BP489" t="n">
        <v>209.18</v>
      </c>
      <c r="BQ489" s="52" t="n">
        <v>42.1</v>
      </c>
      <c r="BR489" s="51" t="n">
        <v>0</v>
      </c>
      <c r="BS489" s="51" t="n">
        <v>0</v>
      </c>
      <c r="BT489" s="51" t="n">
        <v>0</v>
      </c>
      <c r="BU489" s="51" t="n">
        <v>0</v>
      </c>
      <c r="BV489" s="51" t="n">
        <v>0</v>
      </c>
      <c r="BW489" s="51" t="n">
        <v>1</v>
      </c>
      <c r="BX489" s="51" t="n">
        <v>0</v>
      </c>
      <c r="BY489" s="66" t="n">
        <v>0</v>
      </c>
      <c r="BZ489" s="51" t="n">
        <v>0</v>
      </c>
      <c r="CA489" s="51" t="n">
        <v>0</v>
      </c>
      <c r="CB489" s="51" t="n">
        <v>1</v>
      </c>
      <c r="CC489" s="66" t="n">
        <v>0</v>
      </c>
      <c r="CD489" s="51" t="n">
        <v>0</v>
      </c>
      <c r="CE489" s="51" t="n">
        <v>0</v>
      </c>
      <c r="CF489" s="51" t="n">
        <v>0</v>
      </c>
      <c r="CG489" s="51" t="n">
        <v>0</v>
      </c>
      <c r="CH489" s="66" t="n">
        <v>0</v>
      </c>
      <c r="CI489" s="51" t="n">
        <v>1</v>
      </c>
      <c r="CJ489" s="51" t="n">
        <v>1</v>
      </c>
      <c r="CK489" s="51" t="n">
        <v>0</v>
      </c>
      <c r="CL489" s="51" t="n">
        <v>0</v>
      </c>
      <c r="CM489" s="51" t="n">
        <v>0</v>
      </c>
      <c r="CN489" s="51" t="n">
        <v>0</v>
      </c>
      <c r="CO489" s="51" t="n">
        <v>0</v>
      </c>
      <c r="CP489" s="51" t="n">
        <v>1</v>
      </c>
      <c r="CQ489" s="51" t="n">
        <v>0</v>
      </c>
      <c r="CR489" s="51" t="n">
        <v>0</v>
      </c>
      <c r="CS489" s="66" t="n">
        <v>1</v>
      </c>
      <c r="CY489" s="68" t="n"/>
      <c r="DD489" s="68" t="inlineStr">
        <is>
          <t>X</t>
        </is>
      </c>
    </row>
    <row r="490">
      <c r="A490" t="n">
        <v>489</v>
      </c>
      <c r="B490" t="n">
        <v>31</v>
      </c>
      <c r="C490" s="25" t="inlineStr">
        <is>
          <t>Girma &amp; Kedir (2005)</t>
        </is>
      </c>
      <c r="D490" s="12" t="n">
        <v>14.7</v>
      </c>
      <c r="E490" s="14">
        <f>D490/F490</f>
        <v/>
      </c>
      <c r="F490" s="7" t="n">
        <v>17.91</v>
      </c>
      <c r="G490" s="7">
        <f>D490-E490</f>
        <v/>
      </c>
      <c r="H490" s="16">
        <f>D490+E490</f>
        <v/>
      </c>
      <c r="I490" s="11">
        <f>IFERROR(F490/SQRT(F490^2+W490), "X")</f>
        <v/>
      </c>
      <c r="J490" s="33">
        <f>IFERROR(SQRT((1-I490^2)/W490), "X")</f>
        <v/>
      </c>
      <c r="K490" s="33">
        <f>IFERROR(1/J490, "X")</f>
        <v/>
      </c>
      <c r="L490" s="33">
        <f>IFERROR(I490-J490, "X")</f>
        <v/>
      </c>
      <c r="M490" s="33">
        <f>IFERROR(I490+J490, "X")</f>
        <v/>
      </c>
      <c r="N490" s="8" t="n">
        <v>0</v>
      </c>
      <c r="O490" s="9" t="n">
        <v>1</v>
      </c>
      <c r="P490" s="8" t="n">
        <v>0</v>
      </c>
      <c r="Q490" s="9" t="n">
        <v>1</v>
      </c>
      <c r="R490" s="9" t="n">
        <v>0</v>
      </c>
      <c r="S490" s="9" t="n">
        <v>0</v>
      </c>
      <c r="T490" s="9" t="n">
        <v>0</v>
      </c>
      <c r="U490" s="8" t="n">
        <v>1476</v>
      </c>
      <c r="V490" s="9" t="n">
        <v>7</v>
      </c>
      <c r="W490" s="9">
        <f>U490-V490-1</f>
        <v/>
      </c>
      <c r="X490" s="9">
        <f>COUNTIF(B:B,B490)</f>
        <v/>
      </c>
      <c r="Y490" s="7" t="n">
        <v>9</v>
      </c>
      <c r="Z490" s="7" t="n">
        <v>10.6</v>
      </c>
      <c r="AA490" s="9" t="n">
        <v>1</v>
      </c>
      <c r="AB490" s="9" t="n">
        <v>0</v>
      </c>
      <c r="AC490" s="9" t="n">
        <v>0</v>
      </c>
      <c r="AD490" s="9" t="n">
        <v>1</v>
      </c>
      <c r="AE490" s="9" t="n">
        <v>0</v>
      </c>
      <c r="AF490" s="9" t="n">
        <v>0</v>
      </c>
      <c r="AG490" s="8" t="n">
        <v>0</v>
      </c>
      <c r="AH490" s="9" t="n">
        <v>1</v>
      </c>
      <c r="AI490" s="30" t="n">
        <v>0</v>
      </c>
      <c r="AJ490" s="9" t="n">
        <v>0</v>
      </c>
      <c r="AK490" s="30" t="n">
        <v>1</v>
      </c>
      <c r="AL490" s="21" t="n">
        <v>1995</v>
      </c>
      <c r="AM490" s="23">
        <f>LN(AL490)</f>
        <v/>
      </c>
      <c r="AN490" s="33" t="inlineStr">
        <is>
          <t>.</t>
        </is>
      </c>
      <c r="AO490" s="33" t="inlineStr">
        <is>
          <t>.</t>
        </is>
      </c>
      <c r="AP490" s="33" t="inlineStr">
        <is>
          <t>.</t>
        </is>
      </c>
      <c r="AQ490" s="43" t="inlineStr">
        <is>
          <t>.</t>
        </is>
      </c>
      <c r="AR490" s="33" t="inlineStr">
        <is>
          <t>.</t>
        </is>
      </c>
      <c r="AS490" s="43" t="inlineStr">
        <is>
          <t>.</t>
        </is>
      </c>
      <c r="AT490" s="42" t="n">
        <v>1</v>
      </c>
      <c r="AU490" s="18" t="n">
        <v>0</v>
      </c>
      <c r="AV490" s="39">
        <f>1-AW490</f>
        <v/>
      </c>
      <c r="AW490" s="40" t="n">
        <v>0.368</v>
      </c>
      <c r="AX490" s="39">
        <f>1-AY490</f>
        <v/>
      </c>
      <c r="AY490" s="40" t="n">
        <v>0.629</v>
      </c>
      <c r="BA490" s="18" t="n"/>
      <c r="BB490" t="n">
        <v>0</v>
      </c>
      <c r="BC490" s="18" t="n">
        <v>1</v>
      </c>
      <c r="BD490" s="18" t="inlineStr">
        <is>
          <t>Ethiopia</t>
        </is>
      </c>
      <c r="BE490" t="n">
        <v>0</v>
      </c>
      <c r="BF490" t="n">
        <v>0</v>
      </c>
      <c r="BG490" t="n">
        <v>0</v>
      </c>
      <c r="BH490" t="n">
        <v>0</v>
      </c>
      <c r="BI490" t="n">
        <v>0</v>
      </c>
      <c r="BJ490" t="n">
        <v>0</v>
      </c>
      <c r="BK490" s="18" t="n">
        <v>1</v>
      </c>
      <c r="BL490" t="n">
        <v>0</v>
      </c>
      <c r="BM490" t="n">
        <v>0</v>
      </c>
      <c r="BN490" s="18" t="n">
        <v>1</v>
      </c>
      <c r="BO490" t="n">
        <v>17.47</v>
      </c>
      <c r="BP490" t="n">
        <v>14.38</v>
      </c>
      <c r="BQ490" s="25" t="n">
        <v>37</v>
      </c>
      <c r="BR490" t="n">
        <v>0</v>
      </c>
      <c r="BS490" t="n">
        <v>0</v>
      </c>
      <c r="BT490" t="n">
        <v>0</v>
      </c>
      <c r="BU490" t="n">
        <v>1</v>
      </c>
      <c r="BV490" t="n">
        <v>0</v>
      </c>
      <c r="BW490" t="n">
        <v>0</v>
      </c>
      <c r="BX490" t="n">
        <v>0</v>
      </c>
      <c r="BY490" s="18" t="n">
        <v>0</v>
      </c>
      <c r="BZ490" t="n">
        <v>0</v>
      </c>
      <c r="CA490" t="n">
        <v>0</v>
      </c>
      <c r="CB490">
        <f>1</f>
        <v/>
      </c>
      <c r="CC490" s="18" t="n">
        <v>0</v>
      </c>
      <c r="CD490" t="n">
        <v>0</v>
      </c>
      <c r="CE490" t="n">
        <v>0</v>
      </c>
      <c r="CF490" t="n">
        <v>0</v>
      </c>
      <c r="CG490" t="n">
        <v>0</v>
      </c>
      <c r="CH490" s="18" t="n">
        <v>0</v>
      </c>
      <c r="CI490" t="n">
        <v>0</v>
      </c>
      <c r="CJ490" t="n">
        <v>0</v>
      </c>
      <c r="CK490" t="n">
        <v>1</v>
      </c>
      <c r="CL490" t="n">
        <v>1</v>
      </c>
      <c r="CM490" t="n">
        <v>1</v>
      </c>
      <c r="CN490" t="n">
        <v>0</v>
      </c>
      <c r="CO490" t="n">
        <v>1</v>
      </c>
      <c r="CP490" t="n">
        <v>0</v>
      </c>
      <c r="CQ490" t="n">
        <v>0</v>
      </c>
      <c r="CR490" t="n">
        <v>1</v>
      </c>
      <c r="CS490" s="18" t="n">
        <v>0</v>
      </c>
      <c r="DD490" s="34" t="inlineStr">
        <is>
          <t>X</t>
        </is>
      </c>
    </row>
    <row r="491">
      <c r="A491" t="n">
        <v>490</v>
      </c>
      <c r="B491" t="n">
        <v>31</v>
      </c>
      <c r="C491" s="25" t="inlineStr">
        <is>
          <t>Girma &amp; Kedir (2005)</t>
        </is>
      </c>
      <c r="D491" s="12" t="n">
        <v>19.3</v>
      </c>
      <c r="E491" s="14">
        <f>D491/F491</f>
        <v/>
      </c>
      <c r="F491" s="7" t="n">
        <v>15.61</v>
      </c>
      <c r="G491" s="7">
        <f>D491-E491</f>
        <v/>
      </c>
      <c r="H491" s="16">
        <f>D491+E491</f>
        <v/>
      </c>
      <c r="I491" s="11">
        <f>IFERROR(F491/SQRT(F491^2+W491), "X")</f>
        <v/>
      </c>
      <c r="J491" s="33">
        <f>IFERROR(SQRT((1-I491^2)/W491), "X")</f>
        <v/>
      </c>
      <c r="K491" s="33">
        <f>IFERROR(1/J491, "X")</f>
        <v/>
      </c>
      <c r="L491" s="33">
        <f>IFERROR(I491-J491, "X")</f>
        <v/>
      </c>
      <c r="M491" s="33">
        <f>IFERROR(I491+J491, "X")</f>
        <v/>
      </c>
      <c r="N491" s="8" t="n">
        <v>0</v>
      </c>
      <c r="O491" s="9" t="n">
        <v>1</v>
      </c>
      <c r="P491" s="8" t="n">
        <v>0</v>
      </c>
      <c r="Q491" s="9" t="n">
        <v>1</v>
      </c>
      <c r="R491" s="9" t="n">
        <v>0</v>
      </c>
      <c r="S491" s="9" t="n">
        <v>0</v>
      </c>
      <c r="T491" s="9" t="n">
        <v>0</v>
      </c>
      <c r="U491" s="8" t="n">
        <v>1476</v>
      </c>
      <c r="V491" s="9" t="n">
        <v>7</v>
      </c>
      <c r="W491" s="9">
        <f>U491-V491-1</f>
        <v/>
      </c>
      <c r="X491" s="9">
        <f>COUNTIF(B:B,B491)</f>
        <v/>
      </c>
      <c r="Y491" s="7" t="n">
        <v>9</v>
      </c>
      <c r="Z491" s="7" t="n">
        <v>10.6</v>
      </c>
      <c r="AA491" s="9" t="n">
        <v>1</v>
      </c>
      <c r="AB491" s="9" t="n">
        <v>0</v>
      </c>
      <c r="AC491" s="9" t="n">
        <v>0</v>
      </c>
      <c r="AD491" s="9" t="n">
        <v>1</v>
      </c>
      <c r="AE491" s="9" t="n">
        <v>0</v>
      </c>
      <c r="AF491" s="9" t="n">
        <v>0</v>
      </c>
      <c r="AG491" s="8" t="n">
        <v>0</v>
      </c>
      <c r="AH491" s="9" t="n">
        <v>1</v>
      </c>
      <c r="AI491" s="30" t="n">
        <v>0</v>
      </c>
      <c r="AJ491" s="9" t="n">
        <v>0</v>
      </c>
      <c r="AK491" s="30" t="n">
        <v>1</v>
      </c>
      <c r="AL491" s="21" t="n">
        <v>1995</v>
      </c>
      <c r="AM491" s="23">
        <f>LN(AL491)</f>
        <v/>
      </c>
      <c r="AN491" s="33" t="inlineStr">
        <is>
          <t>.</t>
        </is>
      </c>
      <c r="AO491" s="33" t="inlineStr">
        <is>
          <t>.</t>
        </is>
      </c>
      <c r="AP491" s="33" t="inlineStr">
        <is>
          <t>.</t>
        </is>
      </c>
      <c r="AQ491" s="43" t="inlineStr">
        <is>
          <t>.</t>
        </is>
      </c>
      <c r="AR491" s="33" t="inlineStr">
        <is>
          <t>.</t>
        </is>
      </c>
      <c r="AS491" s="43" t="inlineStr">
        <is>
          <t>.</t>
        </is>
      </c>
      <c r="AT491" s="42" t="n">
        <v>1</v>
      </c>
      <c r="AU491" s="18" t="n">
        <v>0</v>
      </c>
      <c r="AV491" s="39">
        <f>1-AW491</f>
        <v/>
      </c>
      <c r="AW491" s="40" t="n">
        <v>0.368</v>
      </c>
      <c r="AX491" s="39">
        <f>1-AY491</f>
        <v/>
      </c>
      <c r="AY491" s="40" t="n">
        <v>0.629</v>
      </c>
      <c r="BA491" s="18" t="n"/>
      <c r="BB491" t="n">
        <v>0</v>
      </c>
      <c r="BC491" s="18" t="n">
        <v>1</v>
      </c>
      <c r="BD491" s="18" t="inlineStr">
        <is>
          <t>Ethiopia</t>
        </is>
      </c>
      <c r="BE491" t="n">
        <v>0</v>
      </c>
      <c r="BF491" t="n">
        <v>0</v>
      </c>
      <c r="BG491" t="n">
        <v>0</v>
      </c>
      <c r="BH491" t="n">
        <v>0</v>
      </c>
      <c r="BI491" t="n">
        <v>0</v>
      </c>
      <c r="BJ491" t="n">
        <v>0</v>
      </c>
      <c r="BK491" s="18" t="n">
        <v>1</v>
      </c>
      <c r="BL491" t="n">
        <v>0</v>
      </c>
      <c r="BM491" t="n">
        <v>0</v>
      </c>
      <c r="BN491" s="18" t="n">
        <v>1</v>
      </c>
      <c r="BO491" t="n">
        <v>17.47</v>
      </c>
      <c r="BP491" t="n">
        <v>14.38</v>
      </c>
      <c r="BQ491" s="25" t="n">
        <v>37</v>
      </c>
      <c r="BR491" t="n">
        <v>0</v>
      </c>
      <c r="BS491" t="n">
        <v>0</v>
      </c>
      <c r="BT491" t="n">
        <v>0</v>
      </c>
      <c r="BU491" t="n">
        <v>1</v>
      </c>
      <c r="BV491" t="n">
        <v>0</v>
      </c>
      <c r="BW491" t="n">
        <v>0</v>
      </c>
      <c r="BX491" t="n">
        <v>0</v>
      </c>
      <c r="BY491" s="18" t="n">
        <v>0</v>
      </c>
      <c r="BZ491" t="n">
        <v>0</v>
      </c>
      <c r="CA491" t="n">
        <v>0</v>
      </c>
      <c r="CB491">
        <f>1</f>
        <v/>
      </c>
      <c r="CC491" s="18" t="n">
        <v>0</v>
      </c>
      <c r="CD491" t="n">
        <v>0</v>
      </c>
      <c r="CE491" t="n">
        <v>0</v>
      </c>
      <c r="CF491" t="n">
        <v>0</v>
      </c>
      <c r="CG491" t="n">
        <v>0</v>
      </c>
      <c r="CH491" s="18" t="n">
        <v>0</v>
      </c>
      <c r="CI491" t="n">
        <v>0</v>
      </c>
      <c r="CJ491" t="n">
        <v>0</v>
      </c>
      <c r="CK491" t="n">
        <v>1</v>
      </c>
      <c r="CL491" t="n">
        <v>1</v>
      </c>
      <c r="CM491" t="n">
        <v>1</v>
      </c>
      <c r="CN491" t="n">
        <v>0</v>
      </c>
      <c r="CO491" t="n">
        <v>1</v>
      </c>
      <c r="CP491" t="n">
        <v>0</v>
      </c>
      <c r="CQ491" t="n">
        <v>0</v>
      </c>
      <c r="CR491" t="n">
        <v>1</v>
      </c>
      <c r="CS491" s="18" t="n">
        <v>0</v>
      </c>
      <c r="DD491" s="34" t="inlineStr">
        <is>
          <t>X</t>
        </is>
      </c>
    </row>
    <row r="492">
      <c r="A492" t="n">
        <v>491</v>
      </c>
      <c r="B492" t="n">
        <v>31</v>
      </c>
      <c r="C492" s="25" t="inlineStr">
        <is>
          <t>Girma &amp; Kedir (2005)</t>
        </is>
      </c>
      <c r="D492" s="12" t="n">
        <v>18.9</v>
      </c>
      <c r="E492" s="14">
        <f>D492/F492</f>
        <v/>
      </c>
      <c r="F492" s="7" t="n">
        <v>22.48</v>
      </c>
      <c r="G492" s="7">
        <f>D492-E492</f>
        <v/>
      </c>
      <c r="H492" s="16">
        <f>D492+E492</f>
        <v/>
      </c>
      <c r="I492" s="11">
        <f>IFERROR(F492/SQRT(F492^2+W492), "X")</f>
        <v/>
      </c>
      <c r="J492" s="33">
        <f>IFERROR(SQRT((1-I492^2)/W492), "X")</f>
        <v/>
      </c>
      <c r="K492" s="33">
        <f>IFERROR(1/J492, "X")</f>
        <v/>
      </c>
      <c r="L492" s="33">
        <f>IFERROR(I492-J492, "X")</f>
        <v/>
      </c>
      <c r="M492" s="33">
        <f>IFERROR(I492+J492, "X")</f>
        <v/>
      </c>
      <c r="N492" s="8" t="n">
        <v>0</v>
      </c>
      <c r="O492" s="9" t="n">
        <v>1</v>
      </c>
      <c r="P492" s="8" t="n">
        <v>0</v>
      </c>
      <c r="Q492" s="9" t="n">
        <v>1</v>
      </c>
      <c r="R492" s="9" t="n">
        <v>0</v>
      </c>
      <c r="S492" s="9" t="n">
        <v>0</v>
      </c>
      <c r="T492" s="9" t="n">
        <v>0</v>
      </c>
      <c r="U492" s="8" t="n">
        <v>1476</v>
      </c>
      <c r="V492" s="9" t="n">
        <v>7</v>
      </c>
      <c r="W492" s="9">
        <f>U492-V492-1</f>
        <v/>
      </c>
      <c r="X492" s="9">
        <f>COUNTIF(B:B,B492)</f>
        <v/>
      </c>
      <c r="Y492" s="7" t="n">
        <v>9</v>
      </c>
      <c r="Z492" s="7" t="n">
        <v>10.6</v>
      </c>
      <c r="AA492" s="9" t="n">
        <v>1</v>
      </c>
      <c r="AB492" s="9" t="n">
        <v>0</v>
      </c>
      <c r="AC492" s="9" t="n">
        <v>0</v>
      </c>
      <c r="AD492" s="9" t="n">
        <v>1</v>
      </c>
      <c r="AE492" s="9" t="n">
        <v>0</v>
      </c>
      <c r="AF492" s="9" t="n">
        <v>0</v>
      </c>
      <c r="AG492" s="8" t="n">
        <v>0</v>
      </c>
      <c r="AH492" s="9" t="n">
        <v>1</v>
      </c>
      <c r="AI492" s="30" t="n">
        <v>0</v>
      </c>
      <c r="AJ492" s="9" t="n">
        <v>0</v>
      </c>
      <c r="AK492" s="30" t="n">
        <v>1</v>
      </c>
      <c r="AL492" s="21" t="n">
        <v>1995</v>
      </c>
      <c r="AM492" s="23">
        <f>LN(AL492)</f>
        <v/>
      </c>
      <c r="AN492" s="33" t="inlineStr">
        <is>
          <t>.</t>
        </is>
      </c>
      <c r="AO492" s="33" t="inlineStr">
        <is>
          <t>.</t>
        </is>
      </c>
      <c r="AP492" s="33" t="inlineStr">
        <is>
          <t>.</t>
        </is>
      </c>
      <c r="AQ492" s="43" t="inlineStr">
        <is>
          <t>.</t>
        </is>
      </c>
      <c r="AR492" s="33" t="inlineStr">
        <is>
          <t>.</t>
        </is>
      </c>
      <c r="AS492" s="43" t="inlineStr">
        <is>
          <t>.</t>
        </is>
      </c>
      <c r="AT492" s="42" t="n">
        <v>1</v>
      </c>
      <c r="AU492" s="18" t="n">
        <v>0</v>
      </c>
      <c r="AV492" s="39">
        <f>1-AW492</f>
        <v/>
      </c>
      <c r="AW492" s="40" t="n">
        <v>0.368</v>
      </c>
      <c r="AX492" s="39">
        <f>1-AY492</f>
        <v/>
      </c>
      <c r="AY492" s="40" t="n">
        <v>0.629</v>
      </c>
      <c r="BA492" s="18" t="n"/>
      <c r="BB492" t="n">
        <v>0</v>
      </c>
      <c r="BC492" s="18" t="n">
        <v>1</v>
      </c>
      <c r="BD492" s="18" t="inlineStr">
        <is>
          <t>Ethiopia</t>
        </is>
      </c>
      <c r="BE492" t="n">
        <v>0</v>
      </c>
      <c r="BF492" t="n">
        <v>0</v>
      </c>
      <c r="BG492" t="n">
        <v>0</v>
      </c>
      <c r="BH492" t="n">
        <v>0</v>
      </c>
      <c r="BI492" t="n">
        <v>0</v>
      </c>
      <c r="BJ492" t="n">
        <v>0</v>
      </c>
      <c r="BK492" s="18" t="n">
        <v>1</v>
      </c>
      <c r="BL492" t="n">
        <v>0</v>
      </c>
      <c r="BM492" t="n">
        <v>0</v>
      </c>
      <c r="BN492" s="18" t="n">
        <v>1</v>
      </c>
      <c r="BO492" t="n">
        <v>17.47</v>
      </c>
      <c r="BP492" t="n">
        <v>14.38</v>
      </c>
      <c r="BQ492" s="25" t="n">
        <v>37</v>
      </c>
      <c r="BR492" t="n">
        <v>0</v>
      </c>
      <c r="BS492" t="n">
        <v>0</v>
      </c>
      <c r="BT492" t="n">
        <v>0</v>
      </c>
      <c r="BU492" t="n">
        <v>1</v>
      </c>
      <c r="BV492" t="n">
        <v>0</v>
      </c>
      <c r="BW492" t="n">
        <v>0</v>
      </c>
      <c r="BX492" t="n">
        <v>0</v>
      </c>
      <c r="BY492" s="18" t="n">
        <v>0</v>
      </c>
      <c r="BZ492" t="n">
        <v>0</v>
      </c>
      <c r="CA492" t="n">
        <v>0</v>
      </c>
      <c r="CB492">
        <f>1</f>
        <v/>
      </c>
      <c r="CC492" s="18" t="n">
        <v>0</v>
      </c>
      <c r="CD492" t="n">
        <v>0</v>
      </c>
      <c r="CE492" t="n">
        <v>0</v>
      </c>
      <c r="CF492" t="n">
        <v>0</v>
      </c>
      <c r="CG492" t="n">
        <v>0</v>
      </c>
      <c r="CH492" s="18" t="n">
        <v>0</v>
      </c>
      <c r="CI492" t="n">
        <v>0</v>
      </c>
      <c r="CJ492" t="n">
        <v>0</v>
      </c>
      <c r="CK492" t="n">
        <v>1</v>
      </c>
      <c r="CL492" t="n">
        <v>1</v>
      </c>
      <c r="CM492" t="n">
        <v>1</v>
      </c>
      <c r="CN492" t="n">
        <v>0</v>
      </c>
      <c r="CO492" t="n">
        <v>1</v>
      </c>
      <c r="CP492" t="n">
        <v>0</v>
      </c>
      <c r="CQ492" t="n">
        <v>0</v>
      </c>
      <c r="CR492" t="n">
        <v>1</v>
      </c>
      <c r="CS492" s="18" t="n">
        <v>0</v>
      </c>
      <c r="DD492" s="34" t="inlineStr">
        <is>
          <t>X</t>
        </is>
      </c>
    </row>
    <row r="493">
      <c r="A493" t="n">
        <v>492</v>
      </c>
      <c r="B493" t="n">
        <v>31</v>
      </c>
      <c r="C493" s="25" t="inlineStr">
        <is>
          <t>Girma &amp; Kedir (2005)</t>
        </is>
      </c>
      <c r="D493" s="12" t="n">
        <v>15.2</v>
      </c>
      <c r="E493" s="14">
        <f>D493/F493</f>
        <v/>
      </c>
      <c r="F493" s="7" t="n">
        <v>25.85</v>
      </c>
      <c r="G493" s="7">
        <f>D493-E493</f>
        <v/>
      </c>
      <c r="H493" s="16">
        <f>D493+E493</f>
        <v/>
      </c>
      <c r="I493" s="11">
        <f>IFERROR(F493/SQRT(F493^2+W493), "X")</f>
        <v/>
      </c>
      <c r="J493" s="33">
        <f>IFERROR(SQRT((1-I493^2)/W493), "X")</f>
        <v/>
      </c>
      <c r="K493" s="33">
        <f>IFERROR(1/J493, "X")</f>
        <v/>
      </c>
      <c r="L493" s="33">
        <f>IFERROR(I493-J493, "X")</f>
        <v/>
      </c>
      <c r="M493" s="33">
        <f>IFERROR(I493+J493, "X")</f>
        <v/>
      </c>
      <c r="N493" s="8" t="n">
        <v>0</v>
      </c>
      <c r="O493" s="9" t="n">
        <v>1</v>
      </c>
      <c r="P493" s="8" t="n">
        <v>0</v>
      </c>
      <c r="Q493" s="9" t="n">
        <v>1</v>
      </c>
      <c r="R493" s="9" t="n">
        <v>0</v>
      </c>
      <c r="S493" s="9" t="n">
        <v>0</v>
      </c>
      <c r="T493" s="9" t="n">
        <v>0</v>
      </c>
      <c r="U493" s="8" t="n">
        <v>1476</v>
      </c>
      <c r="V493" s="9" t="n">
        <v>7</v>
      </c>
      <c r="W493" s="9">
        <f>U493-V493-1</f>
        <v/>
      </c>
      <c r="X493" s="9">
        <f>COUNTIF(B:B,B493)</f>
        <v/>
      </c>
      <c r="Y493" s="7" t="n">
        <v>9</v>
      </c>
      <c r="Z493" s="7" t="n">
        <v>10.6</v>
      </c>
      <c r="AA493" s="9" t="n">
        <v>1</v>
      </c>
      <c r="AB493" s="9" t="n">
        <v>0</v>
      </c>
      <c r="AC493" s="9" t="n">
        <v>0</v>
      </c>
      <c r="AD493" s="9" t="n">
        <v>1</v>
      </c>
      <c r="AE493" s="9" t="n">
        <v>0</v>
      </c>
      <c r="AF493" s="9" t="n">
        <v>0</v>
      </c>
      <c r="AG493" s="8" t="n">
        <v>0</v>
      </c>
      <c r="AH493" s="9" t="n">
        <v>1</v>
      </c>
      <c r="AI493" s="30" t="n">
        <v>0</v>
      </c>
      <c r="AJ493" s="9" t="n">
        <v>0</v>
      </c>
      <c r="AK493" s="30" t="n">
        <v>1</v>
      </c>
      <c r="AL493" s="21" t="n">
        <v>1995</v>
      </c>
      <c r="AM493" s="23">
        <f>LN(AL493)</f>
        <v/>
      </c>
      <c r="AN493" s="33" t="inlineStr">
        <is>
          <t>.</t>
        </is>
      </c>
      <c r="AO493" s="33" t="inlineStr">
        <is>
          <t>.</t>
        </is>
      </c>
      <c r="AP493" s="33" t="inlineStr">
        <is>
          <t>.</t>
        </is>
      </c>
      <c r="AQ493" s="43" t="inlineStr">
        <is>
          <t>.</t>
        </is>
      </c>
      <c r="AR493" s="33" t="inlineStr">
        <is>
          <t>.</t>
        </is>
      </c>
      <c r="AS493" s="43" t="inlineStr">
        <is>
          <t>.</t>
        </is>
      </c>
      <c r="AT493" s="42" t="n">
        <v>1</v>
      </c>
      <c r="AU493" s="18" t="n">
        <v>0</v>
      </c>
      <c r="AV493" s="39">
        <f>1-AW493</f>
        <v/>
      </c>
      <c r="AW493" s="40" t="n">
        <v>0.368</v>
      </c>
      <c r="AX493" s="39">
        <f>1-AY493</f>
        <v/>
      </c>
      <c r="AY493" s="40" t="n">
        <v>0.629</v>
      </c>
      <c r="BA493" s="18" t="n"/>
      <c r="BB493" t="n">
        <v>0</v>
      </c>
      <c r="BC493" s="18" t="n">
        <v>1</v>
      </c>
      <c r="BD493" s="18" t="inlineStr">
        <is>
          <t>Ethiopia</t>
        </is>
      </c>
      <c r="BE493" t="n">
        <v>0</v>
      </c>
      <c r="BF493" t="n">
        <v>0</v>
      </c>
      <c r="BG493" t="n">
        <v>0</v>
      </c>
      <c r="BH493" t="n">
        <v>0</v>
      </c>
      <c r="BI493" t="n">
        <v>0</v>
      </c>
      <c r="BJ493" t="n">
        <v>0</v>
      </c>
      <c r="BK493" s="18" t="n">
        <v>1</v>
      </c>
      <c r="BL493" t="n">
        <v>0</v>
      </c>
      <c r="BM493" t="n">
        <v>0</v>
      </c>
      <c r="BN493" s="18" t="n">
        <v>1</v>
      </c>
      <c r="BO493" t="n">
        <v>17.47</v>
      </c>
      <c r="BP493" t="n">
        <v>14.38</v>
      </c>
      <c r="BQ493" s="25" t="n">
        <v>37</v>
      </c>
      <c r="BR493" t="n">
        <v>0</v>
      </c>
      <c r="BS493" t="n">
        <v>0</v>
      </c>
      <c r="BT493" t="n">
        <v>0</v>
      </c>
      <c r="BU493" t="n">
        <v>1</v>
      </c>
      <c r="BV493" t="n">
        <v>0</v>
      </c>
      <c r="BW493" t="n">
        <v>0</v>
      </c>
      <c r="BX493" t="n">
        <v>0</v>
      </c>
      <c r="BY493" s="18" t="n">
        <v>0</v>
      </c>
      <c r="BZ493" t="n">
        <v>0</v>
      </c>
      <c r="CA493" t="n">
        <v>0</v>
      </c>
      <c r="CB493">
        <f>1</f>
        <v/>
      </c>
      <c r="CC493" s="18" t="n">
        <v>0</v>
      </c>
      <c r="CD493" t="n">
        <v>0</v>
      </c>
      <c r="CE493" t="n">
        <v>0</v>
      </c>
      <c r="CF493" t="n">
        <v>0</v>
      </c>
      <c r="CG493" t="n">
        <v>0</v>
      </c>
      <c r="CH493" s="18" t="n">
        <v>0</v>
      </c>
      <c r="CI493" t="n">
        <v>0</v>
      </c>
      <c r="CJ493" t="n">
        <v>0</v>
      </c>
      <c r="CK493" t="n">
        <v>1</v>
      </c>
      <c r="CL493" t="n">
        <v>1</v>
      </c>
      <c r="CM493" t="n">
        <v>1</v>
      </c>
      <c r="CN493" t="n">
        <v>0</v>
      </c>
      <c r="CO493" t="n">
        <v>1</v>
      </c>
      <c r="CP493" t="n">
        <v>0</v>
      </c>
      <c r="CQ493" t="n">
        <v>0</v>
      </c>
      <c r="CR493" t="n">
        <v>1</v>
      </c>
      <c r="CS493" s="18" t="n">
        <v>0</v>
      </c>
      <c r="DD493" s="34" t="inlineStr">
        <is>
          <t>X</t>
        </is>
      </c>
    </row>
    <row r="494">
      <c r="A494" t="n">
        <v>493</v>
      </c>
      <c r="B494" t="n">
        <v>31</v>
      </c>
      <c r="C494" s="25" t="inlineStr">
        <is>
          <t>Girma &amp; Kedir (2005)</t>
        </is>
      </c>
      <c r="D494" s="12" t="n">
        <v>12.1</v>
      </c>
      <c r="E494" s="14">
        <f>D494/F494</f>
        <v/>
      </c>
      <c r="F494" s="7" t="n">
        <v>21.11</v>
      </c>
      <c r="G494" s="7">
        <f>D494-E494</f>
        <v/>
      </c>
      <c r="H494" s="16">
        <f>D494+E494</f>
        <v/>
      </c>
      <c r="I494" s="11">
        <f>IFERROR(F494/SQRT(F494^2+W494), "X")</f>
        <v/>
      </c>
      <c r="J494" s="33">
        <f>IFERROR(SQRT((1-I494^2)/W494), "X")</f>
        <v/>
      </c>
      <c r="K494" s="33">
        <f>IFERROR(1/J494, "X")</f>
        <v/>
      </c>
      <c r="L494" s="33">
        <f>IFERROR(I494-J494, "X")</f>
        <v/>
      </c>
      <c r="M494" s="33">
        <f>IFERROR(I494+J494, "X")</f>
        <v/>
      </c>
      <c r="N494" s="8" t="n">
        <v>0</v>
      </c>
      <c r="O494" s="9" t="n">
        <v>1</v>
      </c>
      <c r="P494" s="8" t="n">
        <v>0</v>
      </c>
      <c r="Q494" s="9" t="n">
        <v>1</v>
      </c>
      <c r="R494" s="9" t="n">
        <v>0</v>
      </c>
      <c r="S494" s="9" t="n">
        <v>0</v>
      </c>
      <c r="T494" s="9" t="n">
        <v>0</v>
      </c>
      <c r="U494" s="8" t="n">
        <v>1476</v>
      </c>
      <c r="V494" s="9" t="n">
        <v>7</v>
      </c>
      <c r="W494" s="9">
        <f>U494-V494-1</f>
        <v/>
      </c>
      <c r="X494" s="9">
        <f>COUNTIF(B:B,B494)</f>
        <v/>
      </c>
      <c r="Y494" s="7" t="n">
        <v>9</v>
      </c>
      <c r="Z494" s="7" t="n">
        <v>10.6</v>
      </c>
      <c r="AA494" s="9" t="n">
        <v>1</v>
      </c>
      <c r="AB494" s="9" t="n">
        <v>0</v>
      </c>
      <c r="AC494" s="9" t="n">
        <v>0</v>
      </c>
      <c r="AD494" s="9" t="n">
        <v>1</v>
      </c>
      <c r="AE494" s="9" t="n">
        <v>0</v>
      </c>
      <c r="AF494" s="9" t="n">
        <v>0</v>
      </c>
      <c r="AG494" s="8" t="n">
        <v>0</v>
      </c>
      <c r="AH494" s="9" t="n">
        <v>1</v>
      </c>
      <c r="AI494" s="30" t="n">
        <v>0</v>
      </c>
      <c r="AJ494" s="9" t="n">
        <v>0</v>
      </c>
      <c r="AK494" s="30" t="n">
        <v>1</v>
      </c>
      <c r="AL494" s="21" t="n">
        <v>1995</v>
      </c>
      <c r="AM494" s="23">
        <f>LN(AL494)</f>
        <v/>
      </c>
      <c r="AN494" s="33" t="inlineStr">
        <is>
          <t>.</t>
        </is>
      </c>
      <c r="AO494" s="33" t="inlineStr">
        <is>
          <t>.</t>
        </is>
      </c>
      <c r="AP494" s="33" t="inlineStr">
        <is>
          <t>.</t>
        </is>
      </c>
      <c r="AQ494" s="43" t="inlineStr">
        <is>
          <t>.</t>
        </is>
      </c>
      <c r="AR494" s="33" t="inlineStr">
        <is>
          <t>.</t>
        </is>
      </c>
      <c r="AS494" s="43" t="inlineStr">
        <is>
          <t>.</t>
        </is>
      </c>
      <c r="AT494" s="42" t="n">
        <v>1</v>
      </c>
      <c r="AU494" s="18" t="n">
        <v>0</v>
      </c>
      <c r="AV494" s="39">
        <f>1-AW494</f>
        <v/>
      </c>
      <c r="AW494" s="40" t="n">
        <v>0.368</v>
      </c>
      <c r="AX494" s="39">
        <f>1-AY494</f>
        <v/>
      </c>
      <c r="AY494" s="40" t="n">
        <v>0.629</v>
      </c>
      <c r="BA494" s="18" t="n"/>
      <c r="BB494" t="n">
        <v>0</v>
      </c>
      <c r="BC494" s="18" t="n">
        <v>1</v>
      </c>
      <c r="BD494" s="18" t="inlineStr">
        <is>
          <t>Ethiopia</t>
        </is>
      </c>
      <c r="BE494" t="n">
        <v>0</v>
      </c>
      <c r="BF494" t="n">
        <v>0</v>
      </c>
      <c r="BG494" t="n">
        <v>0</v>
      </c>
      <c r="BH494" t="n">
        <v>0</v>
      </c>
      <c r="BI494" t="n">
        <v>0</v>
      </c>
      <c r="BJ494" t="n">
        <v>0</v>
      </c>
      <c r="BK494" s="18" t="n">
        <v>1</v>
      </c>
      <c r="BL494" t="n">
        <v>0</v>
      </c>
      <c r="BM494" t="n">
        <v>0</v>
      </c>
      <c r="BN494" s="18" t="n">
        <v>1</v>
      </c>
      <c r="BO494" t="n">
        <v>17.47</v>
      </c>
      <c r="BP494" t="n">
        <v>14.38</v>
      </c>
      <c r="BQ494" s="25" t="n">
        <v>37</v>
      </c>
      <c r="BR494" t="n">
        <v>0</v>
      </c>
      <c r="BS494" t="n">
        <v>0</v>
      </c>
      <c r="BT494" t="n">
        <v>0</v>
      </c>
      <c r="BU494" t="n">
        <v>1</v>
      </c>
      <c r="BV494" t="n">
        <v>0</v>
      </c>
      <c r="BW494" t="n">
        <v>0</v>
      </c>
      <c r="BX494" t="n">
        <v>0</v>
      </c>
      <c r="BY494" s="18" t="n">
        <v>0</v>
      </c>
      <c r="BZ494" t="n">
        <v>0</v>
      </c>
      <c r="CA494" t="n">
        <v>0</v>
      </c>
      <c r="CB494">
        <f>1</f>
        <v/>
      </c>
      <c r="CC494" s="18" t="n">
        <v>0</v>
      </c>
      <c r="CD494" t="n">
        <v>0</v>
      </c>
      <c r="CE494" t="n">
        <v>0</v>
      </c>
      <c r="CF494" t="n">
        <v>0</v>
      </c>
      <c r="CG494" t="n">
        <v>0</v>
      </c>
      <c r="CH494" s="18" t="n">
        <v>0</v>
      </c>
      <c r="CI494" t="n">
        <v>0</v>
      </c>
      <c r="CJ494" t="n">
        <v>0</v>
      </c>
      <c r="CK494" t="n">
        <v>1</v>
      </c>
      <c r="CL494" t="n">
        <v>1</v>
      </c>
      <c r="CM494" t="n">
        <v>1</v>
      </c>
      <c r="CN494" t="n">
        <v>0</v>
      </c>
      <c r="CO494" t="n">
        <v>1</v>
      </c>
      <c r="CP494" t="n">
        <v>0</v>
      </c>
      <c r="CQ494" t="n">
        <v>0</v>
      </c>
      <c r="CR494" t="n">
        <v>1</v>
      </c>
      <c r="CS494" s="18" t="n">
        <v>0</v>
      </c>
      <c r="DD494" s="34" t="inlineStr">
        <is>
          <t>X</t>
        </is>
      </c>
    </row>
    <row r="495">
      <c r="A495" t="n">
        <v>494</v>
      </c>
      <c r="B495" t="n">
        <v>31</v>
      </c>
      <c r="C495" s="25" t="inlineStr">
        <is>
          <t>Girma &amp; Kedir (2005)</t>
        </is>
      </c>
      <c r="D495" s="12" t="n">
        <v>10.9</v>
      </c>
      <c r="E495" s="14">
        <f>D495/F495</f>
        <v/>
      </c>
      <c r="F495" s="7" t="n">
        <v>9.93</v>
      </c>
      <c r="G495" s="7">
        <f>D495-E495</f>
        <v/>
      </c>
      <c r="H495" s="16">
        <f>D495+E495</f>
        <v/>
      </c>
      <c r="I495" s="11">
        <f>IFERROR(F495/SQRT(F495^2+W495), "X")</f>
        <v/>
      </c>
      <c r="J495" s="33">
        <f>IFERROR(SQRT((1-I495^2)/W495), "X")</f>
        <v/>
      </c>
      <c r="K495" s="33">
        <f>IFERROR(1/J495, "X")</f>
        <v/>
      </c>
      <c r="L495" s="33">
        <f>IFERROR(I495-J495, "X")</f>
        <v/>
      </c>
      <c r="M495" s="33">
        <f>IFERROR(I495+J495, "X")</f>
        <v/>
      </c>
      <c r="N495" s="8" t="n">
        <v>0</v>
      </c>
      <c r="O495" s="9" t="n">
        <v>1</v>
      </c>
      <c r="P495" s="8" t="n">
        <v>0</v>
      </c>
      <c r="Q495" s="9" t="n">
        <v>1</v>
      </c>
      <c r="R495" s="9" t="n">
        <v>0</v>
      </c>
      <c r="S495" s="9" t="n">
        <v>0</v>
      </c>
      <c r="T495" s="9" t="n">
        <v>0</v>
      </c>
      <c r="U495" s="8" t="n">
        <v>1476</v>
      </c>
      <c r="V495" s="9" t="n">
        <v>7</v>
      </c>
      <c r="W495" s="9">
        <f>U495-V495-1</f>
        <v/>
      </c>
      <c r="X495" s="9">
        <f>COUNTIF(B:B,B495)</f>
        <v/>
      </c>
      <c r="Y495" s="7" t="n">
        <v>9</v>
      </c>
      <c r="Z495" s="7" t="n">
        <v>10.6</v>
      </c>
      <c r="AA495" s="9" t="n">
        <v>1</v>
      </c>
      <c r="AB495" s="9" t="n">
        <v>0</v>
      </c>
      <c r="AC495" s="9" t="n">
        <v>0</v>
      </c>
      <c r="AD495" s="9" t="n">
        <v>1</v>
      </c>
      <c r="AE495" s="9" t="n">
        <v>0</v>
      </c>
      <c r="AF495" s="9" t="n">
        <v>0</v>
      </c>
      <c r="AG495" s="8" t="n">
        <v>0</v>
      </c>
      <c r="AH495" s="9" t="n">
        <v>1</v>
      </c>
      <c r="AI495" s="30" t="n">
        <v>0</v>
      </c>
      <c r="AJ495" s="9" t="n">
        <v>0</v>
      </c>
      <c r="AK495" s="30" t="n">
        <v>1</v>
      </c>
      <c r="AL495" s="21" t="n">
        <v>1995</v>
      </c>
      <c r="AM495" s="23">
        <f>LN(AL495)</f>
        <v/>
      </c>
      <c r="AN495" s="33" t="inlineStr">
        <is>
          <t>.</t>
        </is>
      </c>
      <c r="AO495" s="33" t="inlineStr">
        <is>
          <t>.</t>
        </is>
      </c>
      <c r="AP495" s="33" t="inlineStr">
        <is>
          <t>.</t>
        </is>
      </c>
      <c r="AQ495" s="43" t="inlineStr">
        <is>
          <t>.</t>
        </is>
      </c>
      <c r="AR495" s="33" t="inlineStr">
        <is>
          <t>.</t>
        </is>
      </c>
      <c r="AS495" s="43" t="inlineStr">
        <is>
          <t>.</t>
        </is>
      </c>
      <c r="AT495" s="42" t="n">
        <v>1</v>
      </c>
      <c r="AU495" s="18" t="n">
        <v>0</v>
      </c>
      <c r="AV495" s="39">
        <f>1-AW495</f>
        <v/>
      </c>
      <c r="AW495" s="40" t="n">
        <v>0.368</v>
      </c>
      <c r="AX495" s="39">
        <f>1-AY495</f>
        <v/>
      </c>
      <c r="AY495" s="40" t="n">
        <v>0.629</v>
      </c>
      <c r="BA495" s="18" t="n"/>
      <c r="BB495" t="n">
        <v>0</v>
      </c>
      <c r="BC495" s="18" t="n">
        <v>1</v>
      </c>
      <c r="BD495" s="18" t="inlineStr">
        <is>
          <t>Ethiopia</t>
        </is>
      </c>
      <c r="BE495" t="n">
        <v>0</v>
      </c>
      <c r="BF495" t="n">
        <v>0</v>
      </c>
      <c r="BG495" t="n">
        <v>0</v>
      </c>
      <c r="BH495" t="n">
        <v>0</v>
      </c>
      <c r="BI495" t="n">
        <v>0</v>
      </c>
      <c r="BJ495" t="n">
        <v>0</v>
      </c>
      <c r="BK495" s="18" t="n">
        <v>1</v>
      </c>
      <c r="BL495" t="n">
        <v>0</v>
      </c>
      <c r="BM495" t="n">
        <v>0</v>
      </c>
      <c r="BN495" s="18" t="n">
        <v>1</v>
      </c>
      <c r="BO495" t="n">
        <v>17.47</v>
      </c>
      <c r="BP495" t="n">
        <v>14.38</v>
      </c>
      <c r="BQ495" s="25" t="n">
        <v>37</v>
      </c>
      <c r="BR495" t="n">
        <v>0</v>
      </c>
      <c r="BS495" t="n">
        <v>0</v>
      </c>
      <c r="BT495" t="n">
        <v>0</v>
      </c>
      <c r="BU495" t="n">
        <v>1</v>
      </c>
      <c r="BV495" t="n">
        <v>0</v>
      </c>
      <c r="BW495" t="n">
        <v>0</v>
      </c>
      <c r="BX495" t="n">
        <v>0</v>
      </c>
      <c r="BY495" s="18" t="n">
        <v>0</v>
      </c>
      <c r="BZ495" t="n">
        <v>0</v>
      </c>
      <c r="CA495" t="n">
        <v>0</v>
      </c>
      <c r="CB495">
        <f>1</f>
        <v/>
      </c>
      <c r="CC495" s="18" t="n">
        <v>0</v>
      </c>
      <c r="CD495" t="n">
        <v>0</v>
      </c>
      <c r="CE495" t="n">
        <v>0</v>
      </c>
      <c r="CF495" t="n">
        <v>0</v>
      </c>
      <c r="CG495" t="n">
        <v>0</v>
      </c>
      <c r="CH495" s="18" t="n">
        <v>0</v>
      </c>
      <c r="CI495" t="n">
        <v>0</v>
      </c>
      <c r="CJ495" t="n">
        <v>0</v>
      </c>
      <c r="CK495" t="n">
        <v>1</v>
      </c>
      <c r="CL495" t="n">
        <v>1</v>
      </c>
      <c r="CM495" t="n">
        <v>1</v>
      </c>
      <c r="CN495" t="n">
        <v>0</v>
      </c>
      <c r="CO495" t="n">
        <v>1</v>
      </c>
      <c r="CP495" t="n">
        <v>0</v>
      </c>
      <c r="CQ495" t="n">
        <v>0</v>
      </c>
      <c r="CR495" t="n">
        <v>1</v>
      </c>
      <c r="CS495" s="18" t="n">
        <v>0</v>
      </c>
      <c r="DD495" s="34" t="inlineStr">
        <is>
          <t>X</t>
        </is>
      </c>
    </row>
    <row r="496">
      <c r="A496" t="n">
        <v>495</v>
      </c>
      <c r="B496" t="n">
        <v>31</v>
      </c>
      <c r="C496" s="25" t="inlineStr">
        <is>
          <t>Girma &amp; Kedir (2005)</t>
        </is>
      </c>
      <c r="D496" s="12" t="n">
        <v>13.7</v>
      </c>
      <c r="E496" s="14">
        <f>D496/F496</f>
        <v/>
      </c>
      <c r="F496" s="7" t="n">
        <v>4.13</v>
      </c>
      <c r="G496" s="7">
        <f>D496-E496</f>
        <v/>
      </c>
      <c r="H496" s="16">
        <f>D496+E496</f>
        <v/>
      </c>
      <c r="I496" s="11">
        <f>IFERROR(F496/SQRT(F496^2+W496), "X")</f>
        <v/>
      </c>
      <c r="J496" s="33">
        <f>IFERROR(SQRT((1-I496^2)/W496), "X")</f>
        <v/>
      </c>
      <c r="K496" s="33">
        <f>IFERROR(1/J496, "X")</f>
        <v/>
      </c>
      <c r="L496" s="33">
        <f>IFERROR(I496-J496, "X")</f>
        <v/>
      </c>
      <c r="M496" s="33">
        <f>IFERROR(I496+J496, "X")</f>
        <v/>
      </c>
      <c r="N496" s="8" t="n">
        <v>0</v>
      </c>
      <c r="O496" s="9" t="n">
        <v>1</v>
      </c>
      <c r="P496" s="8" t="n">
        <v>0</v>
      </c>
      <c r="Q496" s="9" t="n">
        <v>1</v>
      </c>
      <c r="R496" s="9" t="n">
        <v>0</v>
      </c>
      <c r="S496" s="9" t="n">
        <v>0</v>
      </c>
      <c r="T496" s="9" t="n">
        <v>0</v>
      </c>
      <c r="U496" s="8" t="n">
        <v>1476</v>
      </c>
      <c r="V496" s="9" t="n">
        <v>7</v>
      </c>
      <c r="W496" s="9">
        <f>U496-V496-1</f>
        <v/>
      </c>
      <c r="X496" s="9">
        <f>COUNTIF(B:B,B496)</f>
        <v/>
      </c>
      <c r="Y496" s="7" t="n">
        <v>9</v>
      </c>
      <c r="Z496" s="7" t="n">
        <v>10.6</v>
      </c>
      <c r="AA496" s="9" t="n">
        <v>1</v>
      </c>
      <c r="AB496" s="9" t="n">
        <v>0</v>
      </c>
      <c r="AC496" s="9" t="n">
        <v>0</v>
      </c>
      <c r="AD496" s="9" t="n">
        <v>1</v>
      </c>
      <c r="AE496" s="9" t="n">
        <v>0</v>
      </c>
      <c r="AF496" s="9" t="n">
        <v>0</v>
      </c>
      <c r="AG496" s="8" t="n">
        <v>0</v>
      </c>
      <c r="AH496" s="9" t="n">
        <v>1</v>
      </c>
      <c r="AI496" s="30" t="n">
        <v>0</v>
      </c>
      <c r="AJ496" s="9" t="n">
        <v>0</v>
      </c>
      <c r="AK496" s="30" t="n">
        <v>1</v>
      </c>
      <c r="AL496" s="21" t="n">
        <v>1995</v>
      </c>
      <c r="AM496" s="23">
        <f>LN(AL496)</f>
        <v/>
      </c>
      <c r="AN496" s="33" t="inlineStr">
        <is>
          <t>.</t>
        </is>
      </c>
      <c r="AO496" s="33" t="inlineStr">
        <is>
          <t>.</t>
        </is>
      </c>
      <c r="AP496" s="33" t="inlineStr">
        <is>
          <t>.</t>
        </is>
      </c>
      <c r="AQ496" s="43" t="inlineStr">
        <is>
          <t>.</t>
        </is>
      </c>
      <c r="AR496" s="33" t="inlineStr">
        <is>
          <t>.</t>
        </is>
      </c>
      <c r="AS496" s="43" t="inlineStr">
        <is>
          <t>.</t>
        </is>
      </c>
      <c r="AT496" s="42" t="n">
        <v>1</v>
      </c>
      <c r="AU496" s="18" t="n">
        <v>0</v>
      </c>
      <c r="AV496" s="39">
        <f>1-AW496</f>
        <v/>
      </c>
      <c r="AW496" s="40" t="n">
        <v>0.368</v>
      </c>
      <c r="AX496" s="39">
        <f>1-AY496</f>
        <v/>
      </c>
      <c r="AY496" s="40" t="n">
        <v>0.629</v>
      </c>
      <c r="BA496" s="18" t="n"/>
      <c r="BB496" t="n">
        <v>0</v>
      </c>
      <c r="BC496" s="18" t="n">
        <v>1</v>
      </c>
      <c r="BD496" s="18" t="inlineStr">
        <is>
          <t>Ethiopia</t>
        </is>
      </c>
      <c r="BE496" t="n">
        <v>0</v>
      </c>
      <c r="BF496" t="n">
        <v>0</v>
      </c>
      <c r="BG496" t="n">
        <v>0</v>
      </c>
      <c r="BH496" t="n">
        <v>0</v>
      </c>
      <c r="BI496" t="n">
        <v>0</v>
      </c>
      <c r="BJ496" t="n">
        <v>0</v>
      </c>
      <c r="BK496" s="18" t="n">
        <v>1</v>
      </c>
      <c r="BL496" t="n">
        <v>0</v>
      </c>
      <c r="BM496" t="n">
        <v>0</v>
      </c>
      <c r="BN496" s="18" t="n">
        <v>1</v>
      </c>
      <c r="BO496" t="n">
        <v>17.47</v>
      </c>
      <c r="BP496" t="n">
        <v>14.38</v>
      </c>
      <c r="BQ496" s="25" t="n">
        <v>37</v>
      </c>
      <c r="BR496" t="n">
        <v>0</v>
      </c>
      <c r="BS496" t="n">
        <v>0</v>
      </c>
      <c r="BT496" t="n">
        <v>0</v>
      </c>
      <c r="BU496" t="n">
        <v>0</v>
      </c>
      <c r="BV496" t="n">
        <v>0</v>
      </c>
      <c r="BW496" t="n">
        <v>0</v>
      </c>
      <c r="BX496" t="n">
        <v>0</v>
      </c>
      <c r="BY496" s="18" t="n">
        <v>1</v>
      </c>
      <c r="BZ496" t="n">
        <v>0</v>
      </c>
      <c r="CA496" t="n">
        <v>1</v>
      </c>
      <c r="CB496" t="n">
        <v>0</v>
      </c>
      <c r="CC496" s="18" t="n">
        <v>0</v>
      </c>
      <c r="CD496" t="n">
        <v>1</v>
      </c>
      <c r="CE496" t="n">
        <v>0</v>
      </c>
      <c r="CF496" t="n">
        <v>0</v>
      </c>
      <c r="CG496" t="n">
        <v>0</v>
      </c>
      <c r="CH496" s="18" t="n">
        <v>0</v>
      </c>
      <c r="CI496" t="n">
        <v>0</v>
      </c>
      <c r="CJ496" t="n">
        <v>0</v>
      </c>
      <c r="CK496" t="n">
        <v>1</v>
      </c>
      <c r="CL496" t="n">
        <v>1</v>
      </c>
      <c r="CM496" t="n">
        <v>1</v>
      </c>
      <c r="CN496" t="n">
        <v>0</v>
      </c>
      <c r="CO496" t="n">
        <v>1</v>
      </c>
      <c r="CP496" t="n">
        <v>0</v>
      </c>
      <c r="CQ496" t="n">
        <v>0</v>
      </c>
      <c r="CR496" t="n">
        <v>1</v>
      </c>
      <c r="CS496" s="18" t="n">
        <v>0</v>
      </c>
      <c r="DD496" s="34" t="inlineStr">
        <is>
          <t>X</t>
        </is>
      </c>
    </row>
    <row r="497">
      <c r="A497" t="n">
        <v>496</v>
      </c>
      <c r="B497" t="n">
        <v>31</v>
      </c>
      <c r="C497" s="25" t="inlineStr">
        <is>
          <t>Girma &amp; Kedir (2005)</t>
        </is>
      </c>
      <c r="D497" s="12" t="n">
        <v>12.6</v>
      </c>
      <c r="E497" s="14">
        <f>D497/F497</f>
        <v/>
      </c>
      <c r="F497" s="7" t="n">
        <v>2.4</v>
      </c>
      <c r="G497" s="7">
        <f>D497-E497</f>
        <v/>
      </c>
      <c r="H497" s="16">
        <f>D497+E497</f>
        <v/>
      </c>
      <c r="I497" s="11">
        <f>IFERROR(F497/SQRT(F497^2+W497), "X")</f>
        <v/>
      </c>
      <c r="J497" s="33">
        <f>IFERROR(SQRT((1-I497^2)/W497), "X")</f>
        <v/>
      </c>
      <c r="K497" s="33">
        <f>IFERROR(1/J497, "X")</f>
        <v/>
      </c>
      <c r="L497" s="33">
        <f>IFERROR(I497-J497, "X")</f>
        <v/>
      </c>
      <c r="M497" s="33">
        <f>IFERROR(I497+J497, "X")</f>
        <v/>
      </c>
      <c r="N497" s="8" t="n">
        <v>0</v>
      </c>
      <c r="O497" s="9" t="n">
        <v>1</v>
      </c>
      <c r="P497" s="8" t="n">
        <v>0</v>
      </c>
      <c r="Q497" s="9" t="n">
        <v>1</v>
      </c>
      <c r="R497" s="9" t="n">
        <v>0</v>
      </c>
      <c r="S497" s="9" t="n">
        <v>0</v>
      </c>
      <c r="T497" s="9" t="n">
        <v>0</v>
      </c>
      <c r="U497" s="8" t="n">
        <v>1476</v>
      </c>
      <c r="V497" s="9" t="n">
        <v>7</v>
      </c>
      <c r="W497" s="9">
        <f>U497-V497-1</f>
        <v/>
      </c>
      <c r="X497" s="9">
        <f>COUNTIF(B:B,B497)</f>
        <v/>
      </c>
      <c r="Y497" s="7" t="n">
        <v>9</v>
      </c>
      <c r="Z497" s="7" t="n">
        <v>10.6</v>
      </c>
      <c r="AA497" s="9" t="n">
        <v>1</v>
      </c>
      <c r="AB497" s="9" t="n">
        <v>0</v>
      </c>
      <c r="AC497" s="9" t="n">
        <v>0</v>
      </c>
      <c r="AD497" s="9" t="n">
        <v>1</v>
      </c>
      <c r="AE497" s="9" t="n">
        <v>0</v>
      </c>
      <c r="AF497" s="9" t="n">
        <v>0</v>
      </c>
      <c r="AG497" s="8" t="n">
        <v>0</v>
      </c>
      <c r="AH497" s="9" t="n">
        <v>1</v>
      </c>
      <c r="AI497" s="30" t="n">
        <v>0</v>
      </c>
      <c r="AJ497" s="9" t="n">
        <v>0</v>
      </c>
      <c r="AK497" s="30" t="n">
        <v>1</v>
      </c>
      <c r="AL497" s="21" t="n">
        <v>1995</v>
      </c>
      <c r="AM497" s="23">
        <f>LN(AL497)</f>
        <v/>
      </c>
      <c r="AN497" s="33" t="inlineStr">
        <is>
          <t>.</t>
        </is>
      </c>
      <c r="AO497" s="33" t="inlineStr">
        <is>
          <t>.</t>
        </is>
      </c>
      <c r="AP497" s="33" t="inlineStr">
        <is>
          <t>.</t>
        </is>
      </c>
      <c r="AQ497" s="43" t="inlineStr">
        <is>
          <t>.</t>
        </is>
      </c>
      <c r="AR497" s="33" t="inlineStr">
        <is>
          <t>.</t>
        </is>
      </c>
      <c r="AS497" s="43" t="inlineStr">
        <is>
          <t>.</t>
        </is>
      </c>
      <c r="AT497" s="42" t="n">
        <v>1</v>
      </c>
      <c r="AU497" s="18" t="n">
        <v>0</v>
      </c>
      <c r="AV497" s="39">
        <f>1-AW497</f>
        <v/>
      </c>
      <c r="AW497" s="40" t="n">
        <v>0.368</v>
      </c>
      <c r="AX497" s="39">
        <f>1-AY497</f>
        <v/>
      </c>
      <c r="AY497" s="40" t="n">
        <v>0.629</v>
      </c>
      <c r="BA497" s="18" t="n"/>
      <c r="BB497" t="n">
        <v>0</v>
      </c>
      <c r="BC497" s="18" t="n">
        <v>1</v>
      </c>
      <c r="BD497" s="18" t="inlineStr">
        <is>
          <t>Ethiopia</t>
        </is>
      </c>
      <c r="BE497" t="n">
        <v>0</v>
      </c>
      <c r="BF497" t="n">
        <v>0</v>
      </c>
      <c r="BG497" t="n">
        <v>0</v>
      </c>
      <c r="BH497" t="n">
        <v>0</v>
      </c>
      <c r="BI497" t="n">
        <v>0</v>
      </c>
      <c r="BJ497" t="n">
        <v>0</v>
      </c>
      <c r="BK497" s="18" t="n">
        <v>1</v>
      </c>
      <c r="BL497" t="n">
        <v>0</v>
      </c>
      <c r="BM497" t="n">
        <v>0</v>
      </c>
      <c r="BN497" s="18" t="n">
        <v>1</v>
      </c>
      <c r="BO497" t="n">
        <v>17.47</v>
      </c>
      <c r="BP497" t="n">
        <v>14.38</v>
      </c>
      <c r="BQ497" s="25" t="n">
        <v>37</v>
      </c>
      <c r="BR497" t="n">
        <v>0</v>
      </c>
      <c r="BS497" t="n">
        <v>0</v>
      </c>
      <c r="BT497" t="n">
        <v>0</v>
      </c>
      <c r="BU497" t="n">
        <v>0</v>
      </c>
      <c r="BV497" t="n">
        <v>0</v>
      </c>
      <c r="BW497" t="n">
        <v>0</v>
      </c>
      <c r="BX497" t="n">
        <v>0</v>
      </c>
      <c r="BY497" s="18" t="n">
        <v>1</v>
      </c>
      <c r="BZ497" t="n">
        <v>0</v>
      </c>
      <c r="CA497" t="n">
        <v>1</v>
      </c>
      <c r="CB497" t="n">
        <v>0</v>
      </c>
      <c r="CC497" s="18" t="n">
        <v>0</v>
      </c>
      <c r="CD497" t="n">
        <v>1</v>
      </c>
      <c r="CE497" t="n">
        <v>0</v>
      </c>
      <c r="CF497" t="n">
        <v>0</v>
      </c>
      <c r="CG497" t="n">
        <v>0</v>
      </c>
      <c r="CH497" s="18" t="n">
        <v>0</v>
      </c>
      <c r="CI497" t="n">
        <v>0</v>
      </c>
      <c r="CJ497" t="n">
        <v>0</v>
      </c>
      <c r="CK497" t="n">
        <v>1</v>
      </c>
      <c r="CL497" t="n">
        <v>1</v>
      </c>
      <c r="CM497" t="n">
        <v>1</v>
      </c>
      <c r="CN497" t="n">
        <v>0</v>
      </c>
      <c r="CO497" t="n">
        <v>1</v>
      </c>
      <c r="CP497" t="n">
        <v>0</v>
      </c>
      <c r="CQ497" t="n">
        <v>0</v>
      </c>
      <c r="CR497" t="n">
        <v>1</v>
      </c>
      <c r="CS497" s="18" t="n">
        <v>0</v>
      </c>
      <c r="DD497" s="34" t="inlineStr">
        <is>
          <t>X</t>
        </is>
      </c>
    </row>
    <row r="498">
      <c r="A498" t="n">
        <v>497</v>
      </c>
      <c r="B498" t="n">
        <v>31</v>
      </c>
      <c r="C498" s="25" t="inlineStr">
        <is>
          <t>Girma &amp; Kedir (2005)</t>
        </is>
      </c>
      <c r="D498" s="12" t="n">
        <v>19.6</v>
      </c>
      <c r="E498" s="14">
        <f>D498/F498</f>
        <v/>
      </c>
      <c r="F498" s="7" t="n">
        <v>7.84</v>
      </c>
      <c r="G498" s="7">
        <f>D498-E498</f>
        <v/>
      </c>
      <c r="H498" s="16">
        <f>D498+E498</f>
        <v/>
      </c>
      <c r="I498" s="11">
        <f>IFERROR(F498/SQRT(F498^2+W498), "X")</f>
        <v/>
      </c>
      <c r="J498" s="33">
        <f>IFERROR(SQRT((1-I498^2)/W498), "X")</f>
        <v/>
      </c>
      <c r="K498" s="33">
        <f>IFERROR(1/J498, "X")</f>
        <v/>
      </c>
      <c r="L498" s="33">
        <f>IFERROR(I498-J498, "X")</f>
        <v/>
      </c>
      <c r="M498" s="33">
        <f>IFERROR(I498+J498, "X")</f>
        <v/>
      </c>
      <c r="N498" s="8" t="n">
        <v>0</v>
      </c>
      <c r="O498" s="9" t="n">
        <v>1</v>
      </c>
      <c r="P498" s="8" t="n">
        <v>0</v>
      </c>
      <c r="Q498" s="9" t="n">
        <v>1</v>
      </c>
      <c r="R498" s="9" t="n">
        <v>0</v>
      </c>
      <c r="S498" s="9" t="n">
        <v>0</v>
      </c>
      <c r="T498" s="9" t="n">
        <v>0</v>
      </c>
      <c r="U498" s="8" t="n">
        <v>1476</v>
      </c>
      <c r="V498" s="9" t="n">
        <v>7</v>
      </c>
      <c r="W498" s="9">
        <f>U498-V498-1</f>
        <v/>
      </c>
      <c r="X498" s="9">
        <f>COUNTIF(B:B,B498)</f>
        <v/>
      </c>
      <c r="Y498" s="7" t="n">
        <v>9</v>
      </c>
      <c r="Z498" s="7" t="n">
        <v>10.6</v>
      </c>
      <c r="AA498" s="9" t="n">
        <v>1</v>
      </c>
      <c r="AB498" s="9" t="n">
        <v>0</v>
      </c>
      <c r="AC498" s="9" t="n">
        <v>0</v>
      </c>
      <c r="AD498" s="9" t="n">
        <v>1</v>
      </c>
      <c r="AE498" s="9" t="n">
        <v>0</v>
      </c>
      <c r="AF498" s="9" t="n">
        <v>0</v>
      </c>
      <c r="AG498" s="8" t="n">
        <v>0</v>
      </c>
      <c r="AH498" s="9" t="n">
        <v>1</v>
      </c>
      <c r="AI498" s="30" t="n">
        <v>0</v>
      </c>
      <c r="AJ498" s="9" t="n">
        <v>0</v>
      </c>
      <c r="AK498" s="30" t="n">
        <v>1</v>
      </c>
      <c r="AL498" s="21" t="n">
        <v>1995</v>
      </c>
      <c r="AM498" s="23">
        <f>LN(AL498)</f>
        <v/>
      </c>
      <c r="AN498" s="33" t="inlineStr">
        <is>
          <t>.</t>
        </is>
      </c>
      <c r="AO498" s="33" t="inlineStr">
        <is>
          <t>.</t>
        </is>
      </c>
      <c r="AP498" s="33" t="inlineStr">
        <is>
          <t>.</t>
        </is>
      </c>
      <c r="AQ498" s="43" t="inlineStr">
        <is>
          <t>.</t>
        </is>
      </c>
      <c r="AR498" s="33" t="inlineStr">
        <is>
          <t>.</t>
        </is>
      </c>
      <c r="AS498" s="43" t="inlineStr">
        <is>
          <t>.</t>
        </is>
      </c>
      <c r="AT498" s="42" t="n">
        <v>1</v>
      </c>
      <c r="AU498" s="18" t="n">
        <v>0</v>
      </c>
      <c r="AV498" s="39">
        <f>1-AW498</f>
        <v/>
      </c>
      <c r="AW498" s="40" t="n">
        <v>0.368</v>
      </c>
      <c r="AX498" s="39">
        <f>1-AY498</f>
        <v/>
      </c>
      <c r="AY498" s="40" t="n">
        <v>0.629</v>
      </c>
      <c r="BA498" s="18" t="n"/>
      <c r="BB498" t="n">
        <v>0</v>
      </c>
      <c r="BC498" s="18" t="n">
        <v>1</v>
      </c>
      <c r="BD498" s="18" t="inlineStr">
        <is>
          <t>Ethiopia</t>
        </is>
      </c>
      <c r="BE498" t="n">
        <v>0</v>
      </c>
      <c r="BF498" t="n">
        <v>0</v>
      </c>
      <c r="BG498" t="n">
        <v>0</v>
      </c>
      <c r="BH498" t="n">
        <v>0</v>
      </c>
      <c r="BI498" t="n">
        <v>0</v>
      </c>
      <c r="BJ498" t="n">
        <v>0</v>
      </c>
      <c r="BK498" s="18" t="n">
        <v>1</v>
      </c>
      <c r="BL498" t="n">
        <v>0</v>
      </c>
      <c r="BM498" t="n">
        <v>0</v>
      </c>
      <c r="BN498" s="18" t="n">
        <v>1</v>
      </c>
      <c r="BO498" t="n">
        <v>17.47</v>
      </c>
      <c r="BP498" t="n">
        <v>14.38</v>
      </c>
      <c r="BQ498" s="25" t="n">
        <v>37</v>
      </c>
      <c r="BR498" t="n">
        <v>0</v>
      </c>
      <c r="BS498" t="n">
        <v>0</v>
      </c>
      <c r="BT498" t="n">
        <v>0</v>
      </c>
      <c r="BU498" t="n">
        <v>0</v>
      </c>
      <c r="BV498" t="n">
        <v>0</v>
      </c>
      <c r="BW498" t="n">
        <v>0</v>
      </c>
      <c r="BX498" t="n">
        <v>0</v>
      </c>
      <c r="BY498" s="18" t="n">
        <v>1</v>
      </c>
      <c r="BZ498" t="n">
        <v>0</v>
      </c>
      <c r="CA498" t="n">
        <v>1</v>
      </c>
      <c r="CB498" t="n">
        <v>0</v>
      </c>
      <c r="CC498" s="18" t="n">
        <v>0</v>
      </c>
      <c r="CD498" t="n">
        <v>1</v>
      </c>
      <c r="CE498" t="n">
        <v>0</v>
      </c>
      <c r="CF498" t="n">
        <v>0</v>
      </c>
      <c r="CG498" t="n">
        <v>0</v>
      </c>
      <c r="CH498" s="18" t="n">
        <v>0</v>
      </c>
      <c r="CI498" t="n">
        <v>0</v>
      </c>
      <c r="CJ498" t="n">
        <v>0</v>
      </c>
      <c r="CK498" t="n">
        <v>1</v>
      </c>
      <c r="CL498" t="n">
        <v>1</v>
      </c>
      <c r="CM498" t="n">
        <v>1</v>
      </c>
      <c r="CN498" t="n">
        <v>0</v>
      </c>
      <c r="CO498" t="n">
        <v>1</v>
      </c>
      <c r="CP498" t="n">
        <v>0</v>
      </c>
      <c r="CQ498" t="n">
        <v>0</v>
      </c>
      <c r="CR498" t="n">
        <v>1</v>
      </c>
      <c r="CS498" s="18" t="n">
        <v>0</v>
      </c>
      <c r="DD498" s="34" t="inlineStr">
        <is>
          <t>X</t>
        </is>
      </c>
    </row>
    <row r="499">
      <c r="A499" t="n">
        <v>498</v>
      </c>
      <c r="B499" t="n">
        <v>31</v>
      </c>
      <c r="C499" s="25" t="inlineStr">
        <is>
          <t>Girma &amp; Kedir (2005)</t>
        </is>
      </c>
      <c r="D499" s="12" t="n">
        <v>18.6</v>
      </c>
      <c r="E499" s="14">
        <f>D499/F499</f>
        <v/>
      </c>
      <c r="F499" s="7" t="n">
        <v>7.66</v>
      </c>
      <c r="G499" s="7">
        <f>D499-E499</f>
        <v/>
      </c>
      <c r="H499" s="16">
        <f>D499+E499</f>
        <v/>
      </c>
      <c r="I499" s="11">
        <f>IFERROR(F499/SQRT(F499^2+W499), "X")</f>
        <v/>
      </c>
      <c r="J499" s="33">
        <f>IFERROR(SQRT((1-I499^2)/W499), "X")</f>
        <v/>
      </c>
      <c r="K499" s="33">
        <f>IFERROR(1/J499, "X")</f>
        <v/>
      </c>
      <c r="L499" s="33">
        <f>IFERROR(I499-J499, "X")</f>
        <v/>
      </c>
      <c r="M499" s="33">
        <f>IFERROR(I499+J499, "X")</f>
        <v/>
      </c>
      <c r="N499" s="8" t="n">
        <v>0</v>
      </c>
      <c r="O499" s="9" t="n">
        <v>1</v>
      </c>
      <c r="P499" s="8" t="n">
        <v>0</v>
      </c>
      <c r="Q499" s="9" t="n">
        <v>1</v>
      </c>
      <c r="R499" s="9" t="n">
        <v>0</v>
      </c>
      <c r="S499" s="9" t="n">
        <v>0</v>
      </c>
      <c r="T499" s="9" t="n">
        <v>0</v>
      </c>
      <c r="U499" s="8" t="n">
        <v>1476</v>
      </c>
      <c r="V499" s="9" t="n">
        <v>7</v>
      </c>
      <c r="W499" s="9">
        <f>U499-V499-1</f>
        <v/>
      </c>
      <c r="X499" s="9">
        <f>COUNTIF(B:B,B499)</f>
        <v/>
      </c>
      <c r="Y499" s="7" t="n">
        <v>9</v>
      </c>
      <c r="Z499" s="7" t="n">
        <v>10.6</v>
      </c>
      <c r="AA499" s="9" t="n">
        <v>1</v>
      </c>
      <c r="AB499" s="9" t="n">
        <v>0</v>
      </c>
      <c r="AC499" s="9" t="n">
        <v>0</v>
      </c>
      <c r="AD499" s="9" t="n">
        <v>1</v>
      </c>
      <c r="AE499" s="9" t="n">
        <v>0</v>
      </c>
      <c r="AF499" s="9" t="n">
        <v>0</v>
      </c>
      <c r="AG499" s="8" t="n">
        <v>0</v>
      </c>
      <c r="AH499" s="9" t="n">
        <v>1</v>
      </c>
      <c r="AI499" s="30" t="n">
        <v>0</v>
      </c>
      <c r="AJ499" s="9" t="n">
        <v>0</v>
      </c>
      <c r="AK499" s="30" t="n">
        <v>1</v>
      </c>
      <c r="AL499" s="21" t="n">
        <v>1995</v>
      </c>
      <c r="AM499" s="23">
        <f>LN(AL499)</f>
        <v/>
      </c>
      <c r="AN499" s="33" t="inlineStr">
        <is>
          <t>.</t>
        </is>
      </c>
      <c r="AO499" s="33" t="inlineStr">
        <is>
          <t>.</t>
        </is>
      </c>
      <c r="AP499" s="33" t="inlineStr">
        <is>
          <t>.</t>
        </is>
      </c>
      <c r="AQ499" s="43" t="inlineStr">
        <is>
          <t>.</t>
        </is>
      </c>
      <c r="AR499" s="33" t="inlineStr">
        <is>
          <t>.</t>
        </is>
      </c>
      <c r="AS499" s="43" t="inlineStr">
        <is>
          <t>.</t>
        </is>
      </c>
      <c r="AT499" s="42" t="n">
        <v>1</v>
      </c>
      <c r="AU499" s="18" t="n">
        <v>0</v>
      </c>
      <c r="AV499" s="39">
        <f>1-AW499</f>
        <v/>
      </c>
      <c r="AW499" s="40" t="n">
        <v>0.368</v>
      </c>
      <c r="AX499" s="39">
        <f>1-AY499</f>
        <v/>
      </c>
      <c r="AY499" s="40" t="n">
        <v>0.629</v>
      </c>
      <c r="BA499" s="18" t="n"/>
      <c r="BB499" t="n">
        <v>0</v>
      </c>
      <c r="BC499" s="18" t="n">
        <v>1</v>
      </c>
      <c r="BD499" s="18" t="inlineStr">
        <is>
          <t>Ethiopia</t>
        </is>
      </c>
      <c r="BE499" t="n">
        <v>0</v>
      </c>
      <c r="BF499" t="n">
        <v>0</v>
      </c>
      <c r="BG499" t="n">
        <v>0</v>
      </c>
      <c r="BH499" t="n">
        <v>0</v>
      </c>
      <c r="BI499" t="n">
        <v>0</v>
      </c>
      <c r="BJ499" t="n">
        <v>0</v>
      </c>
      <c r="BK499" s="18" t="n">
        <v>1</v>
      </c>
      <c r="BL499" t="n">
        <v>0</v>
      </c>
      <c r="BM499" t="n">
        <v>0</v>
      </c>
      <c r="BN499" s="18" t="n">
        <v>1</v>
      </c>
      <c r="BO499" t="n">
        <v>17.47</v>
      </c>
      <c r="BP499" t="n">
        <v>14.38</v>
      </c>
      <c r="BQ499" s="25" t="n">
        <v>37</v>
      </c>
      <c r="BR499" t="n">
        <v>0</v>
      </c>
      <c r="BS499" t="n">
        <v>0</v>
      </c>
      <c r="BT499" t="n">
        <v>0</v>
      </c>
      <c r="BU499" t="n">
        <v>0</v>
      </c>
      <c r="BV499" t="n">
        <v>0</v>
      </c>
      <c r="BW499" t="n">
        <v>0</v>
      </c>
      <c r="BX499" t="n">
        <v>0</v>
      </c>
      <c r="BY499" s="18" t="n">
        <v>1</v>
      </c>
      <c r="BZ499" t="n">
        <v>0</v>
      </c>
      <c r="CA499" t="n">
        <v>1</v>
      </c>
      <c r="CB499" t="n">
        <v>0</v>
      </c>
      <c r="CC499" s="18" t="n">
        <v>0</v>
      </c>
      <c r="CD499" t="n">
        <v>1</v>
      </c>
      <c r="CE499" t="n">
        <v>0</v>
      </c>
      <c r="CF499" t="n">
        <v>0</v>
      </c>
      <c r="CG499" t="n">
        <v>0</v>
      </c>
      <c r="CH499" s="18" t="n">
        <v>0</v>
      </c>
      <c r="CI499" t="n">
        <v>0</v>
      </c>
      <c r="CJ499" t="n">
        <v>0</v>
      </c>
      <c r="CK499" t="n">
        <v>1</v>
      </c>
      <c r="CL499" t="n">
        <v>1</v>
      </c>
      <c r="CM499" t="n">
        <v>1</v>
      </c>
      <c r="CN499" t="n">
        <v>0</v>
      </c>
      <c r="CO499" t="n">
        <v>1</v>
      </c>
      <c r="CP499" t="n">
        <v>0</v>
      </c>
      <c r="CQ499" t="n">
        <v>0</v>
      </c>
      <c r="CR499" t="n">
        <v>1</v>
      </c>
      <c r="CS499" s="18" t="n">
        <v>0</v>
      </c>
      <c r="DD499" s="34" t="inlineStr">
        <is>
          <t>X</t>
        </is>
      </c>
    </row>
    <row r="500">
      <c r="A500" t="n">
        <v>499</v>
      </c>
      <c r="B500" t="n">
        <v>31</v>
      </c>
      <c r="C500" s="25" t="inlineStr">
        <is>
          <t>Girma &amp; Kedir (2005)</t>
        </is>
      </c>
      <c r="D500" s="12" t="n">
        <v>10.7</v>
      </c>
      <c r="E500" s="14">
        <f>D500/F500</f>
        <v/>
      </c>
      <c r="F500" s="7" t="n">
        <v>5.4</v>
      </c>
      <c r="G500" s="7">
        <f>D500-E500</f>
        <v/>
      </c>
      <c r="H500" s="16">
        <f>D500+E500</f>
        <v/>
      </c>
      <c r="I500" s="11">
        <f>IFERROR(F500/SQRT(F500^2+W500), "X")</f>
        <v/>
      </c>
      <c r="J500" s="33">
        <f>IFERROR(SQRT((1-I500^2)/W500), "X")</f>
        <v/>
      </c>
      <c r="K500" s="33">
        <f>IFERROR(1/J500, "X")</f>
        <v/>
      </c>
      <c r="L500" s="33">
        <f>IFERROR(I500-J500, "X")</f>
        <v/>
      </c>
      <c r="M500" s="33">
        <f>IFERROR(I500+J500, "X")</f>
        <v/>
      </c>
      <c r="N500" s="8" t="n">
        <v>0</v>
      </c>
      <c r="O500" s="9" t="n">
        <v>1</v>
      </c>
      <c r="P500" s="8" t="n">
        <v>0</v>
      </c>
      <c r="Q500" s="9" t="n">
        <v>1</v>
      </c>
      <c r="R500" s="9" t="n">
        <v>0</v>
      </c>
      <c r="S500" s="9" t="n">
        <v>0</v>
      </c>
      <c r="T500" s="9" t="n">
        <v>0</v>
      </c>
      <c r="U500" s="8" t="n">
        <v>1476</v>
      </c>
      <c r="V500" s="9" t="n">
        <v>7</v>
      </c>
      <c r="W500" s="9">
        <f>U500-V500-1</f>
        <v/>
      </c>
      <c r="X500" s="9">
        <f>COUNTIF(B:B,B500)</f>
        <v/>
      </c>
      <c r="Y500" s="7" t="n">
        <v>9</v>
      </c>
      <c r="Z500" s="7" t="n">
        <v>10.6</v>
      </c>
      <c r="AA500" s="9" t="n">
        <v>1</v>
      </c>
      <c r="AB500" s="9" t="n">
        <v>0</v>
      </c>
      <c r="AC500" s="9" t="n">
        <v>0</v>
      </c>
      <c r="AD500" s="9" t="n">
        <v>1</v>
      </c>
      <c r="AE500" s="9" t="n">
        <v>0</v>
      </c>
      <c r="AF500" s="9" t="n">
        <v>0</v>
      </c>
      <c r="AG500" s="8" t="n">
        <v>0</v>
      </c>
      <c r="AH500" s="9" t="n">
        <v>1</v>
      </c>
      <c r="AI500" s="30" t="n">
        <v>0</v>
      </c>
      <c r="AJ500" s="9" t="n">
        <v>0</v>
      </c>
      <c r="AK500" s="30" t="n">
        <v>1</v>
      </c>
      <c r="AL500" s="21" t="n">
        <v>1995</v>
      </c>
      <c r="AM500" s="23">
        <f>LN(AL500)</f>
        <v/>
      </c>
      <c r="AN500" s="33" t="inlineStr">
        <is>
          <t>.</t>
        </is>
      </c>
      <c r="AO500" s="33" t="inlineStr">
        <is>
          <t>.</t>
        </is>
      </c>
      <c r="AP500" s="33" t="inlineStr">
        <is>
          <t>.</t>
        </is>
      </c>
      <c r="AQ500" s="43" t="inlineStr">
        <is>
          <t>.</t>
        </is>
      </c>
      <c r="AR500" s="33" t="inlineStr">
        <is>
          <t>.</t>
        </is>
      </c>
      <c r="AS500" s="43" t="inlineStr">
        <is>
          <t>.</t>
        </is>
      </c>
      <c r="AT500" s="42" t="n">
        <v>1</v>
      </c>
      <c r="AU500" s="18" t="n">
        <v>0</v>
      </c>
      <c r="AV500" s="39">
        <f>1-AW500</f>
        <v/>
      </c>
      <c r="AW500" s="40" t="n">
        <v>0.368</v>
      </c>
      <c r="AX500" s="39">
        <f>1-AY500</f>
        <v/>
      </c>
      <c r="AY500" s="40" t="n">
        <v>0.629</v>
      </c>
      <c r="BA500" s="18" t="n"/>
      <c r="BB500" t="n">
        <v>0</v>
      </c>
      <c r="BC500" s="18" t="n">
        <v>1</v>
      </c>
      <c r="BD500" s="18" t="inlineStr">
        <is>
          <t>Ethiopia</t>
        </is>
      </c>
      <c r="BE500" t="n">
        <v>0</v>
      </c>
      <c r="BF500" t="n">
        <v>0</v>
      </c>
      <c r="BG500" t="n">
        <v>0</v>
      </c>
      <c r="BH500" t="n">
        <v>0</v>
      </c>
      <c r="BI500" t="n">
        <v>0</v>
      </c>
      <c r="BJ500" t="n">
        <v>0</v>
      </c>
      <c r="BK500" s="18" t="n">
        <v>1</v>
      </c>
      <c r="BL500" t="n">
        <v>0</v>
      </c>
      <c r="BM500" t="n">
        <v>0</v>
      </c>
      <c r="BN500" s="18" t="n">
        <v>1</v>
      </c>
      <c r="BO500" t="n">
        <v>17.47</v>
      </c>
      <c r="BP500" t="n">
        <v>14.38</v>
      </c>
      <c r="BQ500" s="25" t="n">
        <v>37</v>
      </c>
      <c r="BR500" t="n">
        <v>0</v>
      </c>
      <c r="BS500" t="n">
        <v>0</v>
      </c>
      <c r="BT500" t="n">
        <v>0</v>
      </c>
      <c r="BU500" t="n">
        <v>0</v>
      </c>
      <c r="BV500" t="n">
        <v>0</v>
      </c>
      <c r="BW500" t="n">
        <v>0</v>
      </c>
      <c r="BX500" t="n">
        <v>0</v>
      </c>
      <c r="BY500" s="18" t="n">
        <v>1</v>
      </c>
      <c r="BZ500" t="n">
        <v>0</v>
      </c>
      <c r="CA500" t="n">
        <v>1</v>
      </c>
      <c r="CB500" t="n">
        <v>0</v>
      </c>
      <c r="CC500" s="18" t="n">
        <v>0</v>
      </c>
      <c r="CD500" t="n">
        <v>1</v>
      </c>
      <c r="CE500" t="n">
        <v>0</v>
      </c>
      <c r="CF500" t="n">
        <v>0</v>
      </c>
      <c r="CG500" t="n">
        <v>0</v>
      </c>
      <c r="CH500" s="18" t="n">
        <v>0</v>
      </c>
      <c r="CI500" t="n">
        <v>0</v>
      </c>
      <c r="CJ500" t="n">
        <v>0</v>
      </c>
      <c r="CK500" t="n">
        <v>1</v>
      </c>
      <c r="CL500" t="n">
        <v>1</v>
      </c>
      <c r="CM500" t="n">
        <v>1</v>
      </c>
      <c r="CN500" t="n">
        <v>0</v>
      </c>
      <c r="CO500" t="n">
        <v>1</v>
      </c>
      <c r="CP500" t="n">
        <v>0</v>
      </c>
      <c r="CQ500" t="n">
        <v>0</v>
      </c>
      <c r="CR500" t="n">
        <v>1</v>
      </c>
      <c r="CS500" s="18" t="n">
        <v>0</v>
      </c>
      <c r="DD500" s="34" t="inlineStr">
        <is>
          <t>X</t>
        </is>
      </c>
    </row>
    <row r="501" customFormat="1" s="51">
      <c r="A501" s="51" t="n">
        <v>500</v>
      </c>
      <c r="B501" s="51" t="n">
        <v>31</v>
      </c>
      <c r="C501" s="52" t="inlineStr">
        <is>
          <t>Girma &amp; Kedir (2005)</t>
        </is>
      </c>
      <c r="D501" s="53" t="n">
        <v>9.199999999999999</v>
      </c>
      <c r="E501" s="54">
        <f>D501/F501</f>
        <v/>
      </c>
      <c r="F501" s="55" t="n">
        <v>1.95</v>
      </c>
      <c r="G501" s="55">
        <f>D501-E501</f>
        <v/>
      </c>
      <c r="H501" s="56">
        <f>D501+E501</f>
        <v/>
      </c>
      <c r="I501" s="57">
        <f>IFERROR(F501/SQRT(F501^2+W501), "X")</f>
        <v/>
      </c>
      <c r="J501" s="58">
        <f>IFERROR(SQRT((1-I501^2)/W501), "X")</f>
        <v/>
      </c>
      <c r="K501" s="58">
        <f>IFERROR(1/J501, "X")</f>
        <v/>
      </c>
      <c r="L501" s="58">
        <f>IFERROR(I501-J501, "X")</f>
        <v/>
      </c>
      <c r="M501" s="58">
        <f>IFERROR(I501+J501, "X")</f>
        <v/>
      </c>
      <c r="N501" s="59" t="n">
        <v>0</v>
      </c>
      <c r="O501" s="60" t="n">
        <v>1</v>
      </c>
      <c r="P501" s="59" t="n">
        <v>0</v>
      </c>
      <c r="Q501" s="60" t="n">
        <v>1</v>
      </c>
      <c r="R501" s="60" t="n">
        <v>0</v>
      </c>
      <c r="S501" s="60" t="n">
        <v>0</v>
      </c>
      <c r="T501" s="60" t="n">
        <v>0</v>
      </c>
      <c r="U501" s="59" t="n">
        <v>1476</v>
      </c>
      <c r="V501" s="60" t="n">
        <v>7</v>
      </c>
      <c r="W501" s="60">
        <f>U501-V501-1</f>
        <v/>
      </c>
      <c r="X501" s="60">
        <f>COUNTIF(B:B,B501)</f>
        <v/>
      </c>
      <c r="Y501" s="55" t="n">
        <v>9</v>
      </c>
      <c r="Z501" s="55" t="n">
        <v>10.6</v>
      </c>
      <c r="AA501" s="60" t="n">
        <v>1</v>
      </c>
      <c r="AB501" s="60" t="n">
        <v>0</v>
      </c>
      <c r="AC501" s="60" t="n">
        <v>0</v>
      </c>
      <c r="AD501" s="60" t="n">
        <v>1</v>
      </c>
      <c r="AE501" s="60" t="n">
        <v>0</v>
      </c>
      <c r="AF501" s="60" t="n">
        <v>0</v>
      </c>
      <c r="AG501" s="59" t="n">
        <v>0</v>
      </c>
      <c r="AH501" s="60" t="n">
        <v>1</v>
      </c>
      <c r="AI501" s="61" t="n">
        <v>0</v>
      </c>
      <c r="AJ501" s="60" t="n">
        <v>0</v>
      </c>
      <c r="AK501" s="61" t="n">
        <v>1</v>
      </c>
      <c r="AL501" s="62" t="n">
        <v>1995</v>
      </c>
      <c r="AM501" s="63">
        <f>LN(AL501)</f>
        <v/>
      </c>
      <c r="AN501" s="58" t="inlineStr">
        <is>
          <t>.</t>
        </is>
      </c>
      <c r="AO501" s="58" t="inlineStr">
        <is>
          <t>.</t>
        </is>
      </c>
      <c r="AP501" s="58" t="inlineStr">
        <is>
          <t>.</t>
        </is>
      </c>
      <c r="AQ501" s="64" t="inlineStr">
        <is>
          <t>.</t>
        </is>
      </c>
      <c r="AR501" s="58" t="inlineStr">
        <is>
          <t>.</t>
        </is>
      </c>
      <c r="AS501" s="64" t="inlineStr">
        <is>
          <t>.</t>
        </is>
      </c>
      <c r="AT501" s="65" t="n">
        <v>1</v>
      </c>
      <c r="AU501" s="66" t="n">
        <v>0</v>
      </c>
      <c r="AV501" s="69">
        <f>1-AW501</f>
        <v/>
      </c>
      <c r="AW501" s="67" t="n">
        <v>0.368</v>
      </c>
      <c r="AX501" s="69">
        <f>1-AY501</f>
        <v/>
      </c>
      <c r="AY501" s="67" t="n">
        <v>0.629</v>
      </c>
      <c r="BA501" s="66" t="n"/>
      <c r="BB501" s="51" t="n">
        <v>0</v>
      </c>
      <c r="BC501" s="66" t="n">
        <v>1</v>
      </c>
      <c r="BD501" s="66" t="inlineStr">
        <is>
          <t>Ethiopia</t>
        </is>
      </c>
      <c r="BE501" t="n">
        <v>0</v>
      </c>
      <c r="BF501" t="n">
        <v>0</v>
      </c>
      <c r="BG501" t="n">
        <v>0</v>
      </c>
      <c r="BH501" t="n">
        <v>0</v>
      </c>
      <c r="BI501" t="n">
        <v>0</v>
      </c>
      <c r="BJ501" t="n">
        <v>0</v>
      </c>
      <c r="BK501" s="66" t="n">
        <v>1</v>
      </c>
      <c r="BL501" t="n">
        <v>0</v>
      </c>
      <c r="BM501" t="n">
        <v>0</v>
      </c>
      <c r="BN501" s="66" t="n">
        <v>1</v>
      </c>
      <c r="BO501" t="n">
        <v>17.47</v>
      </c>
      <c r="BP501" t="n">
        <v>14.38</v>
      </c>
      <c r="BQ501" s="52" t="n">
        <v>37</v>
      </c>
      <c r="BR501" s="51" t="n">
        <v>0</v>
      </c>
      <c r="BS501" s="51" t="n">
        <v>0</v>
      </c>
      <c r="BT501" s="51" t="n">
        <v>0</v>
      </c>
      <c r="BU501" s="51" t="n">
        <v>0</v>
      </c>
      <c r="BV501" s="51" t="n">
        <v>0</v>
      </c>
      <c r="BW501" s="51" t="n">
        <v>0</v>
      </c>
      <c r="BX501" s="51" t="n">
        <v>0</v>
      </c>
      <c r="BY501" s="66" t="n">
        <v>1</v>
      </c>
      <c r="BZ501" s="51" t="n">
        <v>0</v>
      </c>
      <c r="CA501" s="51" t="n">
        <v>1</v>
      </c>
      <c r="CB501" s="51" t="n">
        <v>0</v>
      </c>
      <c r="CC501" s="66" t="n">
        <v>0</v>
      </c>
      <c r="CD501" s="51" t="n">
        <v>1</v>
      </c>
      <c r="CE501" s="51" t="n">
        <v>0</v>
      </c>
      <c r="CF501" s="51" t="n">
        <v>0</v>
      </c>
      <c r="CG501" s="51" t="n">
        <v>0</v>
      </c>
      <c r="CH501" s="66" t="n">
        <v>0</v>
      </c>
      <c r="CI501" s="51" t="n">
        <v>0</v>
      </c>
      <c r="CJ501" s="51" t="n">
        <v>0</v>
      </c>
      <c r="CK501" s="51" t="n">
        <v>1</v>
      </c>
      <c r="CL501" s="51" t="n">
        <v>1</v>
      </c>
      <c r="CM501" s="51" t="n">
        <v>1</v>
      </c>
      <c r="CN501" s="51" t="n">
        <v>0</v>
      </c>
      <c r="CO501" s="51" t="n">
        <v>1</v>
      </c>
      <c r="CP501" s="51" t="n">
        <v>0</v>
      </c>
      <c r="CQ501" s="51" t="n">
        <v>0</v>
      </c>
      <c r="CR501" s="51" t="n">
        <v>1</v>
      </c>
      <c r="CS501" s="66" t="n">
        <v>0</v>
      </c>
      <c r="CY501" s="68" t="n"/>
      <c r="DD501" s="68" t="inlineStr">
        <is>
          <t>X</t>
        </is>
      </c>
    </row>
    <row r="502">
      <c r="A502" t="n">
        <v>501</v>
      </c>
      <c r="B502" t="n">
        <v>32</v>
      </c>
      <c r="C502" s="25" t="inlineStr">
        <is>
          <t>De Brauw &amp; Rozelle (2008)</t>
        </is>
      </c>
      <c r="D502" s="12" t="n">
        <v>6.3</v>
      </c>
      <c r="E502" s="14">
        <f>D502/F502</f>
        <v/>
      </c>
      <c r="F502" s="7" t="n">
        <v>7.52</v>
      </c>
      <c r="G502" s="7">
        <f>D502-E502</f>
        <v/>
      </c>
      <c r="H502" s="16">
        <f>D502+E502</f>
        <v/>
      </c>
      <c r="I502" s="11">
        <f>IFERROR(F502/SQRT(F502^2+W502), "X")</f>
        <v/>
      </c>
      <c r="J502" s="33">
        <f>IFERROR(SQRT((1-I502^2)/W502), "X")</f>
        <v/>
      </c>
      <c r="K502" s="33">
        <f>IFERROR(1/J502, "X")</f>
        <v/>
      </c>
      <c r="L502" s="33">
        <f>IFERROR(I502-J502, "X")</f>
        <v/>
      </c>
      <c r="M502" s="33">
        <f>IFERROR(I502+J502, "X")</f>
        <v/>
      </c>
      <c r="N502" s="8" t="n">
        <v>1</v>
      </c>
      <c r="O502" s="9" t="n">
        <v>0</v>
      </c>
      <c r="P502" s="8" t="n">
        <v>1</v>
      </c>
      <c r="Q502" s="9" t="n">
        <v>0</v>
      </c>
      <c r="R502" s="9" t="n">
        <v>0</v>
      </c>
      <c r="S502" s="9" t="n">
        <v>0</v>
      </c>
      <c r="T502" s="9" t="n">
        <v>0</v>
      </c>
      <c r="U502" s="8" t="n">
        <v>1023</v>
      </c>
      <c r="V502" s="9" t="n">
        <v>5</v>
      </c>
      <c r="W502" s="9">
        <f>U502-V502-1</f>
        <v/>
      </c>
      <c r="X502" s="9">
        <f>COUNTIF(B:B,B502)</f>
        <v/>
      </c>
      <c r="Y502" s="7" t="n">
        <v>7.68</v>
      </c>
      <c r="Z502" s="7" t="n">
        <v>17.46</v>
      </c>
      <c r="AA502" s="9" t="n">
        <v>1</v>
      </c>
      <c r="AB502" s="9" t="n">
        <v>0</v>
      </c>
      <c r="AC502" s="9" t="n">
        <v>0</v>
      </c>
      <c r="AD502" s="9" t="n">
        <v>1</v>
      </c>
      <c r="AE502" s="9" t="n">
        <v>0</v>
      </c>
      <c r="AF502" s="9" t="n">
        <v>0</v>
      </c>
      <c r="AG502" s="8" t="n">
        <v>1</v>
      </c>
      <c r="AH502" s="9" t="n">
        <v>0</v>
      </c>
      <c r="AI502" s="30" t="n">
        <v>0</v>
      </c>
      <c r="AJ502" s="9" t="n">
        <v>1</v>
      </c>
      <c r="AK502" s="30" t="n">
        <v>0</v>
      </c>
      <c r="AL502" s="21" t="n">
        <v>2000</v>
      </c>
      <c r="AM502" s="23">
        <f>LN(AL502)</f>
        <v/>
      </c>
      <c r="AN502" s="33" t="inlineStr">
        <is>
          <t>.</t>
        </is>
      </c>
      <c r="AO502" s="33" t="inlineStr">
        <is>
          <t>.</t>
        </is>
      </c>
      <c r="AP502" s="33" t="inlineStr">
        <is>
          <t>.</t>
        </is>
      </c>
      <c r="AQ502" s="43" t="inlineStr">
        <is>
          <t>.</t>
        </is>
      </c>
      <c r="AR502" s="33" t="inlineStr">
        <is>
          <t>.</t>
        </is>
      </c>
      <c r="AS502" s="43" t="inlineStr">
        <is>
          <t>.</t>
        </is>
      </c>
      <c r="AT502" s="42" t="n">
        <v>0.64</v>
      </c>
      <c r="AU502" s="18" t="n">
        <v>0.36</v>
      </c>
      <c r="AV502" t="inlineStr">
        <is>
          <t>.</t>
        </is>
      </c>
      <c r="AW502" s="40" t="inlineStr">
        <is>
          <t>.</t>
        </is>
      </c>
      <c r="AX502" t="inlineStr">
        <is>
          <t>.</t>
        </is>
      </c>
      <c r="AY502" s="40" t="inlineStr">
        <is>
          <t>.</t>
        </is>
      </c>
      <c r="BA502" s="18" t="n"/>
      <c r="BB502" t="n">
        <v>1</v>
      </c>
      <c r="BC502" s="18" t="n">
        <v>0</v>
      </c>
      <c r="BD502" s="18" t="inlineStr">
        <is>
          <t>China</t>
        </is>
      </c>
      <c r="BE502" t="n">
        <v>0</v>
      </c>
      <c r="BF502" t="n">
        <v>1</v>
      </c>
      <c r="BG502" t="n">
        <v>0</v>
      </c>
      <c r="BH502" t="n">
        <v>0</v>
      </c>
      <c r="BI502" t="n">
        <v>0</v>
      </c>
      <c r="BJ502" t="n">
        <v>0</v>
      </c>
      <c r="BK502" s="18" t="n">
        <v>0</v>
      </c>
      <c r="BL502" t="n">
        <v>0</v>
      </c>
      <c r="BM502" t="n">
        <v>1</v>
      </c>
      <c r="BN502" s="18" t="n">
        <v>0</v>
      </c>
      <c r="BO502" t="n">
        <v>127.1666666666667</v>
      </c>
      <c r="BP502" t="n">
        <v>27</v>
      </c>
      <c r="BQ502" s="25" t="n">
        <v>35</v>
      </c>
      <c r="BR502" t="n">
        <v>0</v>
      </c>
      <c r="BS502" t="n">
        <v>0</v>
      </c>
      <c r="BT502" t="n">
        <v>0</v>
      </c>
      <c r="BU502" t="n">
        <v>0</v>
      </c>
      <c r="BV502" t="n">
        <v>0</v>
      </c>
      <c r="BW502" t="n">
        <v>1</v>
      </c>
      <c r="BX502" t="n">
        <v>0</v>
      </c>
      <c r="BY502" s="18" t="n">
        <v>0</v>
      </c>
      <c r="BZ502" t="n">
        <v>0</v>
      </c>
      <c r="CA502" t="n">
        <v>0</v>
      </c>
      <c r="CB502" t="n">
        <v>1</v>
      </c>
      <c r="CC502" s="18" t="n">
        <v>0</v>
      </c>
      <c r="CD502" t="n">
        <v>0</v>
      </c>
      <c r="CE502" t="n">
        <v>0</v>
      </c>
      <c r="CF502" t="n">
        <v>0</v>
      </c>
      <c r="CG502" t="n">
        <v>0</v>
      </c>
      <c r="CH502" s="18" t="n">
        <v>0</v>
      </c>
      <c r="CI502" t="n">
        <v>0</v>
      </c>
      <c r="CJ502" t="n">
        <v>0</v>
      </c>
      <c r="CK502" t="n">
        <v>1</v>
      </c>
      <c r="CL502" t="n">
        <v>1</v>
      </c>
      <c r="CM502" t="n">
        <v>0</v>
      </c>
      <c r="CN502" t="n">
        <v>0</v>
      </c>
      <c r="CO502" t="n">
        <v>1</v>
      </c>
      <c r="CP502" t="n">
        <v>1</v>
      </c>
      <c r="CQ502" t="n">
        <v>0</v>
      </c>
      <c r="CR502" t="n">
        <v>0</v>
      </c>
      <c r="CS502" s="18" t="n">
        <v>0</v>
      </c>
      <c r="DD502" s="34" t="inlineStr">
        <is>
          <t>X</t>
        </is>
      </c>
    </row>
    <row r="503">
      <c r="A503" t="n">
        <v>502</v>
      </c>
      <c r="B503" t="n">
        <v>32</v>
      </c>
      <c r="C503" t="inlineStr">
        <is>
          <t>De Brauw &amp; Rozelle (2008)</t>
        </is>
      </c>
      <c r="D503" s="12" t="n">
        <v>6.1</v>
      </c>
      <c r="E503" s="14">
        <f>D503/F503</f>
        <v/>
      </c>
      <c r="F503" s="7" t="n">
        <v>7.37</v>
      </c>
      <c r="G503" s="7">
        <f>D503-E503</f>
        <v/>
      </c>
      <c r="H503" s="16">
        <f>D503+E503</f>
        <v/>
      </c>
      <c r="I503" s="11">
        <f>IFERROR(F503/SQRT(F503^2+W503), "X")</f>
        <v/>
      </c>
      <c r="J503" s="33">
        <f>IFERROR(SQRT((1-I503^2)/W503), "X")</f>
        <v/>
      </c>
      <c r="K503" s="33">
        <f>IFERROR(1/J503, "X")</f>
        <v/>
      </c>
      <c r="L503" s="33">
        <f>IFERROR(I503-J503, "X")</f>
        <v/>
      </c>
      <c r="M503" s="33">
        <f>IFERROR(I503+J503, "X")</f>
        <v/>
      </c>
      <c r="N503" s="8" t="n">
        <v>1</v>
      </c>
      <c r="O503" s="9" t="n">
        <v>0</v>
      </c>
      <c r="P503" s="8" t="n">
        <v>1</v>
      </c>
      <c r="Q503" s="9" t="n">
        <v>0</v>
      </c>
      <c r="R503" s="9" t="n">
        <v>0</v>
      </c>
      <c r="S503" s="9" t="n">
        <v>0</v>
      </c>
      <c r="T503" s="9" t="n">
        <v>0</v>
      </c>
      <c r="U503" s="8" t="n">
        <v>1023</v>
      </c>
      <c r="V503" s="9" t="n">
        <v>6</v>
      </c>
      <c r="W503" s="9">
        <f>U503-V503-1</f>
        <v/>
      </c>
      <c r="X503" s="9">
        <f>COUNTIF(B:B,B503)</f>
        <v/>
      </c>
      <c r="Y503" s="7" t="n">
        <v>7.68</v>
      </c>
      <c r="Z503" s="7" t="n">
        <v>17.46</v>
      </c>
      <c r="AA503" s="9" t="n">
        <v>1</v>
      </c>
      <c r="AB503" s="9" t="n">
        <v>0</v>
      </c>
      <c r="AC503" s="9" t="n">
        <v>0</v>
      </c>
      <c r="AD503" s="9" t="n">
        <v>1</v>
      </c>
      <c r="AE503" s="9" t="n">
        <v>0</v>
      </c>
      <c r="AF503" s="9" t="n">
        <v>0</v>
      </c>
      <c r="AG503" s="8" t="n">
        <v>1</v>
      </c>
      <c r="AH503" s="9" t="n">
        <v>0</v>
      </c>
      <c r="AI503" s="30" t="n">
        <v>0</v>
      </c>
      <c r="AJ503" s="9" t="n">
        <v>1</v>
      </c>
      <c r="AK503" s="30" t="n">
        <v>0</v>
      </c>
      <c r="AL503" s="21" t="n">
        <v>2000</v>
      </c>
      <c r="AM503" s="23">
        <f>LN(AL503)</f>
        <v/>
      </c>
      <c r="AN503" s="33" t="inlineStr">
        <is>
          <t>.</t>
        </is>
      </c>
      <c r="AO503" s="33" t="inlineStr">
        <is>
          <t>.</t>
        </is>
      </c>
      <c r="AP503" s="33" t="inlineStr">
        <is>
          <t>.</t>
        </is>
      </c>
      <c r="AQ503" s="43" t="inlineStr">
        <is>
          <t>.</t>
        </is>
      </c>
      <c r="AR503" s="33" t="inlineStr">
        <is>
          <t>.</t>
        </is>
      </c>
      <c r="AS503" s="43" t="inlineStr">
        <is>
          <t>.</t>
        </is>
      </c>
      <c r="AT503" s="42" t="n">
        <v>0.64</v>
      </c>
      <c r="AU503" s="18" t="n">
        <v>0.36</v>
      </c>
      <c r="AV503" t="inlineStr">
        <is>
          <t>.</t>
        </is>
      </c>
      <c r="AW503" s="40" t="inlineStr">
        <is>
          <t>.</t>
        </is>
      </c>
      <c r="AX503" t="inlineStr">
        <is>
          <t>.</t>
        </is>
      </c>
      <c r="AY503" s="40" t="inlineStr">
        <is>
          <t>.</t>
        </is>
      </c>
      <c r="BA503" s="18" t="n"/>
      <c r="BB503" t="n">
        <v>1</v>
      </c>
      <c r="BC503" s="18" t="n">
        <v>0</v>
      </c>
      <c r="BD503" s="18" t="inlineStr">
        <is>
          <t>China</t>
        </is>
      </c>
      <c r="BE503" t="n">
        <v>0</v>
      </c>
      <c r="BF503" t="n">
        <v>1</v>
      </c>
      <c r="BG503" t="n">
        <v>0</v>
      </c>
      <c r="BH503" t="n">
        <v>0</v>
      </c>
      <c r="BI503" t="n">
        <v>0</v>
      </c>
      <c r="BJ503" t="n">
        <v>0</v>
      </c>
      <c r="BK503" s="18" t="n">
        <v>0</v>
      </c>
      <c r="BL503" t="n">
        <v>0</v>
      </c>
      <c r="BM503" t="n">
        <v>1</v>
      </c>
      <c r="BN503" s="18" t="n">
        <v>0</v>
      </c>
      <c r="BO503" t="n">
        <v>127.1666666666667</v>
      </c>
      <c r="BP503" t="n">
        <v>27</v>
      </c>
      <c r="BQ503" s="25" t="n">
        <v>35</v>
      </c>
      <c r="BR503" t="n">
        <v>0</v>
      </c>
      <c r="BS503" t="n">
        <v>0</v>
      </c>
      <c r="BT503" t="n">
        <v>0</v>
      </c>
      <c r="BU503" t="n">
        <v>0</v>
      </c>
      <c r="BV503" t="n">
        <v>0</v>
      </c>
      <c r="BW503" t="n">
        <v>1</v>
      </c>
      <c r="BX503" t="n">
        <v>0</v>
      </c>
      <c r="BY503" s="18" t="n">
        <v>0</v>
      </c>
      <c r="BZ503" t="n">
        <v>0</v>
      </c>
      <c r="CA503" t="n">
        <v>0</v>
      </c>
      <c r="CB503" t="n">
        <v>1</v>
      </c>
      <c r="CC503" s="18" t="n">
        <v>0</v>
      </c>
      <c r="CD503" t="n">
        <v>0</v>
      </c>
      <c r="CE503" t="n">
        <v>0</v>
      </c>
      <c r="CF503" t="n">
        <v>0</v>
      </c>
      <c r="CG503" t="n">
        <v>0</v>
      </c>
      <c r="CH503" s="18" t="n">
        <v>0</v>
      </c>
      <c r="CI503" t="n">
        <v>0</v>
      </c>
      <c r="CJ503" t="n">
        <v>0</v>
      </c>
      <c r="CK503" t="n">
        <v>1</v>
      </c>
      <c r="CL503" t="n">
        <v>1</v>
      </c>
      <c r="CM503" t="n">
        <v>0</v>
      </c>
      <c r="CN503" t="n">
        <v>0</v>
      </c>
      <c r="CO503" t="n">
        <v>1</v>
      </c>
      <c r="CP503" t="n">
        <v>1</v>
      </c>
      <c r="CQ503" t="n">
        <v>0</v>
      </c>
      <c r="CR503" t="n">
        <v>0</v>
      </c>
      <c r="CS503" s="18" t="n">
        <v>0</v>
      </c>
      <c r="DD503" s="34" t="inlineStr">
        <is>
          <t>X</t>
        </is>
      </c>
    </row>
    <row r="504">
      <c r="A504" t="n">
        <v>503</v>
      </c>
      <c r="B504" t="n">
        <v>32</v>
      </c>
      <c r="C504" s="25" t="inlineStr">
        <is>
          <t>De Brauw &amp; Rozelle (2008)</t>
        </is>
      </c>
      <c r="D504" s="12" t="n">
        <v>6.5</v>
      </c>
      <c r="E504" s="14">
        <f>D504/F504</f>
        <v/>
      </c>
      <c r="F504" s="7" t="n">
        <v>7.3</v>
      </c>
      <c r="G504" s="7">
        <f>D504-E504</f>
        <v/>
      </c>
      <c r="H504" s="16">
        <f>D504+E504</f>
        <v/>
      </c>
      <c r="I504" s="11">
        <f>IFERROR(F504/SQRT(F504^2+W504), "X")</f>
        <v/>
      </c>
      <c r="J504" s="33">
        <f>IFERROR(SQRT((1-I504^2)/W504), "X")</f>
        <v/>
      </c>
      <c r="K504" s="33">
        <f>IFERROR(1/J504, "X")</f>
        <v/>
      </c>
      <c r="L504" s="33">
        <f>IFERROR(I504-J504, "X")</f>
        <v/>
      </c>
      <c r="M504" s="33">
        <f>IFERROR(I504+J504, "X")</f>
        <v/>
      </c>
      <c r="N504" s="8" t="n">
        <v>1</v>
      </c>
      <c r="O504" s="9" t="n">
        <v>0</v>
      </c>
      <c r="P504" s="8" t="n">
        <v>1</v>
      </c>
      <c r="Q504" s="9" t="n">
        <v>0</v>
      </c>
      <c r="R504" s="9" t="n">
        <v>0</v>
      </c>
      <c r="S504" s="9" t="n">
        <v>0</v>
      </c>
      <c r="T504" s="9" t="n">
        <v>0</v>
      </c>
      <c r="U504" s="8" t="n">
        <v>986</v>
      </c>
      <c r="V504" s="9" t="n">
        <v>8</v>
      </c>
      <c r="W504" s="9">
        <f>U504-V504-1</f>
        <v/>
      </c>
      <c r="X504" s="9">
        <f>COUNTIF(B:B,B504)</f>
        <v/>
      </c>
      <c r="Y504" s="7" t="n">
        <v>7.68</v>
      </c>
      <c r="Z504" s="7" t="n">
        <v>17.46</v>
      </c>
      <c r="AA504" s="9" t="n">
        <v>1</v>
      </c>
      <c r="AB504" s="9" t="n">
        <v>0</v>
      </c>
      <c r="AC504" s="9" t="n">
        <v>0</v>
      </c>
      <c r="AD504" s="9" t="n">
        <v>1</v>
      </c>
      <c r="AE504" s="9" t="n">
        <v>0</v>
      </c>
      <c r="AF504" s="9" t="n">
        <v>0</v>
      </c>
      <c r="AG504" s="8" t="n">
        <v>1</v>
      </c>
      <c r="AH504" s="9" t="n">
        <v>0</v>
      </c>
      <c r="AI504" s="30" t="n">
        <v>0</v>
      </c>
      <c r="AJ504" s="9" t="n">
        <v>1</v>
      </c>
      <c r="AK504" s="30" t="n">
        <v>0</v>
      </c>
      <c r="AL504" s="21" t="n">
        <v>2000</v>
      </c>
      <c r="AM504" s="23">
        <f>LN(AL504)</f>
        <v/>
      </c>
      <c r="AN504" s="33" t="inlineStr">
        <is>
          <t>.</t>
        </is>
      </c>
      <c r="AO504" s="33" t="inlineStr">
        <is>
          <t>.</t>
        </is>
      </c>
      <c r="AP504" s="33" t="inlineStr">
        <is>
          <t>.</t>
        </is>
      </c>
      <c r="AQ504" s="43" t="inlineStr">
        <is>
          <t>.</t>
        </is>
      </c>
      <c r="AR504" s="33" t="inlineStr">
        <is>
          <t>.</t>
        </is>
      </c>
      <c r="AS504" s="43" t="inlineStr">
        <is>
          <t>.</t>
        </is>
      </c>
      <c r="AT504" s="42" t="n">
        <v>0.64</v>
      </c>
      <c r="AU504" s="18" t="n">
        <v>0.36</v>
      </c>
      <c r="AV504" t="inlineStr">
        <is>
          <t>.</t>
        </is>
      </c>
      <c r="AW504" s="40" t="inlineStr">
        <is>
          <t>.</t>
        </is>
      </c>
      <c r="AX504" t="inlineStr">
        <is>
          <t>.</t>
        </is>
      </c>
      <c r="AY504" s="40" t="inlineStr">
        <is>
          <t>.</t>
        </is>
      </c>
      <c r="BA504" s="18" t="n"/>
      <c r="BB504" t="n">
        <v>1</v>
      </c>
      <c r="BC504" s="18" t="n">
        <v>0</v>
      </c>
      <c r="BD504" s="18" t="inlineStr">
        <is>
          <t>China</t>
        </is>
      </c>
      <c r="BE504" t="n">
        <v>0</v>
      </c>
      <c r="BF504" t="n">
        <v>1</v>
      </c>
      <c r="BG504" t="n">
        <v>0</v>
      </c>
      <c r="BH504" t="n">
        <v>0</v>
      </c>
      <c r="BI504" t="n">
        <v>0</v>
      </c>
      <c r="BJ504" t="n">
        <v>0</v>
      </c>
      <c r="BK504" s="18" t="n">
        <v>0</v>
      </c>
      <c r="BL504" t="n">
        <v>0</v>
      </c>
      <c r="BM504" t="n">
        <v>1</v>
      </c>
      <c r="BN504" s="18" t="n">
        <v>0</v>
      </c>
      <c r="BO504" t="n">
        <v>127.1666666666667</v>
      </c>
      <c r="BP504" t="n">
        <v>27</v>
      </c>
      <c r="BQ504" s="25" t="n">
        <v>35</v>
      </c>
      <c r="BR504" t="n">
        <v>0</v>
      </c>
      <c r="BS504" t="n">
        <v>0</v>
      </c>
      <c r="BT504" t="n">
        <v>0</v>
      </c>
      <c r="BU504" t="n">
        <v>0</v>
      </c>
      <c r="BV504" t="n">
        <v>0</v>
      </c>
      <c r="BW504" t="n">
        <v>1</v>
      </c>
      <c r="BX504" t="n">
        <v>0</v>
      </c>
      <c r="BY504" s="18" t="n">
        <v>0</v>
      </c>
      <c r="BZ504" t="n">
        <v>0</v>
      </c>
      <c r="CA504" t="n">
        <v>1</v>
      </c>
      <c r="CB504" t="n">
        <v>0</v>
      </c>
      <c r="CC504" s="18" t="n">
        <v>0</v>
      </c>
      <c r="CD504" t="n">
        <v>1</v>
      </c>
      <c r="CE504" t="n">
        <v>0</v>
      </c>
      <c r="CF504" t="n">
        <v>0</v>
      </c>
      <c r="CG504" t="n">
        <v>0</v>
      </c>
      <c r="CH504" s="18" t="n">
        <v>0</v>
      </c>
      <c r="CI504" t="n">
        <v>0</v>
      </c>
      <c r="CJ504" t="n">
        <v>0</v>
      </c>
      <c r="CK504" t="n">
        <v>1</v>
      </c>
      <c r="CL504" t="n">
        <v>1</v>
      </c>
      <c r="CM504" t="n">
        <v>0</v>
      </c>
      <c r="CN504" t="n">
        <v>0</v>
      </c>
      <c r="CO504" t="n">
        <v>1</v>
      </c>
      <c r="CP504" t="n">
        <v>1</v>
      </c>
      <c r="CQ504" t="n">
        <v>0</v>
      </c>
      <c r="CR504" t="n">
        <v>0</v>
      </c>
      <c r="CS504" s="18" t="n">
        <v>0</v>
      </c>
      <c r="DD504" s="34" t="inlineStr">
        <is>
          <t>X</t>
        </is>
      </c>
    </row>
    <row r="505">
      <c r="A505" t="n">
        <v>504</v>
      </c>
      <c r="B505" t="n">
        <v>32</v>
      </c>
      <c r="C505" s="25" t="inlineStr">
        <is>
          <t>De Brauw &amp; Rozelle (2008)</t>
        </is>
      </c>
      <c r="D505" s="12" t="n">
        <v>6.4</v>
      </c>
      <c r="E505" s="14">
        <f>D505/F505</f>
        <v/>
      </c>
      <c r="F505" s="7" t="n">
        <v>7.37</v>
      </c>
      <c r="G505" s="7">
        <f>D505-E505</f>
        <v/>
      </c>
      <c r="H505" s="16">
        <f>D505+E505</f>
        <v/>
      </c>
      <c r="I505" s="11">
        <f>IFERROR(F505/SQRT(F505^2+W505), "X")</f>
        <v/>
      </c>
      <c r="J505" s="33">
        <f>IFERROR(SQRT((1-I505^2)/W505), "X")</f>
        <v/>
      </c>
      <c r="K505" s="33">
        <f>IFERROR(1/J505, "X")</f>
        <v/>
      </c>
      <c r="L505" s="33">
        <f>IFERROR(I505-J505, "X")</f>
        <v/>
      </c>
      <c r="M505" s="33">
        <f>IFERROR(I505+J505, "X")</f>
        <v/>
      </c>
      <c r="N505" s="8" t="n">
        <v>1</v>
      </c>
      <c r="O505" s="9" t="n">
        <v>0</v>
      </c>
      <c r="P505" s="8" t="n">
        <v>1</v>
      </c>
      <c r="Q505" s="9" t="n">
        <v>0</v>
      </c>
      <c r="R505" s="9" t="n">
        <v>0</v>
      </c>
      <c r="S505" s="9" t="n">
        <v>0</v>
      </c>
      <c r="T505" s="9" t="n">
        <v>0</v>
      </c>
      <c r="U505" s="8" t="n">
        <v>3364</v>
      </c>
      <c r="V505" s="9" t="n">
        <v>6</v>
      </c>
      <c r="W505" s="9">
        <f>U505-V505-1</f>
        <v/>
      </c>
      <c r="X505" s="9">
        <f>COUNTIF(B:B,B505)</f>
        <v/>
      </c>
      <c r="Y505" s="7" t="n">
        <v>7.68</v>
      </c>
      <c r="Z505" s="7" t="n">
        <v>17.46</v>
      </c>
      <c r="AA505" s="9" t="n">
        <v>1</v>
      </c>
      <c r="AB505" s="9" t="n">
        <v>0</v>
      </c>
      <c r="AC505" s="9" t="n">
        <v>0</v>
      </c>
      <c r="AD505" s="9" t="n">
        <v>1</v>
      </c>
      <c r="AE505" s="9" t="n">
        <v>0</v>
      </c>
      <c r="AF505" s="9" t="n">
        <v>0</v>
      </c>
      <c r="AG505" s="8" t="n">
        <v>1</v>
      </c>
      <c r="AH505" s="9" t="n">
        <v>0</v>
      </c>
      <c r="AI505" s="30" t="n">
        <v>0</v>
      </c>
      <c r="AJ505" s="9" t="n">
        <v>1</v>
      </c>
      <c r="AK505" s="30" t="n">
        <v>0</v>
      </c>
      <c r="AL505" s="21" t="n">
        <v>2000</v>
      </c>
      <c r="AM505" s="23">
        <f>LN(AL505)</f>
        <v/>
      </c>
      <c r="AN505" s="33" t="inlineStr">
        <is>
          <t>.</t>
        </is>
      </c>
      <c r="AO505" s="33" t="inlineStr">
        <is>
          <t>.</t>
        </is>
      </c>
      <c r="AP505" s="33" t="inlineStr">
        <is>
          <t>.</t>
        </is>
      </c>
      <c r="AQ505" s="43" t="inlineStr">
        <is>
          <t>.</t>
        </is>
      </c>
      <c r="AR505" s="33" t="inlineStr">
        <is>
          <t>.</t>
        </is>
      </c>
      <c r="AS505" s="43" t="inlineStr">
        <is>
          <t>.</t>
        </is>
      </c>
      <c r="AT505" s="42" t="n">
        <v>0.64</v>
      </c>
      <c r="AU505" s="18" t="n">
        <v>0.36</v>
      </c>
      <c r="AV505" t="inlineStr">
        <is>
          <t>.</t>
        </is>
      </c>
      <c r="AW505" s="40" t="inlineStr">
        <is>
          <t>.</t>
        </is>
      </c>
      <c r="AX505" t="inlineStr">
        <is>
          <t>.</t>
        </is>
      </c>
      <c r="AY505" s="40" t="inlineStr">
        <is>
          <t>.</t>
        </is>
      </c>
      <c r="BA505" s="18" t="n"/>
      <c r="BB505" t="n">
        <v>1</v>
      </c>
      <c r="BC505" s="18" t="n">
        <v>0</v>
      </c>
      <c r="BD505" s="18" t="inlineStr">
        <is>
          <t>China</t>
        </is>
      </c>
      <c r="BE505" t="n">
        <v>0</v>
      </c>
      <c r="BF505" t="n">
        <v>1</v>
      </c>
      <c r="BG505" t="n">
        <v>0</v>
      </c>
      <c r="BH505" t="n">
        <v>0</v>
      </c>
      <c r="BI505" t="n">
        <v>0</v>
      </c>
      <c r="BJ505" t="n">
        <v>0</v>
      </c>
      <c r="BK505" s="18" t="n">
        <v>0</v>
      </c>
      <c r="BL505" t="n">
        <v>0</v>
      </c>
      <c r="BM505" t="n">
        <v>1</v>
      </c>
      <c r="BN505" s="18" t="n">
        <v>0</v>
      </c>
      <c r="BO505" t="n">
        <v>127.1666666666667</v>
      </c>
      <c r="BP505" t="n">
        <v>27</v>
      </c>
      <c r="BQ505" s="25" t="n">
        <v>35</v>
      </c>
      <c r="BR505" t="n">
        <v>0</v>
      </c>
      <c r="BS505" t="n">
        <v>0</v>
      </c>
      <c r="BT505" t="n">
        <v>0</v>
      </c>
      <c r="BU505" t="n">
        <v>0</v>
      </c>
      <c r="BV505" t="n">
        <v>0</v>
      </c>
      <c r="BW505" t="n">
        <v>1</v>
      </c>
      <c r="BX505" t="n">
        <v>0</v>
      </c>
      <c r="BY505" s="18" t="n">
        <v>0</v>
      </c>
      <c r="BZ505" t="n">
        <v>0</v>
      </c>
      <c r="CA505" t="n">
        <v>0</v>
      </c>
      <c r="CB505" t="n">
        <v>1</v>
      </c>
      <c r="CC505" s="18" t="n">
        <v>0</v>
      </c>
      <c r="CD505" t="n">
        <v>0</v>
      </c>
      <c r="CE505" t="n">
        <v>0</v>
      </c>
      <c r="CF505" t="n">
        <v>0</v>
      </c>
      <c r="CG505" t="n">
        <v>0</v>
      </c>
      <c r="CH505" s="18" t="n">
        <v>0</v>
      </c>
      <c r="CI505" t="n">
        <v>0</v>
      </c>
      <c r="CJ505" t="n">
        <v>0</v>
      </c>
      <c r="CK505" t="n">
        <v>1</v>
      </c>
      <c r="CL505" t="n">
        <v>1</v>
      </c>
      <c r="CM505" t="n">
        <v>0</v>
      </c>
      <c r="CN505" t="n">
        <v>0</v>
      </c>
      <c r="CO505" t="n">
        <v>1</v>
      </c>
      <c r="CP505" t="n">
        <v>1</v>
      </c>
      <c r="CQ505" t="n">
        <v>0</v>
      </c>
      <c r="CR505" t="n">
        <v>0</v>
      </c>
      <c r="CS505" s="18" t="n">
        <v>0</v>
      </c>
      <c r="DD505" s="34" t="inlineStr">
        <is>
          <t>X</t>
        </is>
      </c>
    </row>
    <row r="506">
      <c r="A506" t="n">
        <v>505</v>
      </c>
      <c r="B506" t="n">
        <v>32</v>
      </c>
      <c r="C506" s="25" t="inlineStr">
        <is>
          <t>De Brauw &amp; Rozelle (2008)</t>
        </is>
      </c>
      <c r="D506" s="12" t="n">
        <v>4.3</v>
      </c>
      <c r="E506" s="14">
        <f>D506/F506</f>
        <v/>
      </c>
      <c r="F506" s="7" t="n">
        <v>2.94</v>
      </c>
      <c r="G506" s="7">
        <f>D506-E506</f>
        <v/>
      </c>
      <c r="H506" s="16">
        <f>D506+E506</f>
        <v/>
      </c>
      <c r="I506" s="11">
        <f>IFERROR(F506/SQRT(F506^2+W506), "X")</f>
        <v/>
      </c>
      <c r="J506" s="33">
        <f>IFERROR(SQRT((1-I506^2)/W506), "X")</f>
        <v/>
      </c>
      <c r="K506" s="33">
        <f>IFERROR(1/J506, "X")</f>
        <v/>
      </c>
      <c r="L506" s="33">
        <f>IFERROR(I506-J506, "X")</f>
        <v/>
      </c>
      <c r="M506" s="33">
        <f>IFERROR(I506+J506, "X")</f>
        <v/>
      </c>
      <c r="N506" s="8" t="n">
        <v>1</v>
      </c>
      <c r="O506" s="9" t="n">
        <v>0</v>
      </c>
      <c r="P506" s="8" t="n">
        <v>1</v>
      </c>
      <c r="Q506" s="9" t="n">
        <v>0</v>
      </c>
      <c r="R506" s="9" t="n">
        <v>0</v>
      </c>
      <c r="S506" s="9" t="n">
        <v>0</v>
      </c>
      <c r="T506" s="9" t="n">
        <v>0</v>
      </c>
      <c r="U506" s="8" t="n">
        <v>3364</v>
      </c>
      <c r="V506" s="9" t="n">
        <v>6</v>
      </c>
      <c r="W506" s="9">
        <f>U506-V506-1</f>
        <v/>
      </c>
      <c r="X506" s="9">
        <f>COUNTIF(B:B,B506)</f>
        <v/>
      </c>
      <c r="Y506" s="7" t="n">
        <v>7.68</v>
      </c>
      <c r="Z506" s="7" t="n">
        <v>17.46</v>
      </c>
      <c r="AA506" s="9" t="n">
        <v>1</v>
      </c>
      <c r="AB506" s="9" t="n">
        <v>0</v>
      </c>
      <c r="AC506" s="9" t="n">
        <v>0</v>
      </c>
      <c r="AD506" s="9" t="n">
        <v>1</v>
      </c>
      <c r="AE506" s="9" t="n">
        <v>0</v>
      </c>
      <c r="AF506" s="9" t="n">
        <v>0</v>
      </c>
      <c r="AG506" s="8" t="n">
        <v>1</v>
      </c>
      <c r="AH506" s="9" t="n">
        <v>0</v>
      </c>
      <c r="AI506" s="30" t="n">
        <v>0</v>
      </c>
      <c r="AJ506" s="9" t="n">
        <v>1</v>
      </c>
      <c r="AK506" s="30" t="n">
        <v>0</v>
      </c>
      <c r="AL506" s="21" t="n">
        <v>2000</v>
      </c>
      <c r="AM506" s="23">
        <f>LN(AL506)</f>
        <v/>
      </c>
      <c r="AN506" s="33" t="inlineStr">
        <is>
          <t>.</t>
        </is>
      </c>
      <c r="AO506" s="33" t="inlineStr">
        <is>
          <t>.</t>
        </is>
      </c>
      <c r="AP506" s="33" t="inlineStr">
        <is>
          <t>.</t>
        </is>
      </c>
      <c r="AQ506" s="43" t="inlineStr">
        <is>
          <t>.</t>
        </is>
      </c>
      <c r="AR506" s="33" t="inlineStr">
        <is>
          <t>.</t>
        </is>
      </c>
      <c r="AS506" s="43" t="inlineStr">
        <is>
          <t>.</t>
        </is>
      </c>
      <c r="AT506" s="42" t="n">
        <v>0.64</v>
      </c>
      <c r="AU506" s="18" t="n">
        <v>0.36</v>
      </c>
      <c r="AV506" t="inlineStr">
        <is>
          <t>.</t>
        </is>
      </c>
      <c r="AW506" s="40" t="inlineStr">
        <is>
          <t>.</t>
        </is>
      </c>
      <c r="AX506" t="inlineStr">
        <is>
          <t>.</t>
        </is>
      </c>
      <c r="AY506" s="40" t="inlineStr">
        <is>
          <t>.</t>
        </is>
      </c>
      <c r="BA506" s="18" t="n"/>
      <c r="BB506" t="n">
        <v>1</v>
      </c>
      <c r="BC506" s="18" t="n">
        <v>0</v>
      </c>
      <c r="BD506" s="18" t="inlineStr">
        <is>
          <t>China</t>
        </is>
      </c>
      <c r="BE506" t="n">
        <v>0</v>
      </c>
      <c r="BF506" t="n">
        <v>1</v>
      </c>
      <c r="BG506" t="n">
        <v>0</v>
      </c>
      <c r="BH506" t="n">
        <v>0</v>
      </c>
      <c r="BI506" t="n">
        <v>0</v>
      </c>
      <c r="BJ506" t="n">
        <v>0</v>
      </c>
      <c r="BK506" s="18" t="n">
        <v>0</v>
      </c>
      <c r="BL506" t="n">
        <v>0</v>
      </c>
      <c r="BM506" t="n">
        <v>1</v>
      </c>
      <c r="BN506" s="18" t="n">
        <v>0</v>
      </c>
      <c r="BO506" t="n">
        <v>127.1666666666667</v>
      </c>
      <c r="BP506" t="n">
        <v>27</v>
      </c>
      <c r="BQ506" s="25" t="n">
        <v>35</v>
      </c>
      <c r="BR506" t="n">
        <v>0</v>
      </c>
      <c r="BS506" t="n">
        <v>0</v>
      </c>
      <c r="BT506" t="n">
        <v>0</v>
      </c>
      <c r="BU506" t="n">
        <v>0</v>
      </c>
      <c r="BV506" t="n">
        <v>0</v>
      </c>
      <c r="BW506" t="n">
        <v>1</v>
      </c>
      <c r="BX506" t="n">
        <v>0</v>
      </c>
      <c r="BY506" s="18" t="n">
        <v>0</v>
      </c>
      <c r="BZ506" t="n">
        <v>0</v>
      </c>
      <c r="CA506" t="n">
        <v>0</v>
      </c>
      <c r="CB506" t="n">
        <v>1</v>
      </c>
      <c r="CC506" s="18" t="n">
        <v>0</v>
      </c>
      <c r="CD506" t="n">
        <v>0</v>
      </c>
      <c r="CE506" t="n">
        <v>0</v>
      </c>
      <c r="CF506" t="n">
        <v>0</v>
      </c>
      <c r="CG506" t="n">
        <v>0</v>
      </c>
      <c r="CH506" s="18" t="n">
        <v>0</v>
      </c>
      <c r="CI506" t="n">
        <v>0</v>
      </c>
      <c r="CJ506" t="n">
        <v>0</v>
      </c>
      <c r="CK506" t="n">
        <v>1</v>
      </c>
      <c r="CL506" t="n">
        <v>1</v>
      </c>
      <c r="CM506" t="n">
        <v>0</v>
      </c>
      <c r="CN506" t="n">
        <v>0</v>
      </c>
      <c r="CO506" t="n">
        <v>1</v>
      </c>
      <c r="CP506" t="n">
        <v>1</v>
      </c>
      <c r="CQ506" t="n">
        <v>0</v>
      </c>
      <c r="CR506" t="n">
        <v>0</v>
      </c>
      <c r="CS506" s="18" t="n">
        <v>0</v>
      </c>
      <c r="DD506" s="34" t="inlineStr">
        <is>
          <t>X</t>
        </is>
      </c>
    </row>
    <row r="507">
      <c r="A507" t="n">
        <v>506</v>
      </c>
      <c r="B507" t="n">
        <v>32</v>
      </c>
      <c r="C507" s="25" t="inlineStr">
        <is>
          <t>De Brauw &amp; Rozelle (2008)</t>
        </is>
      </c>
      <c r="D507" s="12" t="n">
        <v>7.8</v>
      </c>
      <c r="E507" s="14">
        <f>D507/F507</f>
        <v/>
      </c>
      <c r="F507" s="7" t="n">
        <v>6.58</v>
      </c>
      <c r="G507" s="7">
        <f>D507-E507</f>
        <v/>
      </c>
      <c r="H507" s="16">
        <f>D507+E507</f>
        <v/>
      </c>
      <c r="I507" s="11">
        <f>IFERROR(F507/SQRT(F507^2+W507), "X")</f>
        <v/>
      </c>
      <c r="J507" s="33">
        <f>IFERROR(SQRT((1-I507^2)/W507), "X")</f>
        <v/>
      </c>
      <c r="K507" s="33">
        <f>IFERROR(1/J507, "X")</f>
        <v/>
      </c>
      <c r="L507" s="33">
        <f>IFERROR(I507-J507, "X")</f>
        <v/>
      </c>
      <c r="M507" s="33">
        <f>IFERROR(I507+J507, "X")</f>
        <v/>
      </c>
      <c r="N507" s="8" t="n">
        <v>1</v>
      </c>
      <c r="O507" s="9" t="n">
        <v>0</v>
      </c>
      <c r="P507" s="8" t="n">
        <v>1</v>
      </c>
      <c r="Q507" s="9" t="n">
        <v>0</v>
      </c>
      <c r="R507" s="9" t="n">
        <v>0</v>
      </c>
      <c r="S507" s="9" t="n">
        <v>0</v>
      </c>
      <c r="T507" s="9" t="n">
        <v>0</v>
      </c>
      <c r="U507" s="8" t="n">
        <v>3364</v>
      </c>
      <c r="V507" s="9" t="n">
        <v>6</v>
      </c>
      <c r="W507" s="9">
        <f>U507-V507-1</f>
        <v/>
      </c>
      <c r="X507" s="9">
        <f>COUNTIF(B:B,B507)</f>
        <v/>
      </c>
      <c r="Y507" s="7" t="n">
        <v>7.68</v>
      </c>
      <c r="Z507" s="7" t="n">
        <v>17.46</v>
      </c>
      <c r="AA507" s="9" t="n">
        <v>1</v>
      </c>
      <c r="AB507" s="9" t="n">
        <v>0</v>
      </c>
      <c r="AC507" s="9" t="n">
        <v>0</v>
      </c>
      <c r="AD507" s="9" t="n">
        <v>1</v>
      </c>
      <c r="AE507" s="9" t="n">
        <v>0</v>
      </c>
      <c r="AF507" s="9" t="n">
        <v>0</v>
      </c>
      <c r="AG507" s="8" t="n">
        <v>1</v>
      </c>
      <c r="AH507" s="9" t="n">
        <v>0</v>
      </c>
      <c r="AI507" s="30" t="n">
        <v>0</v>
      </c>
      <c r="AJ507" s="9" t="n">
        <v>1</v>
      </c>
      <c r="AK507" s="30" t="n">
        <v>0</v>
      </c>
      <c r="AL507" s="21" t="n">
        <v>2000</v>
      </c>
      <c r="AM507" s="23">
        <f>LN(AL507)</f>
        <v/>
      </c>
      <c r="AN507" s="33" t="inlineStr">
        <is>
          <t>.</t>
        </is>
      </c>
      <c r="AO507" s="33" t="inlineStr">
        <is>
          <t>.</t>
        </is>
      </c>
      <c r="AP507" s="33" t="inlineStr">
        <is>
          <t>.</t>
        </is>
      </c>
      <c r="AQ507" s="43" t="inlineStr">
        <is>
          <t>.</t>
        </is>
      </c>
      <c r="AR507" s="33" t="inlineStr">
        <is>
          <t>.</t>
        </is>
      </c>
      <c r="AS507" s="43" t="inlineStr">
        <is>
          <t>.</t>
        </is>
      </c>
      <c r="AT507" s="42" t="n">
        <v>0.64</v>
      </c>
      <c r="AU507" s="18" t="n">
        <v>0.36</v>
      </c>
      <c r="AV507" t="inlineStr">
        <is>
          <t>.</t>
        </is>
      </c>
      <c r="AW507" s="40" t="inlineStr">
        <is>
          <t>.</t>
        </is>
      </c>
      <c r="AX507" t="inlineStr">
        <is>
          <t>.</t>
        </is>
      </c>
      <c r="AY507" s="40" t="inlineStr">
        <is>
          <t>.</t>
        </is>
      </c>
      <c r="BA507" s="18" t="n"/>
      <c r="BB507" t="n">
        <v>1</v>
      </c>
      <c r="BC507" s="18" t="n">
        <v>0</v>
      </c>
      <c r="BD507" s="18" t="inlineStr">
        <is>
          <t>China</t>
        </is>
      </c>
      <c r="BE507" t="n">
        <v>0</v>
      </c>
      <c r="BF507" t="n">
        <v>1</v>
      </c>
      <c r="BG507" t="n">
        <v>0</v>
      </c>
      <c r="BH507" t="n">
        <v>0</v>
      </c>
      <c r="BI507" t="n">
        <v>0</v>
      </c>
      <c r="BJ507" t="n">
        <v>0</v>
      </c>
      <c r="BK507" s="18" t="n">
        <v>0</v>
      </c>
      <c r="BL507" t="n">
        <v>0</v>
      </c>
      <c r="BM507" t="n">
        <v>1</v>
      </c>
      <c r="BN507" s="18" t="n">
        <v>0</v>
      </c>
      <c r="BO507" t="n">
        <v>127.1666666666667</v>
      </c>
      <c r="BP507" t="n">
        <v>27</v>
      </c>
      <c r="BQ507" s="25" t="n">
        <v>35</v>
      </c>
      <c r="BR507" t="n">
        <v>0</v>
      </c>
      <c r="BS507" t="n">
        <v>0</v>
      </c>
      <c r="BT507" t="n">
        <v>0</v>
      </c>
      <c r="BU507" t="n">
        <v>0</v>
      </c>
      <c r="BV507" t="n">
        <v>0</v>
      </c>
      <c r="BW507" t="n">
        <v>1</v>
      </c>
      <c r="BX507" t="n">
        <v>0</v>
      </c>
      <c r="BY507" s="18" t="n">
        <v>0</v>
      </c>
      <c r="BZ507" t="n">
        <v>0</v>
      </c>
      <c r="CA507" t="n">
        <v>0</v>
      </c>
      <c r="CB507" t="n">
        <v>1</v>
      </c>
      <c r="CC507" s="18" t="n">
        <v>0</v>
      </c>
      <c r="CD507" t="n">
        <v>0</v>
      </c>
      <c r="CE507" t="n">
        <v>0</v>
      </c>
      <c r="CF507" t="n">
        <v>0</v>
      </c>
      <c r="CG507" t="n">
        <v>0</v>
      </c>
      <c r="CH507" s="18" t="n">
        <v>0</v>
      </c>
      <c r="CI507" t="n">
        <v>0</v>
      </c>
      <c r="CJ507" t="n">
        <v>0</v>
      </c>
      <c r="CK507" t="n">
        <v>1</v>
      </c>
      <c r="CL507" t="n">
        <v>1</v>
      </c>
      <c r="CM507" t="n">
        <v>0</v>
      </c>
      <c r="CN507" t="n">
        <v>0</v>
      </c>
      <c r="CO507" t="n">
        <v>1</v>
      </c>
      <c r="CP507" t="n">
        <v>1</v>
      </c>
      <c r="CQ507" t="n">
        <v>0</v>
      </c>
      <c r="CR507" t="n">
        <v>0</v>
      </c>
      <c r="CS507" s="18" t="n">
        <v>0</v>
      </c>
      <c r="DD507" s="34" t="inlineStr">
        <is>
          <t>X</t>
        </is>
      </c>
    </row>
    <row r="508">
      <c r="A508" t="n">
        <v>507</v>
      </c>
      <c r="B508" t="n">
        <v>32</v>
      </c>
      <c r="C508" s="25" t="inlineStr">
        <is>
          <t>De Brauw &amp; Rozelle (2008)</t>
        </is>
      </c>
      <c r="D508" s="12" t="n">
        <v>10.5</v>
      </c>
      <c r="E508" s="14">
        <f>D508/F508</f>
        <v/>
      </c>
      <c r="F508" s="7" t="n">
        <v>8.199999999999999</v>
      </c>
      <c r="G508" s="7">
        <f>D508-E508</f>
        <v/>
      </c>
      <c r="H508" s="16">
        <f>D508+E508</f>
        <v/>
      </c>
      <c r="I508" s="11">
        <f>IFERROR(F508/SQRT(F508^2+W508), "X")</f>
        <v/>
      </c>
      <c r="J508" s="33">
        <f>IFERROR(SQRT((1-I508^2)/W508), "X")</f>
        <v/>
      </c>
      <c r="K508" s="33">
        <f>IFERROR(1/J508, "X")</f>
        <v/>
      </c>
      <c r="L508" s="33">
        <f>IFERROR(I508-J508, "X")</f>
        <v/>
      </c>
      <c r="M508" s="33">
        <f>IFERROR(I508+J508, "X")</f>
        <v/>
      </c>
      <c r="N508" s="8" t="n">
        <v>1</v>
      </c>
      <c r="O508" s="9" t="n">
        <v>0</v>
      </c>
      <c r="P508" s="8" t="n">
        <v>1</v>
      </c>
      <c r="Q508" s="9" t="n">
        <v>0</v>
      </c>
      <c r="R508" s="9" t="n">
        <v>0</v>
      </c>
      <c r="S508" s="9" t="n">
        <v>0</v>
      </c>
      <c r="T508" s="9" t="n">
        <v>0</v>
      </c>
      <c r="U508" s="8" t="n">
        <v>1515</v>
      </c>
      <c r="V508" s="9" t="n">
        <v>6</v>
      </c>
      <c r="W508" s="9">
        <f>U508-V508-1</f>
        <v/>
      </c>
      <c r="X508" s="9">
        <f>COUNTIF(B:B,B508)</f>
        <v/>
      </c>
      <c r="Y508" s="7" t="n">
        <v>7.68</v>
      </c>
      <c r="Z508" s="7" t="n">
        <v>17.46</v>
      </c>
      <c r="AA508" s="9" t="n">
        <v>1</v>
      </c>
      <c r="AB508" s="9" t="n">
        <v>0</v>
      </c>
      <c r="AC508" s="9" t="n">
        <v>0</v>
      </c>
      <c r="AD508" s="9" t="n">
        <v>1</v>
      </c>
      <c r="AE508" s="9" t="n">
        <v>0</v>
      </c>
      <c r="AF508" s="9" t="n">
        <v>0</v>
      </c>
      <c r="AG508" s="8" t="n">
        <v>1</v>
      </c>
      <c r="AH508" s="9" t="n">
        <v>0</v>
      </c>
      <c r="AI508" s="30" t="n">
        <v>0</v>
      </c>
      <c r="AJ508" s="9" t="n">
        <v>1</v>
      </c>
      <c r="AK508" s="30" t="n">
        <v>0</v>
      </c>
      <c r="AL508" s="21" t="n">
        <v>2000</v>
      </c>
      <c r="AM508" s="23">
        <f>LN(AL508)</f>
        <v/>
      </c>
      <c r="AN508" s="33" t="inlineStr">
        <is>
          <t>.</t>
        </is>
      </c>
      <c r="AO508" s="33" t="inlineStr">
        <is>
          <t>.</t>
        </is>
      </c>
      <c r="AP508" s="33" t="inlineStr">
        <is>
          <t>.</t>
        </is>
      </c>
      <c r="AQ508" s="43" t="inlineStr">
        <is>
          <t>.</t>
        </is>
      </c>
      <c r="AR508" s="33" t="inlineStr">
        <is>
          <t>.</t>
        </is>
      </c>
      <c r="AS508" s="43" t="inlineStr">
        <is>
          <t>.</t>
        </is>
      </c>
      <c r="AT508" s="42" t="n">
        <v>0.64</v>
      </c>
      <c r="AU508" s="18" t="n">
        <v>0.36</v>
      </c>
      <c r="AV508" t="inlineStr">
        <is>
          <t>.</t>
        </is>
      </c>
      <c r="AW508" s="40" t="inlineStr">
        <is>
          <t>.</t>
        </is>
      </c>
      <c r="AX508" t="inlineStr">
        <is>
          <t>.</t>
        </is>
      </c>
      <c r="AY508" s="40" t="inlineStr">
        <is>
          <t>.</t>
        </is>
      </c>
      <c r="BA508" s="18" t="n"/>
      <c r="BB508" t="n">
        <v>1</v>
      </c>
      <c r="BC508" s="18" t="n">
        <v>0</v>
      </c>
      <c r="BD508" s="18" t="inlineStr">
        <is>
          <t>China</t>
        </is>
      </c>
      <c r="BE508" t="n">
        <v>0</v>
      </c>
      <c r="BF508" t="n">
        <v>1</v>
      </c>
      <c r="BG508" t="n">
        <v>0</v>
      </c>
      <c r="BH508" t="n">
        <v>0</v>
      </c>
      <c r="BI508" t="n">
        <v>0</v>
      </c>
      <c r="BJ508" t="n">
        <v>0</v>
      </c>
      <c r="BK508" s="18" t="n">
        <v>0</v>
      </c>
      <c r="BL508" t="n">
        <v>0</v>
      </c>
      <c r="BM508" t="n">
        <v>1</v>
      </c>
      <c r="BN508" s="18" t="n">
        <v>0</v>
      </c>
      <c r="BO508" t="n">
        <v>127.1666666666667</v>
      </c>
      <c r="BP508" t="n">
        <v>27</v>
      </c>
      <c r="BQ508" s="25" t="n">
        <v>35</v>
      </c>
      <c r="BR508" t="n">
        <v>0</v>
      </c>
      <c r="BS508" t="n">
        <v>0</v>
      </c>
      <c r="BT508" t="n">
        <v>0</v>
      </c>
      <c r="BU508" t="n">
        <v>0</v>
      </c>
      <c r="BV508" t="n">
        <v>0</v>
      </c>
      <c r="BW508" t="n">
        <v>1</v>
      </c>
      <c r="BX508" t="n">
        <v>0</v>
      </c>
      <c r="BY508" s="18" t="n">
        <v>0</v>
      </c>
      <c r="BZ508" t="n">
        <v>0</v>
      </c>
      <c r="CA508" t="n">
        <v>0</v>
      </c>
      <c r="CB508" t="n">
        <v>1</v>
      </c>
      <c r="CC508" s="18" t="n">
        <v>0</v>
      </c>
      <c r="CD508" t="n">
        <v>0</v>
      </c>
      <c r="CE508" t="n">
        <v>0</v>
      </c>
      <c r="CF508" t="n">
        <v>0</v>
      </c>
      <c r="CG508" t="n">
        <v>0</v>
      </c>
      <c r="CH508" s="18" t="n">
        <v>0</v>
      </c>
      <c r="CI508" t="n">
        <v>0</v>
      </c>
      <c r="CJ508" t="n">
        <v>0</v>
      </c>
      <c r="CK508" t="n">
        <v>1</v>
      </c>
      <c r="CL508" t="n">
        <v>1</v>
      </c>
      <c r="CM508" t="n">
        <v>0</v>
      </c>
      <c r="CN508" t="n">
        <v>0</v>
      </c>
      <c r="CO508" t="n">
        <v>1</v>
      </c>
      <c r="CP508" t="n">
        <v>1</v>
      </c>
      <c r="CQ508" t="n">
        <v>0</v>
      </c>
      <c r="CR508" t="n">
        <v>0</v>
      </c>
      <c r="CS508" s="18" t="n">
        <v>0</v>
      </c>
      <c r="DD508" s="34" t="inlineStr">
        <is>
          <t>X</t>
        </is>
      </c>
    </row>
    <row r="509">
      <c r="A509" t="n">
        <v>508</v>
      </c>
      <c r="B509" t="n">
        <v>32</v>
      </c>
      <c r="C509" s="25" t="inlineStr">
        <is>
          <t>De Brauw &amp; Rozelle (2008)</t>
        </is>
      </c>
      <c r="D509" s="12" t="n">
        <v>8.9</v>
      </c>
      <c r="E509" s="14">
        <f>D509/F509</f>
        <v/>
      </c>
      <c r="F509" s="7" t="n">
        <v>3.15</v>
      </c>
      <c r="G509" s="7">
        <f>D509-E509</f>
        <v/>
      </c>
      <c r="H509" s="16">
        <f>D509+E509</f>
        <v/>
      </c>
      <c r="I509" s="11">
        <f>IFERROR(F509/SQRT(F509^2+W509), "X")</f>
        <v/>
      </c>
      <c r="J509" s="33">
        <f>IFERROR(SQRT((1-I509^2)/W509), "X")</f>
        <v/>
      </c>
      <c r="K509" s="33">
        <f>IFERROR(1/J509, "X")</f>
        <v/>
      </c>
      <c r="L509" s="33">
        <f>IFERROR(I509-J509, "X")</f>
        <v/>
      </c>
      <c r="M509" s="33">
        <f>IFERROR(I509+J509, "X")</f>
        <v/>
      </c>
      <c r="N509" s="8" t="n">
        <v>1</v>
      </c>
      <c r="O509" s="9" t="n">
        <v>0</v>
      </c>
      <c r="P509" s="8" t="n">
        <v>1</v>
      </c>
      <c r="Q509" s="9" t="n">
        <v>0</v>
      </c>
      <c r="R509" s="9" t="n">
        <v>0</v>
      </c>
      <c r="S509" s="9" t="n">
        <v>0</v>
      </c>
      <c r="T509" s="9" t="n">
        <v>0</v>
      </c>
      <c r="U509" s="8" t="n">
        <v>1515</v>
      </c>
      <c r="V509" s="9" t="n">
        <v>6</v>
      </c>
      <c r="W509" s="9">
        <f>U509-V509-1</f>
        <v/>
      </c>
      <c r="X509" s="9">
        <f>COUNTIF(B:B,B509)</f>
        <v/>
      </c>
      <c r="Y509" s="7" t="n">
        <v>7.68</v>
      </c>
      <c r="Z509" s="7" t="n">
        <v>17.46</v>
      </c>
      <c r="AA509" s="9" t="n">
        <v>1</v>
      </c>
      <c r="AB509" s="9" t="n">
        <v>0</v>
      </c>
      <c r="AC509" s="9" t="n">
        <v>0</v>
      </c>
      <c r="AD509" s="9" t="n">
        <v>1</v>
      </c>
      <c r="AE509" s="9" t="n">
        <v>0</v>
      </c>
      <c r="AF509" s="9" t="n">
        <v>0</v>
      </c>
      <c r="AG509" s="8" t="n">
        <v>1</v>
      </c>
      <c r="AH509" s="9" t="n">
        <v>0</v>
      </c>
      <c r="AI509" s="30" t="n">
        <v>0</v>
      </c>
      <c r="AJ509" s="9" t="n">
        <v>1</v>
      </c>
      <c r="AK509" s="30" t="n">
        <v>0</v>
      </c>
      <c r="AL509" s="21" t="n">
        <v>2000</v>
      </c>
      <c r="AM509" s="23">
        <f>LN(AL509)</f>
        <v/>
      </c>
      <c r="AN509" s="33" t="inlineStr">
        <is>
          <t>.</t>
        </is>
      </c>
      <c r="AO509" s="33" t="inlineStr">
        <is>
          <t>.</t>
        </is>
      </c>
      <c r="AP509" s="33" t="inlineStr">
        <is>
          <t>.</t>
        </is>
      </c>
      <c r="AQ509" s="43" t="inlineStr">
        <is>
          <t>.</t>
        </is>
      </c>
      <c r="AR509" s="33" t="inlineStr">
        <is>
          <t>.</t>
        </is>
      </c>
      <c r="AS509" s="43" t="inlineStr">
        <is>
          <t>.</t>
        </is>
      </c>
      <c r="AT509" s="42" t="n">
        <v>0.64</v>
      </c>
      <c r="AU509" s="18" t="n">
        <v>0.36</v>
      </c>
      <c r="AV509" t="inlineStr">
        <is>
          <t>.</t>
        </is>
      </c>
      <c r="AW509" s="40" t="inlineStr">
        <is>
          <t>.</t>
        </is>
      </c>
      <c r="AX509" t="inlineStr">
        <is>
          <t>.</t>
        </is>
      </c>
      <c r="AY509" s="40" t="inlineStr">
        <is>
          <t>.</t>
        </is>
      </c>
      <c r="BA509" s="18" t="n"/>
      <c r="BB509" t="n">
        <v>1</v>
      </c>
      <c r="BC509" s="18" t="n">
        <v>0</v>
      </c>
      <c r="BD509" s="18" t="inlineStr">
        <is>
          <t>China</t>
        </is>
      </c>
      <c r="BE509" t="n">
        <v>0</v>
      </c>
      <c r="BF509" t="n">
        <v>1</v>
      </c>
      <c r="BG509" t="n">
        <v>0</v>
      </c>
      <c r="BH509" t="n">
        <v>0</v>
      </c>
      <c r="BI509" t="n">
        <v>0</v>
      </c>
      <c r="BJ509" t="n">
        <v>0</v>
      </c>
      <c r="BK509" s="18" t="n">
        <v>0</v>
      </c>
      <c r="BL509" t="n">
        <v>0</v>
      </c>
      <c r="BM509" t="n">
        <v>1</v>
      </c>
      <c r="BN509" s="18" t="n">
        <v>0</v>
      </c>
      <c r="BO509" t="n">
        <v>127.1666666666667</v>
      </c>
      <c r="BP509" t="n">
        <v>27</v>
      </c>
      <c r="BQ509" s="25" t="n">
        <v>35</v>
      </c>
      <c r="BR509" t="n">
        <v>0</v>
      </c>
      <c r="BS509" t="n">
        <v>0</v>
      </c>
      <c r="BT509" t="n">
        <v>0</v>
      </c>
      <c r="BU509" t="n">
        <v>0</v>
      </c>
      <c r="BV509" t="n">
        <v>0</v>
      </c>
      <c r="BW509" t="n">
        <v>1</v>
      </c>
      <c r="BX509" t="n">
        <v>0</v>
      </c>
      <c r="BY509" s="18" t="n">
        <v>0</v>
      </c>
      <c r="BZ509" t="n">
        <v>0</v>
      </c>
      <c r="CA509" t="n">
        <v>0</v>
      </c>
      <c r="CB509" t="n">
        <v>1</v>
      </c>
      <c r="CC509" s="18" t="n">
        <v>0</v>
      </c>
      <c r="CD509" t="n">
        <v>0</v>
      </c>
      <c r="CE509" t="n">
        <v>0</v>
      </c>
      <c r="CF509" t="n">
        <v>0</v>
      </c>
      <c r="CG509" t="n">
        <v>0</v>
      </c>
      <c r="CH509" s="18" t="n">
        <v>0</v>
      </c>
      <c r="CI509" t="n">
        <v>0</v>
      </c>
      <c r="CJ509" t="n">
        <v>0</v>
      </c>
      <c r="CK509" t="n">
        <v>1</v>
      </c>
      <c r="CL509" t="n">
        <v>1</v>
      </c>
      <c r="CM509" t="n">
        <v>0</v>
      </c>
      <c r="CN509" t="n">
        <v>0</v>
      </c>
      <c r="CO509" t="n">
        <v>1</v>
      </c>
      <c r="CP509" t="n">
        <v>1</v>
      </c>
      <c r="CQ509" t="n">
        <v>0</v>
      </c>
      <c r="CR509" t="n">
        <v>0</v>
      </c>
      <c r="CS509" s="18" t="n">
        <v>0</v>
      </c>
      <c r="DD509" s="34" t="inlineStr">
        <is>
          <t>X</t>
        </is>
      </c>
    </row>
    <row r="510">
      <c r="A510" t="n">
        <v>509</v>
      </c>
      <c r="B510" t="n">
        <v>32</v>
      </c>
      <c r="C510" s="25" t="inlineStr">
        <is>
          <t>De Brauw &amp; Rozelle (2008)</t>
        </is>
      </c>
      <c r="D510" s="12" t="n">
        <v>11.7</v>
      </c>
      <c r="E510" s="14">
        <f>D510/F510</f>
        <v/>
      </c>
      <c r="F510" s="7" t="n">
        <v>8.06</v>
      </c>
      <c r="G510" s="7">
        <f>D510-E510</f>
        <v/>
      </c>
      <c r="H510" s="16">
        <f>D510+E510</f>
        <v/>
      </c>
      <c r="I510" s="11">
        <f>IFERROR(F510/SQRT(F510^2+W510), "X")</f>
        <v/>
      </c>
      <c r="J510" s="33">
        <f>IFERROR(SQRT((1-I510^2)/W510), "X")</f>
        <v/>
      </c>
      <c r="K510" s="33">
        <f>IFERROR(1/J510, "X")</f>
        <v/>
      </c>
      <c r="L510" s="33">
        <f>IFERROR(I510-J510, "X")</f>
        <v/>
      </c>
      <c r="M510" s="33">
        <f>IFERROR(I510+J510, "X")</f>
        <v/>
      </c>
      <c r="N510" s="8" t="n">
        <v>1</v>
      </c>
      <c r="O510" s="9" t="n">
        <v>0</v>
      </c>
      <c r="P510" s="8" t="n">
        <v>1</v>
      </c>
      <c r="Q510" s="9" t="n">
        <v>0</v>
      </c>
      <c r="R510" s="9" t="n">
        <v>0</v>
      </c>
      <c r="S510" s="9" t="n">
        <v>0</v>
      </c>
      <c r="T510" s="9" t="n">
        <v>0</v>
      </c>
      <c r="U510" s="8" t="n">
        <v>1515</v>
      </c>
      <c r="V510" s="9" t="n">
        <v>6</v>
      </c>
      <c r="W510" s="9">
        <f>U510-V510-1</f>
        <v/>
      </c>
      <c r="X510" s="9">
        <f>COUNTIF(B:B,B510)</f>
        <v/>
      </c>
      <c r="Y510" s="7" t="n">
        <v>7.68</v>
      </c>
      <c r="Z510" s="7" t="n">
        <v>17.46</v>
      </c>
      <c r="AA510" s="9" t="n">
        <v>1</v>
      </c>
      <c r="AB510" s="9" t="n">
        <v>0</v>
      </c>
      <c r="AC510" s="9" t="n">
        <v>0</v>
      </c>
      <c r="AD510" s="9" t="n">
        <v>1</v>
      </c>
      <c r="AE510" s="9" t="n">
        <v>0</v>
      </c>
      <c r="AF510" s="9" t="n">
        <v>0</v>
      </c>
      <c r="AG510" s="8" t="n">
        <v>1</v>
      </c>
      <c r="AH510" s="9" t="n">
        <v>0</v>
      </c>
      <c r="AI510" s="30" t="n">
        <v>0</v>
      </c>
      <c r="AJ510" s="9" t="n">
        <v>1</v>
      </c>
      <c r="AK510" s="30" t="n">
        <v>0</v>
      </c>
      <c r="AL510" s="21" t="n">
        <v>2000</v>
      </c>
      <c r="AM510" s="23">
        <f>LN(AL510)</f>
        <v/>
      </c>
      <c r="AN510" s="33" t="inlineStr">
        <is>
          <t>.</t>
        </is>
      </c>
      <c r="AO510" s="33" t="inlineStr">
        <is>
          <t>.</t>
        </is>
      </c>
      <c r="AP510" s="33" t="inlineStr">
        <is>
          <t>.</t>
        </is>
      </c>
      <c r="AQ510" s="43" t="inlineStr">
        <is>
          <t>.</t>
        </is>
      </c>
      <c r="AR510" s="33" t="inlineStr">
        <is>
          <t>.</t>
        </is>
      </c>
      <c r="AS510" s="43" t="inlineStr">
        <is>
          <t>.</t>
        </is>
      </c>
      <c r="AT510" s="42" t="n">
        <v>0.64</v>
      </c>
      <c r="AU510" s="18" t="n">
        <v>0.36</v>
      </c>
      <c r="AV510" t="inlineStr">
        <is>
          <t>.</t>
        </is>
      </c>
      <c r="AW510" s="40" t="inlineStr">
        <is>
          <t>.</t>
        </is>
      </c>
      <c r="AX510" t="inlineStr">
        <is>
          <t>.</t>
        </is>
      </c>
      <c r="AY510" s="40" t="inlineStr">
        <is>
          <t>.</t>
        </is>
      </c>
      <c r="BA510" s="18" t="n"/>
      <c r="BB510" t="n">
        <v>1</v>
      </c>
      <c r="BC510" s="18" t="n">
        <v>0</v>
      </c>
      <c r="BD510" s="18" t="inlineStr">
        <is>
          <t>China</t>
        </is>
      </c>
      <c r="BE510" t="n">
        <v>0</v>
      </c>
      <c r="BF510" t="n">
        <v>1</v>
      </c>
      <c r="BG510" t="n">
        <v>0</v>
      </c>
      <c r="BH510" t="n">
        <v>0</v>
      </c>
      <c r="BI510" t="n">
        <v>0</v>
      </c>
      <c r="BJ510" t="n">
        <v>0</v>
      </c>
      <c r="BK510" s="18" t="n">
        <v>0</v>
      </c>
      <c r="BL510" t="n">
        <v>0</v>
      </c>
      <c r="BM510" t="n">
        <v>1</v>
      </c>
      <c r="BN510" s="18" t="n">
        <v>0</v>
      </c>
      <c r="BO510" t="n">
        <v>127.1666666666667</v>
      </c>
      <c r="BP510" t="n">
        <v>27</v>
      </c>
      <c r="BQ510" s="25" t="n">
        <v>35</v>
      </c>
      <c r="BR510" t="n">
        <v>0</v>
      </c>
      <c r="BS510" t="n">
        <v>0</v>
      </c>
      <c r="BT510" t="n">
        <v>0</v>
      </c>
      <c r="BU510" t="n">
        <v>0</v>
      </c>
      <c r="BV510" t="n">
        <v>0</v>
      </c>
      <c r="BW510" t="n">
        <v>1</v>
      </c>
      <c r="BX510" t="n">
        <v>0</v>
      </c>
      <c r="BY510" s="18" t="n">
        <v>0</v>
      </c>
      <c r="BZ510" t="n">
        <v>0</v>
      </c>
      <c r="CA510" t="n">
        <v>0</v>
      </c>
      <c r="CB510" t="n">
        <v>1</v>
      </c>
      <c r="CC510" s="18" t="n">
        <v>0</v>
      </c>
      <c r="CD510" t="n">
        <v>0</v>
      </c>
      <c r="CE510" t="n">
        <v>0</v>
      </c>
      <c r="CF510" t="n">
        <v>0</v>
      </c>
      <c r="CG510" t="n">
        <v>0</v>
      </c>
      <c r="CH510" s="18" t="n">
        <v>0</v>
      </c>
      <c r="CI510" t="n">
        <v>0</v>
      </c>
      <c r="CJ510" t="n">
        <v>0</v>
      </c>
      <c r="CK510" t="n">
        <v>1</v>
      </c>
      <c r="CL510" t="n">
        <v>1</v>
      </c>
      <c r="CM510" t="n">
        <v>0</v>
      </c>
      <c r="CN510" t="n">
        <v>0</v>
      </c>
      <c r="CO510" t="n">
        <v>1</v>
      </c>
      <c r="CP510" t="n">
        <v>1</v>
      </c>
      <c r="CQ510" t="n">
        <v>0</v>
      </c>
      <c r="CR510" t="n">
        <v>0</v>
      </c>
      <c r="CS510" s="18" t="n">
        <v>0</v>
      </c>
      <c r="DD510" s="34" t="inlineStr">
        <is>
          <t>X</t>
        </is>
      </c>
    </row>
    <row r="511">
      <c r="A511" t="n">
        <v>510</v>
      </c>
      <c r="B511" t="n">
        <v>32</v>
      </c>
      <c r="C511" s="25" t="inlineStr">
        <is>
          <t>De Brauw &amp; Rozelle (2008)</t>
        </is>
      </c>
      <c r="D511" s="12" t="n">
        <v>2.9</v>
      </c>
      <c r="E511" s="14">
        <f>D511/F511</f>
        <v/>
      </c>
      <c r="F511" s="7" t="n">
        <v>1.93</v>
      </c>
      <c r="G511" s="7">
        <f>D511-E511</f>
        <v/>
      </c>
      <c r="H511" s="16">
        <f>D511+E511</f>
        <v/>
      </c>
      <c r="I511" s="11">
        <f>IFERROR(F511/SQRT(F511^2+W511), "X")</f>
        <v/>
      </c>
      <c r="J511" s="33">
        <f>IFERROR(SQRT((1-I511^2)/W511), "X")</f>
        <v/>
      </c>
      <c r="K511" s="33">
        <f>IFERROR(1/J511, "X")</f>
        <v/>
      </c>
      <c r="L511" s="33">
        <f>IFERROR(I511-J511, "X")</f>
        <v/>
      </c>
      <c r="M511" s="33">
        <f>IFERROR(I511+J511, "X")</f>
        <v/>
      </c>
      <c r="N511" s="8" t="n">
        <v>1</v>
      </c>
      <c r="O511" s="9" t="n">
        <v>0</v>
      </c>
      <c r="P511" s="8" t="n">
        <v>1</v>
      </c>
      <c r="Q511" s="9" t="n">
        <v>0</v>
      </c>
      <c r="R511" s="9" t="n">
        <v>0</v>
      </c>
      <c r="S511" s="9" t="n">
        <v>0</v>
      </c>
      <c r="T511" s="9" t="n">
        <v>0</v>
      </c>
      <c r="U511" s="8" t="n">
        <v>1906</v>
      </c>
      <c r="V511" s="9" t="n">
        <v>6</v>
      </c>
      <c r="W511" s="9">
        <f>U511-V511-1</f>
        <v/>
      </c>
      <c r="X511" s="9">
        <f>COUNTIF(B:B,B511)</f>
        <v/>
      </c>
      <c r="Y511" s="7" t="n">
        <v>7.68</v>
      </c>
      <c r="Z511" s="7" t="n">
        <v>17.46</v>
      </c>
      <c r="AA511" s="9" t="n">
        <v>1</v>
      </c>
      <c r="AB511" s="9" t="n">
        <v>0</v>
      </c>
      <c r="AC511" s="9" t="n">
        <v>0</v>
      </c>
      <c r="AD511" s="9" t="n">
        <v>1</v>
      </c>
      <c r="AE511" s="9" t="n">
        <v>0</v>
      </c>
      <c r="AF511" s="9" t="n">
        <v>0</v>
      </c>
      <c r="AG511" s="8" t="n">
        <v>1</v>
      </c>
      <c r="AH511" s="9" t="n">
        <v>0</v>
      </c>
      <c r="AI511" s="30" t="n">
        <v>0</v>
      </c>
      <c r="AJ511" s="9" t="n">
        <v>1</v>
      </c>
      <c r="AK511" s="30" t="n">
        <v>0</v>
      </c>
      <c r="AL511" s="21" t="n">
        <v>2000</v>
      </c>
      <c r="AM511" s="23">
        <f>LN(AL511)</f>
        <v/>
      </c>
      <c r="AN511" s="33" t="inlineStr">
        <is>
          <t>.</t>
        </is>
      </c>
      <c r="AO511" s="33" t="inlineStr">
        <is>
          <t>.</t>
        </is>
      </c>
      <c r="AP511" s="33" t="inlineStr">
        <is>
          <t>.</t>
        </is>
      </c>
      <c r="AQ511" s="43" t="inlineStr">
        <is>
          <t>.</t>
        </is>
      </c>
      <c r="AR511" s="33" t="inlineStr">
        <is>
          <t>.</t>
        </is>
      </c>
      <c r="AS511" s="43" t="inlineStr">
        <is>
          <t>.</t>
        </is>
      </c>
      <c r="AT511" s="42" t="n">
        <v>0.64</v>
      </c>
      <c r="AU511" s="18" t="n">
        <v>0.36</v>
      </c>
      <c r="AV511" t="inlineStr">
        <is>
          <t>.</t>
        </is>
      </c>
      <c r="AW511" s="40" t="inlineStr">
        <is>
          <t>.</t>
        </is>
      </c>
      <c r="AX511" t="inlineStr">
        <is>
          <t>.</t>
        </is>
      </c>
      <c r="AY511" s="40" t="inlineStr">
        <is>
          <t>.</t>
        </is>
      </c>
      <c r="BA511" s="18" t="n"/>
      <c r="BB511" t="n">
        <v>1</v>
      </c>
      <c r="BC511" s="18" t="n">
        <v>0</v>
      </c>
      <c r="BD511" s="18" t="inlineStr">
        <is>
          <t>China</t>
        </is>
      </c>
      <c r="BE511" t="n">
        <v>0</v>
      </c>
      <c r="BF511" t="n">
        <v>1</v>
      </c>
      <c r="BG511" t="n">
        <v>0</v>
      </c>
      <c r="BH511" t="n">
        <v>0</v>
      </c>
      <c r="BI511" t="n">
        <v>0</v>
      </c>
      <c r="BJ511" t="n">
        <v>0</v>
      </c>
      <c r="BK511" s="18" t="n">
        <v>0</v>
      </c>
      <c r="BL511" t="n">
        <v>0</v>
      </c>
      <c r="BM511" t="n">
        <v>1</v>
      </c>
      <c r="BN511" s="18" t="n">
        <v>0</v>
      </c>
      <c r="BO511" t="n">
        <v>127.1666666666667</v>
      </c>
      <c r="BP511" t="n">
        <v>27</v>
      </c>
      <c r="BQ511" s="25" t="n">
        <v>35</v>
      </c>
      <c r="BR511" t="n">
        <v>0</v>
      </c>
      <c r="BS511" t="n">
        <v>0</v>
      </c>
      <c r="BT511" t="n">
        <v>0</v>
      </c>
      <c r="BU511" t="n">
        <v>0</v>
      </c>
      <c r="BV511" t="n">
        <v>0</v>
      </c>
      <c r="BW511" t="n">
        <v>1</v>
      </c>
      <c r="BX511" t="n">
        <v>0</v>
      </c>
      <c r="BY511" s="18" t="n">
        <v>0</v>
      </c>
      <c r="BZ511" t="n">
        <v>0</v>
      </c>
      <c r="CA511" t="n">
        <v>0</v>
      </c>
      <c r="CB511" t="n">
        <v>1</v>
      </c>
      <c r="CC511" s="18" t="n">
        <v>0</v>
      </c>
      <c r="CD511" t="n">
        <v>0</v>
      </c>
      <c r="CE511" t="n">
        <v>0</v>
      </c>
      <c r="CF511" t="n">
        <v>0</v>
      </c>
      <c r="CG511" t="n">
        <v>0</v>
      </c>
      <c r="CH511" s="18" t="n">
        <v>0</v>
      </c>
      <c r="CI511" t="n">
        <v>0</v>
      </c>
      <c r="CJ511" t="n">
        <v>0</v>
      </c>
      <c r="CK511" t="n">
        <v>1</v>
      </c>
      <c r="CL511" t="n">
        <v>1</v>
      </c>
      <c r="CM511" t="n">
        <v>0</v>
      </c>
      <c r="CN511" t="n">
        <v>0</v>
      </c>
      <c r="CO511" t="n">
        <v>1</v>
      </c>
      <c r="CP511" t="n">
        <v>1</v>
      </c>
      <c r="CQ511" t="n">
        <v>0</v>
      </c>
      <c r="CR511" t="n">
        <v>0</v>
      </c>
      <c r="CS511" s="18" t="n">
        <v>0</v>
      </c>
      <c r="DD511" s="34" t="inlineStr">
        <is>
          <t>X</t>
        </is>
      </c>
    </row>
    <row r="512">
      <c r="A512" t="n">
        <v>511</v>
      </c>
      <c r="B512" t="n">
        <v>32</v>
      </c>
      <c r="C512" s="25" t="inlineStr">
        <is>
          <t>De Brauw &amp; Rozelle (2008)</t>
        </is>
      </c>
      <c r="D512" s="12" t="n">
        <v>2.6</v>
      </c>
      <c r="E512" s="14">
        <f>D512/F512</f>
        <v/>
      </c>
      <c r="F512" s="7" t="n">
        <v>1.37</v>
      </c>
      <c r="G512" s="7">
        <f>D512-E512</f>
        <v/>
      </c>
      <c r="H512" s="16">
        <f>D512+E512</f>
        <v/>
      </c>
      <c r="I512" s="11">
        <f>IFERROR(F512/SQRT(F512^2+W512), "X")</f>
        <v/>
      </c>
      <c r="J512" s="33">
        <f>IFERROR(SQRT((1-I512^2)/W512), "X")</f>
        <v/>
      </c>
      <c r="K512" s="33">
        <f>IFERROR(1/J512, "X")</f>
        <v/>
      </c>
      <c r="L512" s="33">
        <f>IFERROR(I512-J512, "X")</f>
        <v/>
      </c>
      <c r="M512" s="33">
        <f>IFERROR(I512+J512, "X")</f>
        <v/>
      </c>
      <c r="N512" s="8" t="n">
        <v>1</v>
      </c>
      <c r="O512" s="9" t="n">
        <v>0</v>
      </c>
      <c r="P512" s="8" t="n">
        <v>1</v>
      </c>
      <c r="Q512" s="9" t="n">
        <v>0</v>
      </c>
      <c r="R512" s="9" t="n">
        <v>0</v>
      </c>
      <c r="S512" s="9" t="n">
        <v>0</v>
      </c>
      <c r="T512" s="9" t="n">
        <v>0</v>
      </c>
      <c r="U512" s="8" t="n">
        <v>1906</v>
      </c>
      <c r="V512" s="9" t="n">
        <v>6</v>
      </c>
      <c r="W512" s="9">
        <f>U512-V512-1</f>
        <v/>
      </c>
      <c r="X512" s="9">
        <f>COUNTIF(B:B,B512)</f>
        <v/>
      </c>
      <c r="Y512" s="7" t="n">
        <v>7.68</v>
      </c>
      <c r="Z512" s="7" t="n">
        <v>17.46</v>
      </c>
      <c r="AA512" s="9" t="n">
        <v>1</v>
      </c>
      <c r="AB512" s="9" t="n">
        <v>0</v>
      </c>
      <c r="AC512" s="9" t="n">
        <v>0</v>
      </c>
      <c r="AD512" s="9" t="n">
        <v>1</v>
      </c>
      <c r="AE512" s="9" t="n">
        <v>0</v>
      </c>
      <c r="AF512" s="9" t="n">
        <v>0</v>
      </c>
      <c r="AG512" s="8" t="n">
        <v>1</v>
      </c>
      <c r="AH512" s="9" t="n">
        <v>0</v>
      </c>
      <c r="AI512" s="30" t="n">
        <v>0</v>
      </c>
      <c r="AJ512" s="9" t="n">
        <v>1</v>
      </c>
      <c r="AK512" s="30" t="n">
        <v>0</v>
      </c>
      <c r="AL512" s="21" t="n">
        <v>2000</v>
      </c>
      <c r="AM512" s="23">
        <f>LN(AL512)</f>
        <v/>
      </c>
      <c r="AN512" s="33" t="inlineStr">
        <is>
          <t>.</t>
        </is>
      </c>
      <c r="AO512" s="33" t="inlineStr">
        <is>
          <t>.</t>
        </is>
      </c>
      <c r="AP512" s="33" t="inlineStr">
        <is>
          <t>.</t>
        </is>
      </c>
      <c r="AQ512" s="43" t="inlineStr">
        <is>
          <t>.</t>
        </is>
      </c>
      <c r="AR512" s="33" t="inlineStr">
        <is>
          <t>.</t>
        </is>
      </c>
      <c r="AS512" s="43" t="inlineStr">
        <is>
          <t>.</t>
        </is>
      </c>
      <c r="AT512" s="42" t="n">
        <v>0.64</v>
      </c>
      <c r="AU512" s="18" t="n">
        <v>0.36</v>
      </c>
      <c r="AV512" t="inlineStr">
        <is>
          <t>.</t>
        </is>
      </c>
      <c r="AW512" s="40" t="inlineStr">
        <is>
          <t>.</t>
        </is>
      </c>
      <c r="AX512" t="inlineStr">
        <is>
          <t>.</t>
        </is>
      </c>
      <c r="AY512" s="40" t="inlineStr">
        <is>
          <t>.</t>
        </is>
      </c>
      <c r="BA512" s="18" t="n"/>
      <c r="BB512" t="n">
        <v>1</v>
      </c>
      <c r="BC512" s="18" t="n">
        <v>0</v>
      </c>
      <c r="BD512" s="18" t="inlineStr">
        <is>
          <t>China</t>
        </is>
      </c>
      <c r="BE512" t="n">
        <v>0</v>
      </c>
      <c r="BF512" t="n">
        <v>1</v>
      </c>
      <c r="BG512" t="n">
        <v>0</v>
      </c>
      <c r="BH512" t="n">
        <v>0</v>
      </c>
      <c r="BI512" t="n">
        <v>0</v>
      </c>
      <c r="BJ512" t="n">
        <v>0</v>
      </c>
      <c r="BK512" s="18" t="n">
        <v>0</v>
      </c>
      <c r="BL512" t="n">
        <v>0</v>
      </c>
      <c r="BM512" t="n">
        <v>1</v>
      </c>
      <c r="BN512" s="18" t="n">
        <v>0</v>
      </c>
      <c r="BO512" t="n">
        <v>127.1666666666667</v>
      </c>
      <c r="BP512" t="n">
        <v>27</v>
      </c>
      <c r="BQ512" s="25" t="n">
        <v>35</v>
      </c>
      <c r="BR512" t="n">
        <v>0</v>
      </c>
      <c r="BS512" t="n">
        <v>0</v>
      </c>
      <c r="BT512" t="n">
        <v>0</v>
      </c>
      <c r="BU512" t="n">
        <v>0</v>
      </c>
      <c r="BV512" t="n">
        <v>0</v>
      </c>
      <c r="BW512" t="n">
        <v>1</v>
      </c>
      <c r="BX512" t="n">
        <v>0</v>
      </c>
      <c r="BY512" s="18" t="n">
        <v>0</v>
      </c>
      <c r="BZ512" t="n">
        <v>0</v>
      </c>
      <c r="CA512" t="n">
        <v>0</v>
      </c>
      <c r="CB512" t="n">
        <v>1</v>
      </c>
      <c r="CC512" s="18" t="n">
        <v>0</v>
      </c>
      <c r="CD512" t="n">
        <v>0</v>
      </c>
      <c r="CE512" t="n">
        <v>0</v>
      </c>
      <c r="CF512" t="n">
        <v>0</v>
      </c>
      <c r="CG512" t="n">
        <v>0</v>
      </c>
      <c r="CH512" s="18" t="n">
        <v>0</v>
      </c>
      <c r="CI512" t="n">
        <v>0</v>
      </c>
      <c r="CJ512" t="n">
        <v>0</v>
      </c>
      <c r="CK512" t="n">
        <v>1</v>
      </c>
      <c r="CL512" t="n">
        <v>1</v>
      </c>
      <c r="CM512" t="n">
        <v>0</v>
      </c>
      <c r="CN512" t="n">
        <v>0</v>
      </c>
      <c r="CO512" t="n">
        <v>1</v>
      </c>
      <c r="CP512" t="n">
        <v>1</v>
      </c>
      <c r="CQ512" t="n">
        <v>0</v>
      </c>
      <c r="CR512" t="n">
        <v>0</v>
      </c>
      <c r="CS512" s="18" t="n">
        <v>0</v>
      </c>
      <c r="DD512" s="34" t="inlineStr">
        <is>
          <t>X</t>
        </is>
      </c>
    </row>
    <row r="513">
      <c r="A513" t="n">
        <v>512</v>
      </c>
      <c r="B513" t="n">
        <v>32</v>
      </c>
      <c r="C513" s="25" t="inlineStr">
        <is>
          <t>De Brauw &amp; Rozelle (2008)</t>
        </is>
      </c>
      <c r="D513" s="12" t="n">
        <v>-1</v>
      </c>
      <c r="E513" s="14">
        <f>D513/F513</f>
        <v/>
      </c>
      <c r="F513" s="7" t="n">
        <v>-0.26</v>
      </c>
      <c r="G513" s="7">
        <f>D513-E513</f>
        <v/>
      </c>
      <c r="H513" s="16">
        <f>D513+E513</f>
        <v/>
      </c>
      <c r="I513" s="11">
        <f>IFERROR(F513/SQRT(F513^2+W513), "X")</f>
        <v/>
      </c>
      <c r="J513" s="33">
        <f>IFERROR(SQRT((1-I513^2)/W513), "X")</f>
        <v/>
      </c>
      <c r="K513" s="33">
        <f>IFERROR(1/J513, "X")</f>
        <v/>
      </c>
      <c r="L513" s="33">
        <f>IFERROR(I513-J513, "X")</f>
        <v/>
      </c>
      <c r="M513" s="33">
        <f>IFERROR(I513+J513, "X")</f>
        <v/>
      </c>
      <c r="N513" s="8" t="n">
        <v>1</v>
      </c>
      <c r="O513" s="9" t="n">
        <v>0</v>
      </c>
      <c r="P513" s="8" t="n">
        <v>1</v>
      </c>
      <c r="Q513" s="9" t="n">
        <v>0</v>
      </c>
      <c r="R513" s="9" t="n">
        <v>0</v>
      </c>
      <c r="S513" s="9" t="n">
        <v>0</v>
      </c>
      <c r="T513" s="9" t="n">
        <v>0</v>
      </c>
      <c r="U513" s="8" t="n">
        <v>1906</v>
      </c>
      <c r="V513" s="9" t="n">
        <v>6</v>
      </c>
      <c r="W513" s="9">
        <f>U513-V513-1</f>
        <v/>
      </c>
      <c r="X513" s="9">
        <f>COUNTIF(B:B,B513)</f>
        <v/>
      </c>
      <c r="Y513" s="7" t="n">
        <v>7.68</v>
      </c>
      <c r="Z513" s="7" t="n">
        <v>17.46</v>
      </c>
      <c r="AA513" s="9" t="n">
        <v>1</v>
      </c>
      <c r="AB513" s="9" t="n">
        <v>0</v>
      </c>
      <c r="AC513" s="9" t="n">
        <v>0</v>
      </c>
      <c r="AD513" s="9" t="n">
        <v>1</v>
      </c>
      <c r="AE513" s="9" t="n">
        <v>0</v>
      </c>
      <c r="AF513" s="9" t="n">
        <v>0</v>
      </c>
      <c r="AG513" s="8" t="n">
        <v>1</v>
      </c>
      <c r="AH513" s="9" t="n">
        <v>0</v>
      </c>
      <c r="AI513" s="30" t="n">
        <v>0</v>
      </c>
      <c r="AJ513" s="9" t="n">
        <v>1</v>
      </c>
      <c r="AK513" s="30" t="n">
        <v>0</v>
      </c>
      <c r="AL513" s="21" t="n">
        <v>2000</v>
      </c>
      <c r="AM513" s="23">
        <f>LN(AL513)</f>
        <v/>
      </c>
      <c r="AN513" s="33" t="inlineStr">
        <is>
          <t>.</t>
        </is>
      </c>
      <c r="AO513" s="33" t="inlineStr">
        <is>
          <t>.</t>
        </is>
      </c>
      <c r="AP513" s="33" t="inlineStr">
        <is>
          <t>.</t>
        </is>
      </c>
      <c r="AQ513" s="43" t="inlineStr">
        <is>
          <t>.</t>
        </is>
      </c>
      <c r="AR513" s="33" t="inlineStr">
        <is>
          <t>.</t>
        </is>
      </c>
      <c r="AS513" s="43" t="inlineStr">
        <is>
          <t>.</t>
        </is>
      </c>
      <c r="AT513" s="42" t="n">
        <v>0.64</v>
      </c>
      <c r="AU513" s="18" t="n">
        <v>0.36</v>
      </c>
      <c r="AV513" t="inlineStr">
        <is>
          <t>.</t>
        </is>
      </c>
      <c r="AW513" s="40" t="inlineStr">
        <is>
          <t>.</t>
        </is>
      </c>
      <c r="AX513" t="inlineStr">
        <is>
          <t>.</t>
        </is>
      </c>
      <c r="AY513" s="40" t="inlineStr">
        <is>
          <t>.</t>
        </is>
      </c>
      <c r="BA513" s="18" t="n"/>
      <c r="BB513" t="n">
        <v>1</v>
      </c>
      <c r="BC513" s="18" t="n">
        <v>0</v>
      </c>
      <c r="BD513" s="18" t="inlineStr">
        <is>
          <t>China</t>
        </is>
      </c>
      <c r="BE513" t="n">
        <v>0</v>
      </c>
      <c r="BF513" t="n">
        <v>1</v>
      </c>
      <c r="BG513" t="n">
        <v>0</v>
      </c>
      <c r="BH513" t="n">
        <v>0</v>
      </c>
      <c r="BI513" t="n">
        <v>0</v>
      </c>
      <c r="BJ513" t="n">
        <v>0</v>
      </c>
      <c r="BK513" s="18" t="n">
        <v>0</v>
      </c>
      <c r="BL513" t="n">
        <v>0</v>
      </c>
      <c r="BM513" t="n">
        <v>1</v>
      </c>
      <c r="BN513" s="18" t="n">
        <v>0</v>
      </c>
      <c r="BO513" t="n">
        <v>127.1666666666667</v>
      </c>
      <c r="BP513" t="n">
        <v>27</v>
      </c>
      <c r="BQ513" s="25" t="n">
        <v>35</v>
      </c>
      <c r="BR513" t="n">
        <v>0</v>
      </c>
      <c r="BS513" t="n">
        <v>0</v>
      </c>
      <c r="BT513" t="n">
        <v>0</v>
      </c>
      <c r="BU513" t="n">
        <v>0</v>
      </c>
      <c r="BV513" t="n">
        <v>0</v>
      </c>
      <c r="BW513" t="n">
        <v>1</v>
      </c>
      <c r="BX513" t="n">
        <v>0</v>
      </c>
      <c r="BY513" s="18" t="n">
        <v>0</v>
      </c>
      <c r="BZ513" t="n">
        <v>0</v>
      </c>
      <c r="CA513" t="n">
        <v>0</v>
      </c>
      <c r="CB513" t="n">
        <v>1</v>
      </c>
      <c r="CC513" s="18" t="n">
        <v>0</v>
      </c>
      <c r="CD513" t="n">
        <v>0</v>
      </c>
      <c r="CE513" t="n">
        <v>0</v>
      </c>
      <c r="CF513" t="n">
        <v>0</v>
      </c>
      <c r="CG513" t="n">
        <v>0</v>
      </c>
      <c r="CH513" s="18" t="n">
        <v>0</v>
      </c>
      <c r="CI513" t="n">
        <v>0</v>
      </c>
      <c r="CJ513" t="n">
        <v>0</v>
      </c>
      <c r="CK513" t="n">
        <v>1</v>
      </c>
      <c r="CL513" t="n">
        <v>1</v>
      </c>
      <c r="CM513" t="n">
        <v>0</v>
      </c>
      <c r="CN513" t="n">
        <v>0</v>
      </c>
      <c r="CO513" t="n">
        <v>1</v>
      </c>
      <c r="CP513" t="n">
        <v>1</v>
      </c>
      <c r="CQ513" t="n">
        <v>0</v>
      </c>
      <c r="CR513" t="n">
        <v>0</v>
      </c>
      <c r="CS513" s="18" t="n">
        <v>0</v>
      </c>
      <c r="DD513" s="34" t="inlineStr">
        <is>
          <t>X</t>
        </is>
      </c>
    </row>
    <row r="514">
      <c r="A514" t="n">
        <v>513</v>
      </c>
      <c r="B514" t="n">
        <v>32</v>
      </c>
      <c r="C514" s="25" t="inlineStr">
        <is>
          <t>De Brauw &amp; Rozelle (2008)</t>
        </is>
      </c>
      <c r="D514" s="12" t="n">
        <v>3.9</v>
      </c>
      <c r="E514" s="14">
        <f>D514/F514</f>
        <v/>
      </c>
      <c r="F514" s="7" t="n">
        <v>1.999</v>
      </c>
      <c r="G514" s="7">
        <f>D514-E514</f>
        <v/>
      </c>
      <c r="H514" s="16">
        <f>D514+E514</f>
        <v/>
      </c>
      <c r="I514" s="11">
        <f>IFERROR(F514/SQRT(F514^2+W514), "X")</f>
        <v/>
      </c>
      <c r="J514" s="33">
        <f>IFERROR(SQRT((1-I514^2)/W514), "X")</f>
        <v/>
      </c>
      <c r="K514" s="33">
        <f>IFERROR(1/J514, "X")</f>
        <v/>
      </c>
      <c r="L514" s="33">
        <f>IFERROR(I514-J514, "X")</f>
        <v/>
      </c>
      <c r="M514" s="33">
        <f>IFERROR(I514+J514, "X")</f>
        <v/>
      </c>
      <c r="N514" s="8" t="n">
        <v>1</v>
      </c>
      <c r="O514" s="9" t="n">
        <v>0</v>
      </c>
      <c r="P514" s="8" t="n">
        <v>1</v>
      </c>
      <c r="Q514" s="9" t="n">
        <v>0</v>
      </c>
      <c r="R514" s="9" t="n">
        <v>0</v>
      </c>
      <c r="S514" s="9" t="n">
        <v>0</v>
      </c>
      <c r="T514" s="9" t="n">
        <v>0</v>
      </c>
      <c r="U514" s="8" t="n">
        <v>1023</v>
      </c>
      <c r="V514" s="9" t="n">
        <v>7</v>
      </c>
      <c r="W514" s="9">
        <f>U514-V514-1</f>
        <v/>
      </c>
      <c r="X514" s="9">
        <f>COUNTIF(B:B,B514)</f>
        <v/>
      </c>
      <c r="Y514" s="7" t="n">
        <v>5.45</v>
      </c>
      <c r="Z514" s="7" t="n">
        <v>17.46</v>
      </c>
      <c r="AA514" s="9" t="n">
        <v>1</v>
      </c>
      <c r="AB514" s="9" t="n">
        <v>0</v>
      </c>
      <c r="AC514" s="9" t="n">
        <v>0</v>
      </c>
      <c r="AD514" s="9" t="n">
        <v>1</v>
      </c>
      <c r="AE514" s="9" t="n">
        <v>0</v>
      </c>
      <c r="AF514" s="9" t="n">
        <v>0</v>
      </c>
      <c r="AG514" s="8" t="n">
        <v>1</v>
      </c>
      <c r="AH514" s="9" t="n">
        <v>0</v>
      </c>
      <c r="AI514" s="30" t="n">
        <v>0</v>
      </c>
      <c r="AJ514" s="9" t="n">
        <v>1</v>
      </c>
      <c r="AK514" s="30" t="n">
        <v>0</v>
      </c>
      <c r="AL514" s="21" t="n">
        <v>2000</v>
      </c>
      <c r="AM514" s="23">
        <f>LN(AL514)</f>
        <v/>
      </c>
      <c r="AN514" s="33" t="inlineStr">
        <is>
          <t>.</t>
        </is>
      </c>
      <c r="AO514" s="33" t="inlineStr">
        <is>
          <t>.</t>
        </is>
      </c>
      <c r="AP514" s="33" t="inlineStr">
        <is>
          <t>.</t>
        </is>
      </c>
      <c r="AQ514" s="43" t="inlineStr">
        <is>
          <t>.</t>
        </is>
      </c>
      <c r="AR514" s="33" t="inlineStr">
        <is>
          <t>.</t>
        </is>
      </c>
      <c r="AS514" s="43" t="inlineStr">
        <is>
          <t>.</t>
        </is>
      </c>
      <c r="AT514" s="42" t="n">
        <v>0.64</v>
      </c>
      <c r="AU514" s="18" t="n">
        <v>0.36</v>
      </c>
      <c r="AV514" t="inlineStr">
        <is>
          <t>.</t>
        </is>
      </c>
      <c r="AW514" s="40" t="inlineStr">
        <is>
          <t>.</t>
        </is>
      </c>
      <c r="AX514" t="inlineStr">
        <is>
          <t>.</t>
        </is>
      </c>
      <c r="AY514" s="40" t="inlineStr">
        <is>
          <t>.</t>
        </is>
      </c>
      <c r="BA514" s="18" t="n"/>
      <c r="BB514" t="n">
        <v>1</v>
      </c>
      <c r="BC514" s="18" t="n">
        <v>0</v>
      </c>
      <c r="BD514" s="18" t="inlineStr">
        <is>
          <t>China</t>
        </is>
      </c>
      <c r="BE514" t="n">
        <v>0</v>
      </c>
      <c r="BF514" t="n">
        <v>1</v>
      </c>
      <c r="BG514" t="n">
        <v>0</v>
      </c>
      <c r="BH514" t="n">
        <v>0</v>
      </c>
      <c r="BI514" t="n">
        <v>0</v>
      </c>
      <c r="BJ514" t="n">
        <v>0</v>
      </c>
      <c r="BK514" s="18" t="n">
        <v>0</v>
      </c>
      <c r="BL514" t="n">
        <v>0</v>
      </c>
      <c r="BM514" t="n">
        <v>1</v>
      </c>
      <c r="BN514" s="18" t="n">
        <v>0</v>
      </c>
      <c r="BO514" t="n">
        <v>127.1666666666667</v>
      </c>
      <c r="BP514" t="n">
        <v>27</v>
      </c>
      <c r="BQ514" s="25" t="n">
        <v>35</v>
      </c>
      <c r="BR514" t="n">
        <v>0</v>
      </c>
      <c r="BS514" t="n">
        <v>0</v>
      </c>
      <c r="BT514" t="n">
        <v>0</v>
      </c>
      <c r="BU514" t="n">
        <v>0</v>
      </c>
      <c r="BV514" t="n">
        <v>0</v>
      </c>
      <c r="BW514" t="n">
        <v>1</v>
      </c>
      <c r="BX514" t="n">
        <v>0</v>
      </c>
      <c r="BY514" s="18" t="n">
        <v>0</v>
      </c>
      <c r="BZ514" t="n">
        <v>0</v>
      </c>
      <c r="CA514" t="n">
        <v>0</v>
      </c>
      <c r="CB514" t="n">
        <v>1</v>
      </c>
      <c r="CC514" s="18" t="n">
        <v>0</v>
      </c>
      <c r="CD514" t="n">
        <v>0</v>
      </c>
      <c r="CE514" t="n">
        <v>0</v>
      </c>
      <c r="CF514" t="n">
        <v>0</v>
      </c>
      <c r="CG514" t="n">
        <v>0</v>
      </c>
      <c r="CH514" s="18" t="n">
        <v>0</v>
      </c>
      <c r="CI514" t="n">
        <v>0</v>
      </c>
      <c r="CJ514" t="n">
        <v>0</v>
      </c>
      <c r="CK514" t="n">
        <v>1</v>
      </c>
      <c r="CL514" t="n">
        <v>1</v>
      </c>
      <c r="CM514" t="n">
        <v>0</v>
      </c>
      <c r="CN514" t="n">
        <v>0</v>
      </c>
      <c r="CO514" t="n">
        <v>1</v>
      </c>
      <c r="CP514" t="n">
        <v>1</v>
      </c>
      <c r="CQ514" t="n">
        <v>0</v>
      </c>
      <c r="CR514" t="n">
        <v>0</v>
      </c>
      <c r="CS514" s="18" t="n">
        <v>0</v>
      </c>
      <c r="DD514" s="34" t="inlineStr">
        <is>
          <t>X</t>
        </is>
      </c>
    </row>
    <row r="515">
      <c r="A515" t="n">
        <v>514</v>
      </c>
      <c r="B515" t="n">
        <v>32</v>
      </c>
      <c r="C515" s="25" t="inlineStr">
        <is>
          <t>De Brauw &amp; Rozelle (2008)</t>
        </is>
      </c>
      <c r="D515" s="12" t="n">
        <v>7.4</v>
      </c>
      <c r="E515" s="14">
        <f>D515/F515</f>
        <v/>
      </c>
      <c r="F515" s="7" t="n">
        <v>6.55</v>
      </c>
      <c r="G515" s="7">
        <f>D515-E515</f>
        <v/>
      </c>
      <c r="H515" s="16">
        <f>D515+E515</f>
        <v/>
      </c>
      <c r="I515" s="11">
        <f>IFERROR(F515/SQRT(F515^2+W515), "X")</f>
        <v/>
      </c>
      <c r="J515" s="33">
        <f>IFERROR(SQRT((1-I515^2)/W515), "X")</f>
        <v/>
      </c>
      <c r="K515" s="33">
        <f>IFERROR(1/J515, "X")</f>
        <v/>
      </c>
      <c r="L515" s="33">
        <f>IFERROR(I515-J515, "X")</f>
        <v/>
      </c>
      <c r="M515" s="33">
        <f>IFERROR(I515+J515, "X")</f>
        <v/>
      </c>
      <c r="N515" s="8" t="n">
        <v>1</v>
      </c>
      <c r="O515" s="9" t="n">
        <v>0</v>
      </c>
      <c r="P515" s="8" t="n">
        <v>1</v>
      </c>
      <c r="Q515" s="9" t="n">
        <v>0</v>
      </c>
      <c r="R515" s="9" t="n">
        <v>0</v>
      </c>
      <c r="S515" s="9" t="n">
        <v>0</v>
      </c>
      <c r="T515" s="9" t="n">
        <v>0</v>
      </c>
      <c r="U515" s="8" t="n">
        <v>1023</v>
      </c>
      <c r="V515" s="9" t="n">
        <v>7</v>
      </c>
      <c r="W515" s="9">
        <f>U515-V515-1</f>
        <v/>
      </c>
      <c r="X515" s="9">
        <f>COUNTIF(B:B,B515)</f>
        <v/>
      </c>
      <c r="Y515" s="7" t="n">
        <v>7.68</v>
      </c>
      <c r="Z515" s="7" t="n">
        <v>17.46</v>
      </c>
      <c r="AA515" s="9" t="n">
        <v>1</v>
      </c>
      <c r="AB515" s="9" t="n">
        <v>0</v>
      </c>
      <c r="AC515" s="9" t="n">
        <v>0</v>
      </c>
      <c r="AD515" s="9" t="n">
        <v>1</v>
      </c>
      <c r="AE515" s="9" t="n">
        <v>0</v>
      </c>
      <c r="AF515" s="9" t="n">
        <v>0</v>
      </c>
      <c r="AG515" s="8" t="n">
        <v>1</v>
      </c>
      <c r="AH515" s="9" t="n">
        <v>0</v>
      </c>
      <c r="AI515" s="30" t="n">
        <v>0</v>
      </c>
      <c r="AJ515" s="9" t="n">
        <v>1</v>
      </c>
      <c r="AK515" s="30" t="n">
        <v>0</v>
      </c>
      <c r="AL515" s="21" t="n">
        <v>2000</v>
      </c>
      <c r="AM515" s="23">
        <f>LN(AL515)</f>
        <v/>
      </c>
      <c r="AN515" s="33" t="inlineStr">
        <is>
          <t>.</t>
        </is>
      </c>
      <c r="AO515" s="33" t="inlineStr">
        <is>
          <t>.</t>
        </is>
      </c>
      <c r="AP515" s="33" t="inlineStr">
        <is>
          <t>.</t>
        </is>
      </c>
      <c r="AQ515" s="43" t="inlineStr">
        <is>
          <t>.</t>
        </is>
      </c>
      <c r="AR515" s="33" t="inlineStr">
        <is>
          <t>.</t>
        </is>
      </c>
      <c r="AS515" s="43" t="inlineStr">
        <is>
          <t>.</t>
        </is>
      </c>
      <c r="AT515" s="42" t="n">
        <v>0.64</v>
      </c>
      <c r="AU515" s="18" t="n">
        <v>0.36</v>
      </c>
      <c r="AV515" t="inlineStr">
        <is>
          <t>.</t>
        </is>
      </c>
      <c r="AW515" s="40" t="inlineStr">
        <is>
          <t>.</t>
        </is>
      </c>
      <c r="AX515" t="inlineStr">
        <is>
          <t>.</t>
        </is>
      </c>
      <c r="AY515" s="40" t="inlineStr">
        <is>
          <t>.</t>
        </is>
      </c>
      <c r="BA515" s="18" t="n"/>
      <c r="BB515" t="n">
        <v>1</v>
      </c>
      <c r="BC515" s="18" t="n">
        <v>0</v>
      </c>
      <c r="BD515" s="18" t="inlineStr">
        <is>
          <t>China</t>
        </is>
      </c>
      <c r="BE515" t="n">
        <v>0</v>
      </c>
      <c r="BF515" t="n">
        <v>1</v>
      </c>
      <c r="BG515" t="n">
        <v>0</v>
      </c>
      <c r="BH515" t="n">
        <v>0</v>
      </c>
      <c r="BI515" t="n">
        <v>0</v>
      </c>
      <c r="BJ515" t="n">
        <v>0</v>
      </c>
      <c r="BK515" s="18" t="n">
        <v>0</v>
      </c>
      <c r="BL515" t="n">
        <v>0</v>
      </c>
      <c r="BM515" t="n">
        <v>1</v>
      </c>
      <c r="BN515" s="18" t="n">
        <v>0</v>
      </c>
      <c r="BO515" t="n">
        <v>127.1666666666667</v>
      </c>
      <c r="BP515" t="n">
        <v>27</v>
      </c>
      <c r="BQ515" s="25" t="n">
        <v>35</v>
      </c>
      <c r="BR515" t="n">
        <v>0</v>
      </c>
      <c r="BS515" t="n">
        <v>0</v>
      </c>
      <c r="BT515" t="n">
        <v>0</v>
      </c>
      <c r="BU515" t="n">
        <v>0</v>
      </c>
      <c r="BV515" t="n">
        <v>0</v>
      </c>
      <c r="BW515" t="n">
        <v>1</v>
      </c>
      <c r="BX515" t="n">
        <v>0</v>
      </c>
      <c r="BY515" s="18" t="n">
        <v>0</v>
      </c>
      <c r="BZ515" t="n">
        <v>0</v>
      </c>
      <c r="CA515" t="n">
        <v>0</v>
      </c>
      <c r="CB515" t="n">
        <v>1</v>
      </c>
      <c r="CC515" s="18" t="n">
        <v>0</v>
      </c>
      <c r="CD515" t="n">
        <v>0</v>
      </c>
      <c r="CE515" t="n">
        <v>0</v>
      </c>
      <c r="CF515" t="n">
        <v>0</v>
      </c>
      <c r="CG515" t="n">
        <v>0</v>
      </c>
      <c r="CH515" s="18" t="n">
        <v>0</v>
      </c>
      <c r="CI515" t="n">
        <v>0</v>
      </c>
      <c r="CJ515" t="n">
        <v>0</v>
      </c>
      <c r="CK515" t="n">
        <v>1</v>
      </c>
      <c r="CL515" t="n">
        <v>1</v>
      </c>
      <c r="CM515" t="n">
        <v>0</v>
      </c>
      <c r="CN515" t="n">
        <v>0</v>
      </c>
      <c r="CO515" t="n">
        <v>1</v>
      </c>
      <c r="CP515" t="n">
        <v>1</v>
      </c>
      <c r="CQ515" t="n">
        <v>0</v>
      </c>
      <c r="CR515" t="n">
        <v>0</v>
      </c>
      <c r="CS515" s="18" t="n">
        <v>0</v>
      </c>
      <c r="DD515" s="34" t="inlineStr">
        <is>
          <t>X</t>
        </is>
      </c>
    </row>
    <row r="516">
      <c r="A516" t="n">
        <v>515</v>
      </c>
      <c r="B516" t="n">
        <v>32</v>
      </c>
      <c r="C516" s="25" t="inlineStr">
        <is>
          <t>De Brauw &amp; Rozelle (2008)</t>
        </is>
      </c>
      <c r="D516" s="12" t="n">
        <v>6</v>
      </c>
      <c r="E516" s="14">
        <f>D516/F516</f>
        <v/>
      </c>
      <c r="F516" s="7" t="n">
        <v>1.8</v>
      </c>
      <c r="G516" s="7">
        <f>D516-E516</f>
        <v/>
      </c>
      <c r="H516" s="16">
        <f>D516+E516</f>
        <v/>
      </c>
      <c r="I516" s="11">
        <f>IFERROR(F516/SQRT(F516^2+W516), "X")</f>
        <v/>
      </c>
      <c r="J516" s="33">
        <f>IFERROR(SQRT((1-I516^2)/W516), "X")</f>
        <v/>
      </c>
      <c r="K516" s="33">
        <f>IFERROR(1/J516, "X")</f>
        <v/>
      </c>
      <c r="L516" s="33">
        <f>IFERROR(I516-J516, "X")</f>
        <v/>
      </c>
      <c r="M516" s="33">
        <f>IFERROR(I516+J516, "X")</f>
        <v/>
      </c>
      <c r="N516" s="8" t="n">
        <v>1</v>
      </c>
      <c r="O516" s="9" t="n">
        <v>0</v>
      </c>
      <c r="P516" s="8" t="n">
        <v>1</v>
      </c>
      <c r="Q516" s="9" t="n">
        <v>0</v>
      </c>
      <c r="R516" s="9" t="n">
        <v>0</v>
      </c>
      <c r="S516" s="9" t="n">
        <v>0</v>
      </c>
      <c r="T516" s="9" t="n">
        <v>0</v>
      </c>
      <c r="U516" s="8" t="n">
        <v>672</v>
      </c>
      <c r="V516" s="9" t="n">
        <v>7</v>
      </c>
      <c r="W516" s="9">
        <f>U516-V516-1</f>
        <v/>
      </c>
      <c r="X516" s="9">
        <f>COUNTIF(B:B,B516)</f>
        <v/>
      </c>
      <c r="Y516" s="7" t="n">
        <v>5.45</v>
      </c>
      <c r="Z516" s="7" t="n">
        <v>17.46</v>
      </c>
      <c r="AA516" s="9" t="n">
        <v>1</v>
      </c>
      <c r="AB516" s="9" t="n">
        <v>0</v>
      </c>
      <c r="AC516" s="9" t="n">
        <v>0</v>
      </c>
      <c r="AD516" s="9" t="n">
        <v>1</v>
      </c>
      <c r="AE516" s="9" t="n">
        <v>0</v>
      </c>
      <c r="AF516" s="9" t="n">
        <v>0</v>
      </c>
      <c r="AG516" s="8" t="n">
        <v>1</v>
      </c>
      <c r="AH516" s="9" t="n">
        <v>0</v>
      </c>
      <c r="AI516" s="30" t="n">
        <v>0</v>
      </c>
      <c r="AJ516" s="9" t="n">
        <v>1</v>
      </c>
      <c r="AK516" s="30" t="n">
        <v>0</v>
      </c>
      <c r="AL516" s="21" t="n">
        <v>2000</v>
      </c>
      <c r="AM516" s="23">
        <f>LN(AL516)</f>
        <v/>
      </c>
      <c r="AN516" s="33" t="inlineStr">
        <is>
          <t>.</t>
        </is>
      </c>
      <c r="AO516" s="33" t="inlineStr">
        <is>
          <t>.</t>
        </is>
      </c>
      <c r="AP516" s="33" t="inlineStr">
        <is>
          <t>.</t>
        </is>
      </c>
      <c r="AQ516" s="43" t="inlineStr">
        <is>
          <t>.</t>
        </is>
      </c>
      <c r="AR516" s="33" t="inlineStr">
        <is>
          <t>.</t>
        </is>
      </c>
      <c r="AS516" s="43" t="inlineStr">
        <is>
          <t>.</t>
        </is>
      </c>
      <c r="AT516" s="42" t="n">
        <v>0.64</v>
      </c>
      <c r="AU516" s="18" t="n">
        <v>0.36</v>
      </c>
      <c r="AV516" t="inlineStr">
        <is>
          <t>.</t>
        </is>
      </c>
      <c r="AW516" s="40" t="inlineStr">
        <is>
          <t>.</t>
        </is>
      </c>
      <c r="AX516" t="inlineStr">
        <is>
          <t>.</t>
        </is>
      </c>
      <c r="AY516" s="40" t="inlineStr">
        <is>
          <t>.</t>
        </is>
      </c>
      <c r="BA516" s="18" t="n"/>
      <c r="BB516" t="n">
        <v>1</v>
      </c>
      <c r="BC516" s="18" t="n">
        <v>0</v>
      </c>
      <c r="BD516" s="18" t="inlineStr">
        <is>
          <t>China</t>
        </is>
      </c>
      <c r="BE516" t="n">
        <v>0</v>
      </c>
      <c r="BF516" t="n">
        <v>1</v>
      </c>
      <c r="BG516" t="n">
        <v>0</v>
      </c>
      <c r="BH516" t="n">
        <v>0</v>
      </c>
      <c r="BI516" t="n">
        <v>0</v>
      </c>
      <c r="BJ516" t="n">
        <v>0</v>
      </c>
      <c r="BK516" s="18" t="n">
        <v>0</v>
      </c>
      <c r="BL516" t="n">
        <v>0</v>
      </c>
      <c r="BM516" t="n">
        <v>1</v>
      </c>
      <c r="BN516" s="18" t="n">
        <v>0</v>
      </c>
      <c r="BO516" t="n">
        <v>127.1666666666667</v>
      </c>
      <c r="BP516" t="n">
        <v>27</v>
      </c>
      <c r="BQ516" s="25" t="n">
        <v>35</v>
      </c>
      <c r="BR516" t="n">
        <v>0</v>
      </c>
      <c r="BS516" t="n">
        <v>0</v>
      </c>
      <c r="BT516" t="n">
        <v>0</v>
      </c>
      <c r="BU516" t="n">
        <v>0</v>
      </c>
      <c r="BV516" t="n">
        <v>0</v>
      </c>
      <c r="BW516" t="n">
        <v>1</v>
      </c>
      <c r="BX516" t="n">
        <v>0</v>
      </c>
      <c r="BY516" s="18" t="n">
        <v>0</v>
      </c>
      <c r="BZ516" t="n">
        <v>0</v>
      </c>
      <c r="CA516" t="n">
        <v>0</v>
      </c>
      <c r="CB516" t="n">
        <v>1</v>
      </c>
      <c r="CC516" s="18" t="n">
        <v>0</v>
      </c>
      <c r="CD516" t="n">
        <v>0</v>
      </c>
      <c r="CE516" t="n">
        <v>0</v>
      </c>
      <c r="CF516" t="n">
        <v>0</v>
      </c>
      <c r="CG516" t="n">
        <v>0</v>
      </c>
      <c r="CH516" s="18" t="n">
        <v>0</v>
      </c>
      <c r="CI516" t="n">
        <v>0</v>
      </c>
      <c r="CJ516" t="n">
        <v>0</v>
      </c>
      <c r="CK516" t="n">
        <v>1</v>
      </c>
      <c r="CL516" t="n">
        <v>1</v>
      </c>
      <c r="CM516" t="n">
        <v>0</v>
      </c>
      <c r="CN516" t="n">
        <v>0</v>
      </c>
      <c r="CO516" t="n">
        <v>1</v>
      </c>
      <c r="CP516" t="n">
        <v>1</v>
      </c>
      <c r="CQ516" t="n">
        <v>0</v>
      </c>
      <c r="CR516" t="n">
        <v>0</v>
      </c>
      <c r="CS516" s="18" t="n">
        <v>0</v>
      </c>
      <c r="DD516" s="34" t="inlineStr">
        <is>
          <t>X</t>
        </is>
      </c>
    </row>
    <row r="517" customFormat="1" s="51">
      <c r="A517" s="51" t="n">
        <v>516</v>
      </c>
      <c r="B517" s="51" t="n">
        <v>32</v>
      </c>
      <c r="C517" s="52" t="inlineStr">
        <is>
          <t>De Brauw &amp; Rozelle (2008)</t>
        </is>
      </c>
      <c r="D517" s="53" t="n">
        <v>11.5</v>
      </c>
      <c r="E517" s="54">
        <f>D517/F517</f>
        <v/>
      </c>
      <c r="F517" s="55" t="n">
        <v>7.86</v>
      </c>
      <c r="G517" s="55">
        <f>D517-E517</f>
        <v/>
      </c>
      <c r="H517" s="56">
        <f>D517+E517</f>
        <v/>
      </c>
      <c r="I517" s="57">
        <f>IFERROR(F517/SQRT(F517^2+W517), "X")</f>
        <v/>
      </c>
      <c r="J517" s="58">
        <f>IFERROR(SQRT((1-I517^2)/W517), "X")</f>
        <v/>
      </c>
      <c r="K517" s="58">
        <f>IFERROR(1/J517, "X")</f>
        <v/>
      </c>
      <c r="L517" s="58">
        <f>IFERROR(I517-J517, "X")</f>
        <v/>
      </c>
      <c r="M517" s="58">
        <f>IFERROR(I517+J517, "X")</f>
        <v/>
      </c>
      <c r="N517" s="59" t="n">
        <v>1</v>
      </c>
      <c r="O517" s="60" t="n">
        <v>0</v>
      </c>
      <c r="P517" s="59" t="n">
        <v>1</v>
      </c>
      <c r="Q517" s="60" t="n">
        <v>0</v>
      </c>
      <c r="R517" s="60" t="n">
        <v>0</v>
      </c>
      <c r="S517" s="60" t="n">
        <v>0</v>
      </c>
      <c r="T517" s="60" t="n">
        <v>0</v>
      </c>
      <c r="U517" s="59" t="n">
        <v>672</v>
      </c>
      <c r="V517" s="60" t="n">
        <v>7</v>
      </c>
      <c r="W517" s="60">
        <f>U517-V517-1</f>
        <v/>
      </c>
      <c r="X517" s="60">
        <f>COUNTIF(B:B,B517)</f>
        <v/>
      </c>
      <c r="Y517" s="55" t="n">
        <v>7.68</v>
      </c>
      <c r="Z517" s="55" t="n">
        <v>17.46</v>
      </c>
      <c r="AA517" s="60" t="n">
        <v>1</v>
      </c>
      <c r="AB517" s="60" t="n">
        <v>0</v>
      </c>
      <c r="AC517" s="60" t="n">
        <v>0</v>
      </c>
      <c r="AD517" s="60" t="n">
        <v>1</v>
      </c>
      <c r="AE517" s="60" t="n">
        <v>0</v>
      </c>
      <c r="AF517" s="60" t="n">
        <v>0</v>
      </c>
      <c r="AG517" s="59" t="n">
        <v>1</v>
      </c>
      <c r="AH517" s="60" t="n">
        <v>0</v>
      </c>
      <c r="AI517" s="61" t="n">
        <v>0</v>
      </c>
      <c r="AJ517" s="60" t="n">
        <v>1</v>
      </c>
      <c r="AK517" s="61" t="n">
        <v>0</v>
      </c>
      <c r="AL517" s="62" t="n">
        <v>2000</v>
      </c>
      <c r="AM517" s="63">
        <f>LN(AL517)</f>
        <v/>
      </c>
      <c r="AN517" s="58" t="inlineStr">
        <is>
          <t>.</t>
        </is>
      </c>
      <c r="AO517" s="58" t="inlineStr">
        <is>
          <t>.</t>
        </is>
      </c>
      <c r="AP517" s="58" t="inlineStr">
        <is>
          <t>.</t>
        </is>
      </c>
      <c r="AQ517" s="64" t="inlineStr">
        <is>
          <t>.</t>
        </is>
      </c>
      <c r="AR517" s="58" t="inlineStr">
        <is>
          <t>.</t>
        </is>
      </c>
      <c r="AS517" s="64" t="inlineStr">
        <is>
          <t>.</t>
        </is>
      </c>
      <c r="AT517" s="65" t="n">
        <v>0.64</v>
      </c>
      <c r="AU517" s="66" t="n">
        <v>0.36</v>
      </c>
      <c r="AV517" s="51" t="inlineStr">
        <is>
          <t>.</t>
        </is>
      </c>
      <c r="AW517" s="67" t="inlineStr">
        <is>
          <t>.</t>
        </is>
      </c>
      <c r="AX517" s="51" t="inlineStr">
        <is>
          <t>.</t>
        </is>
      </c>
      <c r="AY517" s="67" t="inlineStr">
        <is>
          <t>.</t>
        </is>
      </c>
      <c r="BA517" s="66" t="n"/>
      <c r="BB517" s="51" t="n">
        <v>1</v>
      </c>
      <c r="BC517" s="66" t="n">
        <v>0</v>
      </c>
      <c r="BD517" s="66" t="inlineStr">
        <is>
          <t>China</t>
        </is>
      </c>
      <c r="BE517" t="n">
        <v>0</v>
      </c>
      <c r="BF517" t="n">
        <v>1</v>
      </c>
      <c r="BG517" t="n">
        <v>0</v>
      </c>
      <c r="BH517" t="n">
        <v>0</v>
      </c>
      <c r="BI517" t="n">
        <v>0</v>
      </c>
      <c r="BJ517" t="n">
        <v>0</v>
      </c>
      <c r="BK517" s="66" t="n">
        <v>0</v>
      </c>
      <c r="BL517" t="n">
        <v>0</v>
      </c>
      <c r="BM517" t="n">
        <v>1</v>
      </c>
      <c r="BN517" s="66" t="n">
        <v>0</v>
      </c>
      <c r="BO517" t="n">
        <v>127.1666666666667</v>
      </c>
      <c r="BP517" t="n">
        <v>27</v>
      </c>
      <c r="BQ517" s="52" t="n">
        <v>35</v>
      </c>
      <c r="BR517" s="51" t="n">
        <v>0</v>
      </c>
      <c r="BS517" s="51" t="n">
        <v>0</v>
      </c>
      <c r="BT517" s="51" t="n">
        <v>0</v>
      </c>
      <c r="BU517" s="51" t="n">
        <v>0</v>
      </c>
      <c r="BV517" s="51" t="n">
        <v>0</v>
      </c>
      <c r="BW517" s="51" t="n">
        <v>1</v>
      </c>
      <c r="BX517" s="51" t="n">
        <v>0</v>
      </c>
      <c r="BY517" s="66" t="n">
        <v>0</v>
      </c>
      <c r="BZ517" s="51" t="n">
        <v>0</v>
      </c>
      <c r="CA517" s="51" t="n">
        <v>0</v>
      </c>
      <c r="CB517" s="51" t="n">
        <v>1</v>
      </c>
      <c r="CC517" s="66" t="n">
        <v>0</v>
      </c>
      <c r="CD517" s="51" t="n">
        <v>0</v>
      </c>
      <c r="CE517" s="51" t="n">
        <v>0</v>
      </c>
      <c r="CF517" s="51" t="n">
        <v>0</v>
      </c>
      <c r="CG517" s="51" t="n">
        <v>0</v>
      </c>
      <c r="CH517" s="66" t="n">
        <v>0</v>
      </c>
      <c r="CI517" s="51" t="n">
        <v>0</v>
      </c>
      <c r="CJ517" s="51" t="n">
        <v>0</v>
      </c>
      <c r="CK517" s="51" t="n">
        <v>1</v>
      </c>
      <c r="CL517" s="51" t="n">
        <v>1</v>
      </c>
      <c r="CM517" s="51" t="n">
        <v>0</v>
      </c>
      <c r="CN517" s="51" t="n">
        <v>0</v>
      </c>
      <c r="CO517" s="51" t="n">
        <v>1</v>
      </c>
      <c r="CP517" s="51" t="n">
        <v>1</v>
      </c>
      <c r="CQ517" s="51" t="n">
        <v>0</v>
      </c>
      <c r="CR517" s="51" t="n">
        <v>0</v>
      </c>
      <c r="CS517" s="66" t="n">
        <v>0</v>
      </c>
      <c r="CY517" s="68" t="n"/>
      <c r="DD517" s="68" t="inlineStr">
        <is>
          <t>X</t>
        </is>
      </c>
    </row>
    <row r="518">
      <c r="A518" t="n">
        <v>517</v>
      </c>
      <c r="B518" t="n">
        <v>33</v>
      </c>
      <c r="C518" s="25" t="inlineStr">
        <is>
          <t>Chanis et al. (2021)</t>
        </is>
      </c>
      <c r="D518" s="12" t="n">
        <v>6.62</v>
      </c>
      <c r="E518" s="14" t="n">
        <v>0.39</v>
      </c>
      <c r="F518" s="7">
        <f>D518/E518</f>
        <v/>
      </c>
      <c r="G518" s="7">
        <f>D518-E518</f>
        <v/>
      </c>
      <c r="H518" s="16">
        <f>D518+E518</f>
        <v/>
      </c>
      <c r="I518" s="11">
        <f>IFERROR(F518/SQRT(F518^2+W518), "X")</f>
        <v/>
      </c>
      <c r="J518" s="33">
        <f>IFERROR(SQRT((1-I518^2)/W518), "X")</f>
        <v/>
      </c>
      <c r="K518" s="33">
        <f>IFERROR(1/J518, "X")</f>
        <v/>
      </c>
      <c r="L518" s="33">
        <f>IFERROR(I518-J518, "X")</f>
        <v/>
      </c>
      <c r="M518" s="33">
        <f>IFERROR(I518+J518, "X")</f>
        <v/>
      </c>
      <c r="N518" s="8" t="n">
        <v>1</v>
      </c>
      <c r="O518" s="9" t="n">
        <v>0</v>
      </c>
      <c r="P518" s="8" t="n">
        <v>1</v>
      </c>
      <c r="Q518" s="9" t="n">
        <v>0</v>
      </c>
      <c r="R518" s="9" t="n">
        <v>0</v>
      </c>
      <c r="S518" s="9" t="n">
        <v>0</v>
      </c>
      <c r="T518" s="9" t="n">
        <v>0</v>
      </c>
      <c r="U518" s="8" t="n">
        <v>237</v>
      </c>
      <c r="V518" s="9" t="n">
        <v>4</v>
      </c>
      <c r="W518" s="9">
        <f>U518-V518-1</f>
        <v/>
      </c>
      <c r="X518" s="9">
        <f>COUNTIF(B:B,B518)</f>
        <v/>
      </c>
      <c r="Y518" s="7" t="n">
        <v>15.0462</v>
      </c>
      <c r="Z518" s="7" t="n">
        <v>15.1765</v>
      </c>
      <c r="AA518" s="9" t="n">
        <v>1</v>
      </c>
      <c r="AB518" s="9" t="n">
        <v>0</v>
      </c>
      <c r="AC518" s="9" t="n">
        <v>0</v>
      </c>
      <c r="AD518" s="9" t="n">
        <v>0</v>
      </c>
      <c r="AE518" s="9" t="n">
        <v>0</v>
      </c>
      <c r="AF518" s="9" t="n">
        <v>1</v>
      </c>
      <c r="AG518" s="8" t="n">
        <v>0</v>
      </c>
      <c r="AH518" s="9" t="n">
        <v>0</v>
      </c>
      <c r="AI518" s="30" t="n">
        <v>1</v>
      </c>
      <c r="AJ518" s="9" t="n">
        <v>1</v>
      </c>
      <c r="AK518" s="30" t="n">
        <v>0</v>
      </c>
      <c r="AL518" s="21" t="n">
        <v>2017</v>
      </c>
      <c r="AM518" s="7">
        <f>LN(AL518)</f>
        <v/>
      </c>
      <c r="AN518" s="33" t="n">
        <v>0</v>
      </c>
      <c r="AO518" s="33" t="n">
        <v>0</v>
      </c>
      <c r="AP518" s="33" t="n">
        <v>0.185</v>
      </c>
      <c r="AQ518" s="43">
        <f>1-AP518</f>
        <v/>
      </c>
      <c r="AR518" s="33" t="inlineStr">
        <is>
          <t>.</t>
        </is>
      </c>
      <c r="AS518" s="43" t="inlineStr">
        <is>
          <t>.</t>
        </is>
      </c>
      <c r="AT518" s="42" t="n">
        <v>1</v>
      </c>
      <c r="AU518" s="18" t="n">
        <v>0</v>
      </c>
      <c r="AV518" t="n">
        <v>0.3697</v>
      </c>
      <c r="AW518" s="40" t="n">
        <v>0.6303</v>
      </c>
      <c r="AX518" t="n">
        <v>0</v>
      </c>
      <c r="AY518" s="40" t="n">
        <v>1</v>
      </c>
      <c r="BA518" s="18" t="n"/>
      <c r="BB518" t="n">
        <v>0</v>
      </c>
      <c r="BC518" s="18" t="n">
        <v>1</v>
      </c>
      <c r="BD518" s="18" t="inlineStr">
        <is>
          <t>Greece</t>
        </is>
      </c>
      <c r="BE518" t="n">
        <v>1</v>
      </c>
      <c r="BF518" t="n">
        <v>0</v>
      </c>
      <c r="BG518" t="n">
        <v>0</v>
      </c>
      <c r="BH518" t="n">
        <v>0</v>
      </c>
      <c r="BI518" t="n">
        <v>0</v>
      </c>
      <c r="BJ518" t="n">
        <v>0</v>
      </c>
      <c r="BK518" s="18" t="n">
        <v>0</v>
      </c>
      <c r="BL518" t="n">
        <v>1</v>
      </c>
      <c r="BM518" t="n">
        <v>0</v>
      </c>
      <c r="BN518" s="18" t="n">
        <v>0</v>
      </c>
      <c r="BO518" t="n">
        <v>1168.916666666667</v>
      </c>
      <c r="BP518" t="n">
        <v>466</v>
      </c>
      <c r="BQ518" s="25" t="n">
        <v>40.1933</v>
      </c>
      <c r="BR518" t="n">
        <v>1</v>
      </c>
      <c r="BS518" t="n">
        <v>0</v>
      </c>
      <c r="BT518" t="n">
        <v>0</v>
      </c>
      <c r="BU518" t="n">
        <v>0</v>
      </c>
      <c r="BV518" t="n">
        <v>0</v>
      </c>
      <c r="BW518" t="n">
        <v>0</v>
      </c>
      <c r="BX518" t="n">
        <v>0</v>
      </c>
      <c r="BY518" s="18" t="n">
        <v>0</v>
      </c>
      <c r="BZ518" t="n">
        <v>0</v>
      </c>
      <c r="CA518" t="n">
        <v>0</v>
      </c>
      <c r="CB518" t="n">
        <v>1</v>
      </c>
      <c r="CC518" s="18" t="n">
        <v>0</v>
      </c>
      <c r="CD518" t="n">
        <v>0</v>
      </c>
      <c r="CE518" t="n">
        <v>0</v>
      </c>
      <c r="CF518" t="n">
        <v>0</v>
      </c>
      <c r="CG518" t="n">
        <v>0</v>
      </c>
      <c r="CH518" s="18" t="n">
        <v>0</v>
      </c>
      <c r="CI518" t="n">
        <v>0</v>
      </c>
      <c r="CJ518" t="n">
        <v>0</v>
      </c>
      <c r="CK518" t="n">
        <v>1</v>
      </c>
      <c r="CL518" t="n">
        <v>1</v>
      </c>
      <c r="CM518" t="n">
        <v>0</v>
      </c>
      <c r="CN518" t="n">
        <v>0</v>
      </c>
      <c r="CO518" t="n">
        <v>1</v>
      </c>
      <c r="CP518" t="n">
        <v>0</v>
      </c>
      <c r="CQ518" t="n">
        <v>0</v>
      </c>
      <c r="CR518" t="n">
        <v>0</v>
      </c>
      <c r="CS518" s="18" t="n">
        <v>0</v>
      </c>
      <c r="DD518" s="34" t="inlineStr">
        <is>
          <t>X</t>
        </is>
      </c>
    </row>
    <row r="519">
      <c r="A519" t="n">
        <v>518</v>
      </c>
      <c r="B519" t="n">
        <v>33</v>
      </c>
      <c r="C519" s="25" t="inlineStr">
        <is>
          <t>Chanis et al. (2021)</t>
        </is>
      </c>
      <c r="D519" s="12" t="n">
        <v>9.970000000000001</v>
      </c>
      <c r="E519" s="14" t="n">
        <v>1.11</v>
      </c>
      <c r="F519" s="7">
        <f>D519/E519</f>
        <v/>
      </c>
      <c r="G519" s="7">
        <f>D519-E519</f>
        <v/>
      </c>
      <c r="H519" s="16">
        <f>D519+E519</f>
        <v/>
      </c>
      <c r="I519" s="11">
        <f>IFERROR(F519/SQRT(F519^2+W519), "X")</f>
        <v/>
      </c>
      <c r="J519" s="33">
        <f>IFERROR(SQRT((1-I519^2)/W519), "X")</f>
        <v/>
      </c>
      <c r="K519" s="33">
        <f>IFERROR(1/J519, "X")</f>
        <v/>
      </c>
      <c r="L519" s="33">
        <f>IFERROR(I519-J519, "X")</f>
        <v/>
      </c>
      <c r="M519" s="33">
        <f>IFERROR(I519+J519, "X")</f>
        <v/>
      </c>
      <c r="N519" s="8" t="n">
        <v>1</v>
      </c>
      <c r="O519" s="9" t="n">
        <v>0</v>
      </c>
      <c r="P519" s="8" t="n">
        <v>1</v>
      </c>
      <c r="Q519" s="9" t="n">
        <v>0</v>
      </c>
      <c r="R519" s="9" t="n">
        <v>0</v>
      </c>
      <c r="S519" s="9" t="n">
        <v>0</v>
      </c>
      <c r="T519" s="9" t="n">
        <v>0</v>
      </c>
      <c r="U519" s="8" t="n">
        <v>237</v>
      </c>
      <c r="V519" s="9" t="n">
        <v>7</v>
      </c>
      <c r="W519" s="9">
        <f>U519-V519-1</f>
        <v/>
      </c>
      <c r="X519" s="9">
        <f>COUNTIF(B:B,B519)</f>
        <v/>
      </c>
      <c r="Y519" s="7" t="n">
        <v>15.0462</v>
      </c>
      <c r="Z519" s="7" t="n">
        <v>15.1765</v>
      </c>
      <c r="AA519" s="9" t="n">
        <v>1</v>
      </c>
      <c r="AB519" s="9" t="n">
        <v>0</v>
      </c>
      <c r="AC519" s="9" t="n">
        <v>0</v>
      </c>
      <c r="AD519" s="9" t="n">
        <v>0</v>
      </c>
      <c r="AE519" s="9" t="n">
        <v>0</v>
      </c>
      <c r="AF519" s="9" t="n">
        <v>1</v>
      </c>
      <c r="AG519" s="8" t="n">
        <v>0</v>
      </c>
      <c r="AH519" s="9" t="n">
        <v>0</v>
      </c>
      <c r="AI519" s="30" t="n">
        <v>1</v>
      </c>
      <c r="AJ519" s="9" t="n">
        <v>1</v>
      </c>
      <c r="AK519" s="30" t="n">
        <v>0</v>
      </c>
      <c r="AL519" s="21" t="n">
        <v>2017</v>
      </c>
      <c r="AM519" s="7">
        <f>LN(AL519)</f>
        <v/>
      </c>
      <c r="AN519" s="33" t="n">
        <v>0</v>
      </c>
      <c r="AO519" s="33" t="n">
        <v>0</v>
      </c>
      <c r="AP519" s="33" t="n">
        <v>0.185</v>
      </c>
      <c r="AQ519" s="43">
        <f>1-AP519</f>
        <v/>
      </c>
      <c r="AR519" s="33" t="inlineStr">
        <is>
          <t>.</t>
        </is>
      </c>
      <c r="AS519" s="43" t="inlineStr">
        <is>
          <t>.</t>
        </is>
      </c>
      <c r="AT519" s="42" t="n">
        <v>1</v>
      </c>
      <c r="AU519" s="18" t="n">
        <v>0</v>
      </c>
      <c r="AV519" t="n">
        <v>0.3697</v>
      </c>
      <c r="AW519" s="40" t="n">
        <v>0.6303</v>
      </c>
      <c r="AX519" t="n">
        <v>0</v>
      </c>
      <c r="AY519" s="40" t="n">
        <v>1</v>
      </c>
      <c r="BA519" s="18" t="n"/>
      <c r="BB519" t="n">
        <v>0</v>
      </c>
      <c r="BC519" s="18" t="n">
        <v>1</v>
      </c>
      <c r="BD519" s="18" t="inlineStr">
        <is>
          <t>Greece</t>
        </is>
      </c>
      <c r="BE519" t="n">
        <v>1</v>
      </c>
      <c r="BF519" t="n">
        <v>0</v>
      </c>
      <c r="BG519" t="n">
        <v>0</v>
      </c>
      <c r="BH519" t="n">
        <v>0</v>
      </c>
      <c r="BI519" t="n">
        <v>0</v>
      </c>
      <c r="BJ519" t="n">
        <v>0</v>
      </c>
      <c r="BK519" s="18" t="n">
        <v>0</v>
      </c>
      <c r="BL519" t="n">
        <v>1</v>
      </c>
      <c r="BM519" t="n">
        <v>0</v>
      </c>
      <c r="BN519" s="18" t="n">
        <v>0</v>
      </c>
      <c r="BO519" t="n">
        <v>1168.916666666667</v>
      </c>
      <c r="BP519" t="n">
        <v>466</v>
      </c>
      <c r="BQ519" s="25" t="n">
        <v>40.1933</v>
      </c>
      <c r="BR519" t="n">
        <v>0</v>
      </c>
      <c r="BS519" t="n">
        <v>0</v>
      </c>
      <c r="BT519" t="n">
        <v>0</v>
      </c>
      <c r="BU519" t="n">
        <v>0</v>
      </c>
      <c r="BV519" t="n">
        <v>1</v>
      </c>
      <c r="BW519" t="n">
        <v>0</v>
      </c>
      <c r="BX519" t="n">
        <v>0</v>
      </c>
      <c r="BY519" s="18" t="n">
        <v>0</v>
      </c>
      <c r="BZ519" t="n">
        <v>1</v>
      </c>
      <c r="CA519" t="n">
        <v>0</v>
      </c>
      <c r="CB519" t="n">
        <v>0</v>
      </c>
      <c r="CC519" s="18" t="n">
        <v>0</v>
      </c>
      <c r="CD519" t="n">
        <v>0</v>
      </c>
      <c r="CE519" t="n">
        <v>0</v>
      </c>
      <c r="CF519" t="n">
        <v>0</v>
      </c>
      <c r="CG519" t="n">
        <v>1</v>
      </c>
      <c r="CH519" s="18" t="n">
        <v>0</v>
      </c>
      <c r="CI519" t="n">
        <v>0</v>
      </c>
      <c r="CJ519" t="n">
        <v>0</v>
      </c>
      <c r="CK519" t="n">
        <v>1</v>
      </c>
      <c r="CL519" t="n">
        <v>1</v>
      </c>
      <c r="CM519" t="n">
        <v>0</v>
      </c>
      <c r="CN519" t="n">
        <v>0</v>
      </c>
      <c r="CO519" t="n">
        <v>1</v>
      </c>
      <c r="CP519" t="n">
        <v>0</v>
      </c>
      <c r="CQ519" t="n">
        <v>0</v>
      </c>
      <c r="CR519" t="n">
        <v>0</v>
      </c>
      <c r="CS519" s="18" t="n">
        <v>0</v>
      </c>
      <c r="DD519" s="34" t="inlineStr">
        <is>
          <t>X</t>
        </is>
      </c>
    </row>
    <row r="520">
      <c r="A520" t="n">
        <v>519</v>
      </c>
      <c r="B520" t="n">
        <v>33</v>
      </c>
      <c r="C520" s="25" t="inlineStr">
        <is>
          <t>Chanis et al. (2021)</t>
        </is>
      </c>
      <c r="D520" s="12" t="n">
        <v>5.72</v>
      </c>
      <c r="E520" s="14" t="n">
        <v>0.67</v>
      </c>
      <c r="F520" s="7">
        <f>D520/E520</f>
        <v/>
      </c>
      <c r="G520" s="7">
        <f>D520-E520</f>
        <v/>
      </c>
      <c r="H520" s="16">
        <f>D520+E520</f>
        <v/>
      </c>
      <c r="I520" s="11">
        <f>IFERROR(F520/SQRT(F520^2+W520), "X")</f>
        <v/>
      </c>
      <c r="J520" s="33">
        <f>IFERROR(SQRT((1-I520^2)/W520), "X")</f>
        <v/>
      </c>
      <c r="K520" s="33">
        <f>IFERROR(1/J520, "X")</f>
        <v/>
      </c>
      <c r="L520" s="33">
        <f>IFERROR(I520-J520, "X")</f>
        <v/>
      </c>
      <c r="M520" s="33">
        <f>IFERROR(I520+J520, "X")</f>
        <v/>
      </c>
      <c r="N520" s="8" t="n">
        <v>1</v>
      </c>
      <c r="O520" s="9" t="n">
        <v>0</v>
      </c>
      <c r="P520" s="8" t="n">
        <v>1</v>
      </c>
      <c r="Q520" s="9" t="n">
        <v>0</v>
      </c>
      <c r="R520" s="9" t="n">
        <v>0</v>
      </c>
      <c r="S520" s="9" t="n">
        <v>0</v>
      </c>
      <c r="T520" s="9" t="n">
        <v>0</v>
      </c>
      <c r="U520" s="8" t="n">
        <v>237</v>
      </c>
      <c r="V520" s="9" t="n">
        <v>8</v>
      </c>
      <c r="W520" s="9">
        <f>U520-V520-1</f>
        <v/>
      </c>
      <c r="X520" s="9">
        <f>COUNTIF(B:B,B520)</f>
        <v/>
      </c>
      <c r="Y520" s="7" t="n">
        <v>15.0462</v>
      </c>
      <c r="Z520" s="7" t="n">
        <v>15.1765</v>
      </c>
      <c r="AA520" s="9" t="n">
        <v>1</v>
      </c>
      <c r="AB520" s="9" t="n">
        <v>0</v>
      </c>
      <c r="AC520" s="9" t="n">
        <v>0</v>
      </c>
      <c r="AD520" s="9" t="n">
        <v>0</v>
      </c>
      <c r="AE520" s="9" t="n">
        <v>0</v>
      </c>
      <c r="AF520" s="9" t="n">
        <v>1</v>
      </c>
      <c r="AG520" s="8" t="n">
        <v>0</v>
      </c>
      <c r="AH520" s="9" t="n">
        <v>0</v>
      </c>
      <c r="AI520" s="30" t="n">
        <v>1</v>
      </c>
      <c r="AJ520" s="9" t="n">
        <v>1</v>
      </c>
      <c r="AK520" s="30" t="n">
        <v>0</v>
      </c>
      <c r="AL520" s="21" t="n">
        <v>2017</v>
      </c>
      <c r="AM520" s="7">
        <f>LN(AL520)</f>
        <v/>
      </c>
      <c r="AN520" s="33" t="n">
        <v>0</v>
      </c>
      <c r="AO520" s="33" t="n">
        <v>0</v>
      </c>
      <c r="AP520" s="33" t="n">
        <v>0.185</v>
      </c>
      <c r="AQ520" s="43">
        <f>1-AP520</f>
        <v/>
      </c>
      <c r="AR520" s="33" t="inlineStr">
        <is>
          <t>.</t>
        </is>
      </c>
      <c r="AS520" s="43" t="inlineStr">
        <is>
          <t>.</t>
        </is>
      </c>
      <c r="AT520" s="42" t="n">
        <v>1</v>
      </c>
      <c r="AU520" s="18" t="n">
        <v>0</v>
      </c>
      <c r="AV520" t="n">
        <v>0.3697</v>
      </c>
      <c r="AW520" s="40" t="n">
        <v>0.6303</v>
      </c>
      <c r="AX520" t="n">
        <v>0</v>
      </c>
      <c r="AY520" s="40" t="n">
        <v>1</v>
      </c>
      <c r="BA520" s="18" t="n"/>
      <c r="BB520" t="n">
        <v>0</v>
      </c>
      <c r="BC520" s="18" t="n">
        <v>1</v>
      </c>
      <c r="BD520" s="18" t="inlineStr">
        <is>
          <t>Greece</t>
        </is>
      </c>
      <c r="BE520" t="n">
        <v>1</v>
      </c>
      <c r="BF520" t="n">
        <v>0</v>
      </c>
      <c r="BG520" t="n">
        <v>0</v>
      </c>
      <c r="BH520" t="n">
        <v>0</v>
      </c>
      <c r="BI520" t="n">
        <v>0</v>
      </c>
      <c r="BJ520" t="n">
        <v>0</v>
      </c>
      <c r="BK520" s="18" t="n">
        <v>0</v>
      </c>
      <c r="BL520" t="n">
        <v>1</v>
      </c>
      <c r="BM520" t="n">
        <v>0</v>
      </c>
      <c r="BN520" s="18" t="n">
        <v>0</v>
      </c>
      <c r="BO520" t="n">
        <v>1168.916666666667</v>
      </c>
      <c r="BP520" t="n">
        <v>466</v>
      </c>
      <c r="BQ520" s="25" t="n">
        <v>40.1933</v>
      </c>
      <c r="BR520" t="n">
        <v>0</v>
      </c>
      <c r="BS520" t="n">
        <v>0</v>
      </c>
      <c r="BT520" t="n">
        <v>0</v>
      </c>
      <c r="BU520" t="n">
        <v>0</v>
      </c>
      <c r="BV520" t="n">
        <v>0</v>
      </c>
      <c r="BW520" t="n">
        <v>0</v>
      </c>
      <c r="BX520" t="n">
        <v>1</v>
      </c>
      <c r="BY520" s="18" t="n">
        <v>0</v>
      </c>
      <c r="BZ520" t="n">
        <v>0</v>
      </c>
      <c r="CA520" t="n">
        <v>1</v>
      </c>
      <c r="CB520" t="n">
        <v>0</v>
      </c>
      <c r="CC520" s="18" t="n">
        <v>0</v>
      </c>
      <c r="CD520" t="n">
        <v>0</v>
      </c>
      <c r="CE520" t="n">
        <v>0</v>
      </c>
      <c r="CF520" t="n">
        <v>0</v>
      </c>
      <c r="CG520" t="n">
        <v>1</v>
      </c>
      <c r="CH520" s="18" t="n">
        <v>0</v>
      </c>
      <c r="CI520" t="n">
        <v>0</v>
      </c>
      <c r="CJ520" t="n">
        <v>0</v>
      </c>
      <c r="CK520" t="n">
        <v>1</v>
      </c>
      <c r="CL520" t="n">
        <v>1</v>
      </c>
      <c r="CM520" t="n">
        <v>0</v>
      </c>
      <c r="CN520" t="n">
        <v>0</v>
      </c>
      <c r="CO520" t="n">
        <v>1</v>
      </c>
      <c r="CP520" t="n">
        <v>0</v>
      </c>
      <c r="CQ520" t="n">
        <v>0</v>
      </c>
      <c r="CR520" t="n">
        <v>0</v>
      </c>
      <c r="CS520" s="18" t="n">
        <v>0</v>
      </c>
      <c r="DD520" s="34" t="inlineStr">
        <is>
          <t>X</t>
        </is>
      </c>
    </row>
    <row r="521">
      <c r="A521" t="n">
        <v>520</v>
      </c>
      <c r="B521" t="n">
        <v>33</v>
      </c>
      <c r="C521" s="25" t="inlineStr">
        <is>
          <t>Chanis et al. (2021)</t>
        </is>
      </c>
      <c r="D521" s="12" t="n">
        <v>5.28</v>
      </c>
      <c r="E521" s="14" t="n">
        <v>0.7</v>
      </c>
      <c r="F521" s="7">
        <f>D521/E521</f>
        <v/>
      </c>
      <c r="G521" s="7">
        <f>D521-E521</f>
        <v/>
      </c>
      <c r="H521" s="16">
        <f>D521+E521</f>
        <v/>
      </c>
      <c r="I521" s="11">
        <f>IFERROR(F521/SQRT(F521^2+W521), "X")</f>
        <v/>
      </c>
      <c r="J521" s="33">
        <f>IFERROR(SQRT((1-I521^2)/W521), "X")</f>
        <v/>
      </c>
      <c r="K521" s="33">
        <f>IFERROR(1/J521, "X")</f>
        <v/>
      </c>
      <c r="L521" s="33">
        <f>IFERROR(I521-J521, "X")</f>
        <v/>
      </c>
      <c r="M521" s="33">
        <f>IFERROR(I521+J521, "X")</f>
        <v/>
      </c>
      <c r="N521" s="8" t="n">
        <v>1</v>
      </c>
      <c r="O521" s="9" t="n">
        <v>0</v>
      </c>
      <c r="P521" s="8" t="n">
        <v>1</v>
      </c>
      <c r="Q521" s="9" t="n">
        <v>0</v>
      </c>
      <c r="R521" s="9" t="n">
        <v>0</v>
      </c>
      <c r="S521" s="9" t="n">
        <v>0</v>
      </c>
      <c r="T521" s="9" t="n">
        <v>0</v>
      </c>
      <c r="U521" s="8" t="n">
        <v>237</v>
      </c>
      <c r="V521" s="9" t="n">
        <v>8</v>
      </c>
      <c r="W521" s="9">
        <f>U521-V521-1</f>
        <v/>
      </c>
      <c r="X521" s="9">
        <f>COUNTIF(B:B,B521)</f>
        <v/>
      </c>
      <c r="Y521" s="7" t="n">
        <v>15.0462</v>
      </c>
      <c r="Z521" s="7" t="n">
        <v>15.1765</v>
      </c>
      <c r="AA521" s="9" t="n">
        <v>1</v>
      </c>
      <c r="AB521" s="9" t="n">
        <v>0</v>
      </c>
      <c r="AC521" s="9" t="n">
        <v>0</v>
      </c>
      <c r="AD521" s="9" t="n">
        <v>0</v>
      </c>
      <c r="AE521" s="9" t="n">
        <v>0</v>
      </c>
      <c r="AF521" s="9" t="n">
        <v>1</v>
      </c>
      <c r="AG521" s="8" t="n">
        <v>0</v>
      </c>
      <c r="AH521" s="9" t="n">
        <v>0</v>
      </c>
      <c r="AI521" s="30" t="n">
        <v>1</v>
      </c>
      <c r="AJ521" s="9" t="n">
        <v>1</v>
      </c>
      <c r="AK521" s="30" t="n">
        <v>0</v>
      </c>
      <c r="AL521" s="21" t="n">
        <v>2017</v>
      </c>
      <c r="AM521" s="7">
        <f>LN(AL521)</f>
        <v/>
      </c>
      <c r="AN521" s="33" t="n">
        <v>0</v>
      </c>
      <c r="AO521" s="33" t="n">
        <v>0</v>
      </c>
      <c r="AP521" s="33" t="n">
        <v>0.185</v>
      </c>
      <c r="AQ521" s="43">
        <f>1-AP521</f>
        <v/>
      </c>
      <c r="AR521" s="33" t="inlineStr">
        <is>
          <t>.</t>
        </is>
      </c>
      <c r="AS521" s="43" t="inlineStr">
        <is>
          <t>.</t>
        </is>
      </c>
      <c r="AT521" s="42" t="n">
        <v>1</v>
      </c>
      <c r="AU521" s="18" t="n">
        <v>0</v>
      </c>
      <c r="AV521" t="n">
        <v>0.3697</v>
      </c>
      <c r="AW521" s="40" t="n">
        <v>0.6303</v>
      </c>
      <c r="AX521" t="n">
        <v>0</v>
      </c>
      <c r="AY521" s="40" t="n">
        <v>1</v>
      </c>
      <c r="BA521" s="18" t="n"/>
      <c r="BB521" t="n">
        <v>0</v>
      </c>
      <c r="BC521" s="18" t="n">
        <v>1</v>
      </c>
      <c r="BD521" s="18" t="inlineStr">
        <is>
          <t>Greece</t>
        </is>
      </c>
      <c r="BE521" t="n">
        <v>1</v>
      </c>
      <c r="BF521" t="n">
        <v>0</v>
      </c>
      <c r="BG521" t="n">
        <v>0</v>
      </c>
      <c r="BH521" t="n">
        <v>0</v>
      </c>
      <c r="BI521" t="n">
        <v>0</v>
      </c>
      <c r="BJ521" t="n">
        <v>0</v>
      </c>
      <c r="BK521" s="18" t="n">
        <v>0</v>
      </c>
      <c r="BL521" t="n">
        <v>1</v>
      </c>
      <c r="BM521" t="n">
        <v>0</v>
      </c>
      <c r="BN521" s="18" t="n">
        <v>0</v>
      </c>
      <c r="BO521" t="n">
        <v>1168.916666666667</v>
      </c>
      <c r="BP521" t="n">
        <v>466</v>
      </c>
      <c r="BQ521" s="25" t="n">
        <v>40.1933</v>
      </c>
      <c r="BR521" t="n">
        <v>0</v>
      </c>
      <c r="BS521" t="n">
        <v>0</v>
      </c>
      <c r="BT521" t="n">
        <v>0</v>
      </c>
      <c r="BU521" t="n">
        <v>0</v>
      </c>
      <c r="BV521" t="n">
        <v>1</v>
      </c>
      <c r="BW521" t="n">
        <v>0</v>
      </c>
      <c r="BX521" t="n">
        <v>0</v>
      </c>
      <c r="BY521" s="18" t="n">
        <v>0</v>
      </c>
      <c r="BZ521" t="n">
        <v>0</v>
      </c>
      <c r="CA521" t="n">
        <v>1</v>
      </c>
      <c r="CB521" t="n">
        <v>0</v>
      </c>
      <c r="CC521" s="18" t="n">
        <v>0</v>
      </c>
      <c r="CD521" t="n">
        <v>0</v>
      </c>
      <c r="CE521" t="n">
        <v>0</v>
      </c>
      <c r="CF521" t="n">
        <v>0</v>
      </c>
      <c r="CG521" t="n">
        <v>1</v>
      </c>
      <c r="CH521" s="18" t="n">
        <v>0</v>
      </c>
      <c r="CI521" t="n">
        <v>0</v>
      </c>
      <c r="CJ521" t="n">
        <v>0</v>
      </c>
      <c r="CK521" t="n">
        <v>1</v>
      </c>
      <c r="CL521" t="n">
        <v>1</v>
      </c>
      <c r="CM521" t="n">
        <v>0</v>
      </c>
      <c r="CN521" t="n">
        <v>0</v>
      </c>
      <c r="CO521" t="n">
        <v>1</v>
      </c>
      <c r="CP521" t="n">
        <v>0</v>
      </c>
      <c r="CQ521" t="n">
        <v>0</v>
      </c>
      <c r="CR521" t="n">
        <v>0</v>
      </c>
      <c r="CS521" s="18" t="n">
        <v>0</v>
      </c>
      <c r="DD521" s="34" t="inlineStr">
        <is>
          <t>X</t>
        </is>
      </c>
    </row>
    <row r="522">
      <c r="A522" t="n">
        <v>521</v>
      </c>
      <c r="B522" t="n">
        <v>33</v>
      </c>
      <c r="C522" s="25" t="inlineStr">
        <is>
          <t>Chanis et al. (2021)</t>
        </is>
      </c>
      <c r="D522" s="12" t="n">
        <v>8.99</v>
      </c>
      <c r="E522" s="14" t="n">
        <v>1.39</v>
      </c>
      <c r="F522" s="7">
        <f>D522/E522</f>
        <v/>
      </c>
      <c r="G522" s="7">
        <f>D522-E522</f>
        <v/>
      </c>
      <c r="H522" s="16">
        <f>D522+E522</f>
        <v/>
      </c>
      <c r="I522" s="11">
        <f>IFERROR(F522/SQRT(F522^2+W522), "X")</f>
        <v/>
      </c>
      <c r="J522" s="33">
        <f>IFERROR(SQRT((1-I522^2)/W522), "X")</f>
        <v/>
      </c>
      <c r="K522" s="33">
        <f>IFERROR(1/J522, "X")</f>
        <v/>
      </c>
      <c r="L522" s="33">
        <f>IFERROR(I522-J522, "X")</f>
        <v/>
      </c>
      <c r="M522" s="33">
        <f>IFERROR(I522+J522, "X")</f>
        <v/>
      </c>
      <c r="N522" s="8" t="n">
        <v>1</v>
      </c>
      <c r="O522" s="9" t="n">
        <v>0</v>
      </c>
      <c r="P522" s="8" t="n">
        <v>1</v>
      </c>
      <c r="Q522" s="9" t="n">
        <v>0</v>
      </c>
      <c r="R522" s="9" t="n">
        <v>0</v>
      </c>
      <c r="S522" s="9" t="n">
        <v>0</v>
      </c>
      <c r="T522" s="9" t="n">
        <v>0</v>
      </c>
      <c r="U522" s="8" t="n">
        <v>237</v>
      </c>
      <c r="V522" s="9" t="n">
        <v>8</v>
      </c>
      <c r="W522" s="9">
        <f>U522-V522-1</f>
        <v/>
      </c>
      <c r="X522" s="9">
        <f>COUNTIF(B:B,B522)</f>
        <v/>
      </c>
      <c r="Y522" s="7" t="n">
        <v>15.0462</v>
      </c>
      <c r="Z522" s="7" t="n">
        <v>15.1765</v>
      </c>
      <c r="AA522" s="9" t="n">
        <v>1</v>
      </c>
      <c r="AB522" s="9" t="n">
        <v>0</v>
      </c>
      <c r="AC522" s="9" t="n">
        <v>0</v>
      </c>
      <c r="AD522" s="9" t="n">
        <v>0</v>
      </c>
      <c r="AE522" s="9" t="n">
        <v>0</v>
      </c>
      <c r="AF522" s="9" t="n">
        <v>1</v>
      </c>
      <c r="AG522" s="8" t="n">
        <v>0</v>
      </c>
      <c r="AH522" s="9" t="n">
        <v>0</v>
      </c>
      <c r="AI522" s="30" t="n">
        <v>1</v>
      </c>
      <c r="AJ522" s="9" t="n">
        <v>1</v>
      </c>
      <c r="AK522" s="30" t="n">
        <v>0</v>
      </c>
      <c r="AL522" s="21" t="n">
        <v>2017</v>
      </c>
      <c r="AM522" s="7">
        <f>LN(AL522)</f>
        <v/>
      </c>
      <c r="AN522" s="33" t="n">
        <v>0</v>
      </c>
      <c r="AO522" s="33" t="n">
        <v>0</v>
      </c>
      <c r="AP522" s="33" t="n">
        <v>0.185</v>
      </c>
      <c r="AQ522" s="43">
        <f>1-AP522</f>
        <v/>
      </c>
      <c r="AR522" s="33" t="inlineStr">
        <is>
          <t>.</t>
        </is>
      </c>
      <c r="AS522" s="43" t="inlineStr">
        <is>
          <t>.</t>
        </is>
      </c>
      <c r="AT522" s="42" t="n">
        <v>1</v>
      </c>
      <c r="AU522" s="18" t="n">
        <v>0</v>
      </c>
      <c r="AV522" t="n">
        <v>0.3697</v>
      </c>
      <c r="AW522" s="40" t="n">
        <v>0.6303</v>
      </c>
      <c r="AX522" t="n">
        <v>0</v>
      </c>
      <c r="AY522" s="40" t="n">
        <v>1</v>
      </c>
      <c r="BA522" s="18" t="n"/>
      <c r="BB522" t="n">
        <v>0</v>
      </c>
      <c r="BC522" s="18" t="n">
        <v>1</v>
      </c>
      <c r="BD522" s="18" t="inlineStr">
        <is>
          <t>Greece</t>
        </is>
      </c>
      <c r="BE522" t="n">
        <v>1</v>
      </c>
      <c r="BF522" t="n">
        <v>0</v>
      </c>
      <c r="BG522" t="n">
        <v>0</v>
      </c>
      <c r="BH522" t="n">
        <v>0</v>
      </c>
      <c r="BI522" t="n">
        <v>0</v>
      </c>
      <c r="BJ522" t="n">
        <v>0</v>
      </c>
      <c r="BK522" s="18" t="n">
        <v>0</v>
      </c>
      <c r="BL522" t="n">
        <v>1</v>
      </c>
      <c r="BM522" t="n">
        <v>0</v>
      </c>
      <c r="BN522" s="18" t="n">
        <v>0</v>
      </c>
      <c r="BO522" t="n">
        <v>1168.916666666667</v>
      </c>
      <c r="BP522" t="n">
        <v>466</v>
      </c>
      <c r="BQ522" s="25" t="n">
        <v>40.1933</v>
      </c>
      <c r="BR522" t="n">
        <v>0</v>
      </c>
      <c r="BS522" t="n">
        <v>0</v>
      </c>
      <c r="BT522" t="n">
        <v>0</v>
      </c>
      <c r="BU522" t="n">
        <v>0</v>
      </c>
      <c r="BV522" t="n">
        <v>0</v>
      </c>
      <c r="BW522" t="n">
        <v>0</v>
      </c>
      <c r="BX522" t="n">
        <v>1</v>
      </c>
      <c r="BY522" s="18" t="n">
        <v>0</v>
      </c>
      <c r="BZ522" t="n">
        <v>0</v>
      </c>
      <c r="CA522" t="n">
        <v>1</v>
      </c>
      <c r="CB522" t="n">
        <v>0</v>
      </c>
      <c r="CC522" s="18" t="n">
        <v>0</v>
      </c>
      <c r="CD522" t="n">
        <v>0</v>
      </c>
      <c r="CE522" t="n">
        <v>0</v>
      </c>
      <c r="CF522" t="n">
        <v>0</v>
      </c>
      <c r="CG522" t="n">
        <v>1</v>
      </c>
      <c r="CH522" s="18" t="n">
        <v>0</v>
      </c>
      <c r="CI522" t="n">
        <v>0</v>
      </c>
      <c r="CJ522" t="n">
        <v>0</v>
      </c>
      <c r="CK522" t="n">
        <v>1</v>
      </c>
      <c r="CL522" t="n">
        <v>1</v>
      </c>
      <c r="CM522" t="n">
        <v>0</v>
      </c>
      <c r="CN522" t="n">
        <v>0</v>
      </c>
      <c r="CO522" t="n">
        <v>1</v>
      </c>
      <c r="CP522" t="n">
        <v>0</v>
      </c>
      <c r="CQ522" t="n">
        <v>0</v>
      </c>
      <c r="CR522" t="n">
        <v>0</v>
      </c>
      <c r="CS522" s="18" t="n">
        <v>0</v>
      </c>
      <c r="DD522" s="34" t="inlineStr">
        <is>
          <t>X</t>
        </is>
      </c>
    </row>
    <row r="523" customFormat="1" s="51">
      <c r="A523" s="51" t="n">
        <v>522</v>
      </c>
      <c r="B523" s="51" t="n">
        <v>33</v>
      </c>
      <c r="C523" s="52" t="inlineStr">
        <is>
          <t>Chanis et al. (2021)</t>
        </is>
      </c>
      <c r="D523" s="53" t="n">
        <v>7.98</v>
      </c>
      <c r="E523" s="54" t="n">
        <v>1.8</v>
      </c>
      <c r="F523" s="55">
        <f>D523/E523</f>
        <v/>
      </c>
      <c r="G523" s="55">
        <f>D523-E523</f>
        <v/>
      </c>
      <c r="H523" s="56">
        <f>D523+E523</f>
        <v/>
      </c>
      <c r="I523" s="57">
        <f>IFERROR(F523/SQRT(F523^2+W523), "X")</f>
        <v/>
      </c>
      <c r="J523" s="58">
        <f>IFERROR(SQRT((1-I523^2)/W523), "X")</f>
        <v/>
      </c>
      <c r="K523" s="58">
        <f>IFERROR(1/J523, "X")</f>
        <v/>
      </c>
      <c r="L523" s="58">
        <f>IFERROR(I523-J523, "X")</f>
        <v/>
      </c>
      <c r="M523" s="58">
        <f>IFERROR(I523+J523, "X")</f>
        <v/>
      </c>
      <c r="N523" s="59" t="n">
        <v>1</v>
      </c>
      <c r="O523" s="60" t="n">
        <v>0</v>
      </c>
      <c r="P523" s="59" t="n">
        <v>1</v>
      </c>
      <c r="Q523" s="60" t="n">
        <v>0</v>
      </c>
      <c r="R523" s="60" t="n">
        <v>0</v>
      </c>
      <c r="S523" s="60" t="n">
        <v>0</v>
      </c>
      <c r="T523" s="60" t="n">
        <v>0</v>
      </c>
      <c r="U523" s="59" t="n">
        <v>237</v>
      </c>
      <c r="V523" s="60" t="n">
        <v>8</v>
      </c>
      <c r="W523" s="60">
        <f>U523-V523-1</f>
        <v/>
      </c>
      <c r="X523" s="60">
        <f>COUNTIF(B:B,B523)</f>
        <v/>
      </c>
      <c r="Y523" s="55" t="n">
        <v>15.0462</v>
      </c>
      <c r="Z523" s="55" t="n">
        <v>15.1765</v>
      </c>
      <c r="AA523" s="60" t="n">
        <v>1</v>
      </c>
      <c r="AB523" s="60" t="n">
        <v>0</v>
      </c>
      <c r="AC523" s="60" t="n">
        <v>0</v>
      </c>
      <c r="AD523" s="60" t="n">
        <v>0</v>
      </c>
      <c r="AE523" s="60" t="n">
        <v>0</v>
      </c>
      <c r="AF523" s="60" t="n">
        <v>1</v>
      </c>
      <c r="AG523" s="59" t="n">
        <v>0</v>
      </c>
      <c r="AH523" s="60" t="n">
        <v>0</v>
      </c>
      <c r="AI523" s="61" t="n">
        <v>1</v>
      </c>
      <c r="AJ523" s="60" t="n">
        <v>1</v>
      </c>
      <c r="AK523" s="61" t="n">
        <v>0</v>
      </c>
      <c r="AL523" s="62" t="n">
        <v>2017</v>
      </c>
      <c r="AM523" s="63">
        <f>LN(AL523)</f>
        <v/>
      </c>
      <c r="AN523" s="58" t="n">
        <v>0</v>
      </c>
      <c r="AO523" s="58" t="n">
        <v>0</v>
      </c>
      <c r="AP523" s="58" t="n">
        <v>0.185</v>
      </c>
      <c r="AQ523" s="64">
        <f>1-AP523</f>
        <v/>
      </c>
      <c r="AR523" s="58" t="inlineStr">
        <is>
          <t>.</t>
        </is>
      </c>
      <c r="AS523" s="64" t="inlineStr">
        <is>
          <t>.</t>
        </is>
      </c>
      <c r="AT523" s="65" t="n">
        <v>1</v>
      </c>
      <c r="AU523" s="66" t="n">
        <v>0</v>
      </c>
      <c r="AV523" s="51" t="n">
        <v>0.3697</v>
      </c>
      <c r="AW523" s="67" t="n">
        <v>0.6303</v>
      </c>
      <c r="AX523" s="51" t="n">
        <v>0</v>
      </c>
      <c r="AY523" s="67" t="n">
        <v>1</v>
      </c>
      <c r="BA523" s="66" t="n"/>
      <c r="BB523" s="51" t="n">
        <v>0</v>
      </c>
      <c r="BC523" s="66" t="n">
        <v>1</v>
      </c>
      <c r="BD523" s="66" t="inlineStr">
        <is>
          <t>Greece</t>
        </is>
      </c>
      <c r="BE523" t="n">
        <v>1</v>
      </c>
      <c r="BF523" t="n">
        <v>0</v>
      </c>
      <c r="BG523" t="n">
        <v>0</v>
      </c>
      <c r="BH523" t="n">
        <v>0</v>
      </c>
      <c r="BI523" t="n">
        <v>0</v>
      </c>
      <c r="BJ523" t="n">
        <v>0</v>
      </c>
      <c r="BK523" s="66" t="n">
        <v>0</v>
      </c>
      <c r="BL523" t="n">
        <v>1</v>
      </c>
      <c r="BM523" t="n">
        <v>0</v>
      </c>
      <c r="BN523" s="66" t="n">
        <v>0</v>
      </c>
      <c r="BO523" t="n">
        <v>1168.916666666667</v>
      </c>
      <c r="BP523" t="n">
        <v>466</v>
      </c>
      <c r="BQ523" s="52" t="n">
        <v>40.1933</v>
      </c>
      <c r="BR523" s="51" t="n">
        <v>0</v>
      </c>
      <c r="BS523" s="51" t="n">
        <v>0</v>
      </c>
      <c r="BT523" s="51" t="n">
        <v>0</v>
      </c>
      <c r="BU523" s="51" t="n">
        <v>0</v>
      </c>
      <c r="BV523" s="51" t="n">
        <v>1</v>
      </c>
      <c r="BW523" s="51" t="n">
        <v>0</v>
      </c>
      <c r="BX523" s="51" t="n">
        <v>0</v>
      </c>
      <c r="BY523" s="66" t="n">
        <v>0</v>
      </c>
      <c r="BZ523" s="51" t="n">
        <v>0</v>
      </c>
      <c r="CA523" s="51" t="n">
        <v>1</v>
      </c>
      <c r="CB523" s="51" t="n">
        <v>0</v>
      </c>
      <c r="CC523" s="66" t="n">
        <v>0</v>
      </c>
      <c r="CD523" s="51" t="n">
        <v>0</v>
      </c>
      <c r="CE523" s="51" t="n">
        <v>0</v>
      </c>
      <c r="CF523" s="51" t="n">
        <v>0</v>
      </c>
      <c r="CG523" s="51" t="n">
        <v>1</v>
      </c>
      <c r="CH523" s="66" t="n">
        <v>0</v>
      </c>
      <c r="CI523" s="51" t="n">
        <v>0</v>
      </c>
      <c r="CJ523" s="51" t="n">
        <v>0</v>
      </c>
      <c r="CK523" s="51" t="n">
        <v>1</v>
      </c>
      <c r="CL523" s="51" t="n">
        <v>1</v>
      </c>
      <c r="CM523" s="51" t="n">
        <v>0</v>
      </c>
      <c r="CN523" s="51" t="n">
        <v>0</v>
      </c>
      <c r="CO523" s="51" t="n">
        <v>1</v>
      </c>
      <c r="CP523" s="51" t="n">
        <v>0</v>
      </c>
      <c r="CQ523" s="51" t="n">
        <v>0</v>
      </c>
      <c r="CR523" s="51" t="n">
        <v>0</v>
      </c>
      <c r="CS523" s="66" t="n">
        <v>0</v>
      </c>
      <c r="CY523" s="68" t="n"/>
      <c r="DD523" s="68" t="inlineStr">
        <is>
          <t>X</t>
        </is>
      </c>
    </row>
    <row r="524">
      <c r="A524" t="n">
        <v>523</v>
      </c>
      <c r="B524" t="n">
        <v>34</v>
      </c>
      <c r="C524" s="25" t="inlineStr">
        <is>
          <t>Paweenawat &amp; Vechbanyongratana (2015)</t>
        </is>
      </c>
      <c r="D524" s="12" t="n">
        <v>10.8332353640085</v>
      </c>
      <c r="E524" s="14" t="n">
        <v>0.2708308841002126</v>
      </c>
      <c r="F524" s="7" t="n">
        <v>40</v>
      </c>
      <c r="G524" s="7">
        <f>D524-E524</f>
        <v/>
      </c>
      <c r="H524" s="16">
        <f>D524+E524</f>
        <v/>
      </c>
      <c r="I524" s="11">
        <f>IFERROR(F524/SQRT(F524^2+W524), "X")</f>
        <v/>
      </c>
      <c r="J524" s="33">
        <f>IFERROR(SQRT((1-I524^2)/W524), "X")</f>
        <v/>
      </c>
      <c r="K524" s="33">
        <f>IFERROR(1/J524, "X")</f>
        <v/>
      </c>
      <c r="L524" s="33">
        <f>IFERROR(I524-J524, "X")</f>
        <v/>
      </c>
      <c r="M524" s="33">
        <f>IFERROR(I524+J524, "X")</f>
        <v/>
      </c>
      <c r="N524" s="8" t="n">
        <v>0</v>
      </c>
      <c r="O524" s="9" t="n">
        <v>1</v>
      </c>
      <c r="P524" s="8" t="n">
        <v>0</v>
      </c>
      <c r="Q524" s="9" t="n">
        <v>0</v>
      </c>
      <c r="R524" s="9" t="n">
        <v>1</v>
      </c>
      <c r="S524" s="9" t="n">
        <v>0</v>
      </c>
      <c r="T524" s="9" t="n">
        <v>0</v>
      </c>
      <c r="U524" s="8" t="n">
        <v>43611</v>
      </c>
      <c r="V524" s="9" t="n">
        <v>14</v>
      </c>
      <c r="W524" s="9">
        <f>U524-V524-1</f>
        <v/>
      </c>
      <c r="X524" s="9">
        <f>COUNTIF(B:B,B524)</f>
        <v/>
      </c>
      <c r="Y524" s="7" t="n">
        <v>16</v>
      </c>
      <c r="Z524" s="7" t="inlineStr">
        <is>
          <t>.</t>
        </is>
      </c>
      <c r="AA524" s="9" t="n">
        <v>0</v>
      </c>
      <c r="AB524" s="9" t="n">
        <v>1</v>
      </c>
      <c r="AC524" s="9" t="n">
        <v>0</v>
      </c>
      <c r="AD524" s="9" t="n">
        <v>0</v>
      </c>
      <c r="AE524" s="9" t="n">
        <v>0</v>
      </c>
      <c r="AF524" s="9" t="n">
        <v>1</v>
      </c>
      <c r="AG524" s="8" t="n">
        <v>1</v>
      </c>
      <c r="AH524" s="9" t="n">
        <v>0</v>
      </c>
      <c r="AI524" s="30" t="n">
        <v>0</v>
      </c>
      <c r="AJ524" s="9" t="n">
        <v>0</v>
      </c>
      <c r="AK524" s="30" t="n">
        <v>1</v>
      </c>
      <c r="AL524" s="21" t="n">
        <v>2008</v>
      </c>
      <c r="AM524" s="23">
        <f>LN(AL524)</f>
        <v/>
      </c>
      <c r="AN524" s="33" t="n">
        <v>0</v>
      </c>
      <c r="AO524" s="33" t="n">
        <v>0</v>
      </c>
      <c r="AP524" s="33" t="n">
        <v>0.201</v>
      </c>
      <c r="AQ524" s="43" t="n">
        <v>0.799</v>
      </c>
      <c r="AR524" s="33" t="inlineStr">
        <is>
          <t>.</t>
        </is>
      </c>
      <c r="AS524" s="43" t="inlineStr">
        <is>
          <t>.</t>
        </is>
      </c>
      <c r="AT524" s="42" t="inlineStr">
        <is>
          <t>.</t>
        </is>
      </c>
      <c r="AU524" s="18" t="inlineStr">
        <is>
          <t>.</t>
        </is>
      </c>
      <c r="AV524" s="39">
        <f>1-AW524</f>
        <v/>
      </c>
      <c r="AW524" s="40" t="n">
        <v>0.571</v>
      </c>
      <c r="AX524" t="n">
        <v>0.615</v>
      </c>
      <c r="AY524" s="40">
        <f>1-AX524</f>
        <v/>
      </c>
      <c r="BA524" s="18" t="n"/>
      <c r="BB524">
        <f>1-BC524</f>
        <v/>
      </c>
      <c r="BC524" s="18" t="n">
        <v>0.526</v>
      </c>
      <c r="BD524" s="18" t="inlineStr">
        <is>
          <t>Thailand</t>
        </is>
      </c>
      <c r="BE524" t="n">
        <v>0</v>
      </c>
      <c r="BF524" t="n">
        <v>1</v>
      </c>
      <c r="BG524" t="n">
        <v>0</v>
      </c>
      <c r="BH524" t="n">
        <v>0</v>
      </c>
      <c r="BI524" t="n">
        <v>0</v>
      </c>
      <c r="BJ524" t="n">
        <v>0</v>
      </c>
      <c r="BK524" s="18" t="n">
        <v>0</v>
      </c>
      <c r="BL524" t="n">
        <v>0</v>
      </c>
      <c r="BM524" t="n">
        <v>1</v>
      </c>
      <c r="BN524" s="18" t="n">
        <v>0</v>
      </c>
      <c r="BO524" t="n">
        <v>111.9166666666667</v>
      </c>
      <c r="BP524" t="n">
        <v>45</v>
      </c>
      <c r="BQ524" s="25" t="n">
        <v>37.829</v>
      </c>
      <c r="BR524" t="n">
        <v>1</v>
      </c>
      <c r="BS524" t="n">
        <v>0</v>
      </c>
      <c r="BT524" t="n">
        <v>0</v>
      </c>
      <c r="BU524" t="n">
        <v>0</v>
      </c>
      <c r="BV524" t="n">
        <v>0</v>
      </c>
      <c r="BW524" t="n">
        <v>0</v>
      </c>
      <c r="BX524" t="n">
        <v>0</v>
      </c>
      <c r="BY524" s="18" t="n">
        <v>0</v>
      </c>
      <c r="BZ524" t="n">
        <v>0</v>
      </c>
      <c r="CA524" t="n">
        <v>0</v>
      </c>
      <c r="CB524" t="n">
        <v>1</v>
      </c>
      <c r="CC524" s="18" t="n">
        <v>0</v>
      </c>
      <c r="CD524" t="n">
        <v>0</v>
      </c>
      <c r="CE524" t="n">
        <v>0</v>
      </c>
      <c r="CF524" t="n">
        <v>0</v>
      </c>
      <c r="CG524" t="n">
        <v>0</v>
      </c>
      <c r="CH524" s="18" t="n">
        <v>0</v>
      </c>
      <c r="CI524" t="n">
        <v>1</v>
      </c>
      <c r="CJ524" t="n">
        <v>1</v>
      </c>
      <c r="CK524" t="n">
        <v>0</v>
      </c>
      <c r="CL524" t="n">
        <v>0</v>
      </c>
      <c r="CM524" t="n">
        <v>0</v>
      </c>
      <c r="CN524" t="n">
        <v>0</v>
      </c>
      <c r="CO524" t="n">
        <v>1</v>
      </c>
      <c r="CP524" t="n">
        <v>1</v>
      </c>
      <c r="CQ524" t="n">
        <v>0</v>
      </c>
      <c r="CR524" t="n">
        <v>1</v>
      </c>
      <c r="CS524" s="18" t="n">
        <v>1</v>
      </c>
      <c r="DD524" s="34" t="inlineStr">
        <is>
          <t>X</t>
        </is>
      </c>
    </row>
    <row r="525">
      <c r="A525" t="n">
        <v>524</v>
      </c>
      <c r="B525" t="n">
        <v>34</v>
      </c>
      <c r="C525" s="25" t="inlineStr">
        <is>
          <t>Paweenawat &amp; Vechbanyongratana (2015)</t>
        </is>
      </c>
      <c r="D525" s="12" t="n">
        <v>14.89125293076059</v>
      </c>
      <c r="E525" s="14" t="n">
        <v>0.2846857177939524</v>
      </c>
      <c r="F525" s="7" t="n">
        <v>52.30769230769231</v>
      </c>
      <c r="G525" s="7">
        <f>D525-E525</f>
        <v/>
      </c>
      <c r="H525" s="16">
        <f>D525+E525</f>
        <v/>
      </c>
      <c r="I525" s="11">
        <f>IFERROR(F525/SQRT(F525^2+W525), "X")</f>
        <v/>
      </c>
      <c r="J525" s="33">
        <f>IFERROR(SQRT((1-I525^2)/W525), "X")</f>
        <v/>
      </c>
      <c r="K525" s="33">
        <f>IFERROR(1/J525, "X")</f>
        <v/>
      </c>
      <c r="L525" s="33">
        <f>IFERROR(I525-J525, "X")</f>
        <v/>
      </c>
      <c r="M525" s="33">
        <f>IFERROR(I525+J525, "X")</f>
        <v/>
      </c>
      <c r="N525" s="8" t="n">
        <v>0</v>
      </c>
      <c r="O525" s="9" t="n">
        <v>1</v>
      </c>
      <c r="P525" s="8" t="n">
        <v>0</v>
      </c>
      <c r="Q525" s="9" t="n">
        <v>0</v>
      </c>
      <c r="R525" s="9" t="n">
        <v>1</v>
      </c>
      <c r="S525" s="9" t="n">
        <v>0</v>
      </c>
      <c r="T525" s="9" t="n">
        <v>0</v>
      </c>
      <c r="U525" s="8" t="n">
        <v>43611</v>
      </c>
      <c r="V525" s="9" t="n">
        <v>14</v>
      </c>
      <c r="W525" s="9">
        <f>U525-V525-1</f>
        <v/>
      </c>
      <c r="X525" s="9">
        <f>COUNTIF(B:B,B525)</f>
        <v/>
      </c>
      <c r="Y525" s="7" t="n">
        <v>18</v>
      </c>
      <c r="Z525" s="7" t="inlineStr">
        <is>
          <t>.</t>
        </is>
      </c>
      <c r="AA525" s="9" t="n">
        <v>0</v>
      </c>
      <c r="AB525" s="9" t="n">
        <v>1</v>
      </c>
      <c r="AC525" s="9" t="n">
        <v>0</v>
      </c>
      <c r="AD525" s="9" t="n">
        <v>0</v>
      </c>
      <c r="AE525" s="9" t="n">
        <v>0</v>
      </c>
      <c r="AF525" s="9" t="n">
        <v>1</v>
      </c>
      <c r="AG525" s="8" t="n">
        <v>1</v>
      </c>
      <c r="AH525" s="9" t="n">
        <v>0</v>
      </c>
      <c r="AI525" s="30" t="n">
        <v>0</v>
      </c>
      <c r="AJ525" s="9" t="n">
        <v>0</v>
      </c>
      <c r="AK525" s="30" t="n">
        <v>1</v>
      </c>
      <c r="AL525" s="21" t="n">
        <v>2008</v>
      </c>
      <c r="AM525" s="23">
        <f>LN(AL525)</f>
        <v/>
      </c>
      <c r="AN525" s="33" t="n">
        <v>0</v>
      </c>
      <c r="AO525" s="33" t="n">
        <v>0</v>
      </c>
      <c r="AP525" s="33" t="n">
        <v>0.201</v>
      </c>
      <c r="AQ525" s="43" t="n">
        <v>0.799</v>
      </c>
      <c r="AR525" s="33" t="inlineStr">
        <is>
          <t>.</t>
        </is>
      </c>
      <c r="AS525" s="43" t="inlineStr">
        <is>
          <t>.</t>
        </is>
      </c>
      <c r="AT525" s="42" t="inlineStr">
        <is>
          <t>.</t>
        </is>
      </c>
      <c r="AU525" s="18" t="inlineStr">
        <is>
          <t>.</t>
        </is>
      </c>
      <c r="AV525" s="39">
        <f>1-AW525</f>
        <v/>
      </c>
      <c r="AW525" s="40" t="n">
        <v>0.571</v>
      </c>
      <c r="AX525" t="n">
        <v>0.615</v>
      </c>
      <c r="AY525" s="40">
        <f>1-AX525</f>
        <v/>
      </c>
      <c r="BA525" s="18" t="n"/>
      <c r="BB525">
        <f>1-BC525</f>
        <v/>
      </c>
      <c r="BC525" s="18" t="n">
        <v>0.526</v>
      </c>
      <c r="BD525" s="18" t="inlineStr">
        <is>
          <t>Thailand</t>
        </is>
      </c>
      <c r="BE525" t="n">
        <v>0</v>
      </c>
      <c r="BF525" t="n">
        <v>1</v>
      </c>
      <c r="BG525" t="n">
        <v>0</v>
      </c>
      <c r="BH525" t="n">
        <v>0</v>
      </c>
      <c r="BI525" t="n">
        <v>0</v>
      </c>
      <c r="BJ525" t="n">
        <v>0</v>
      </c>
      <c r="BK525" s="18" t="n">
        <v>0</v>
      </c>
      <c r="BL525" t="n">
        <v>0</v>
      </c>
      <c r="BM525" t="n">
        <v>1</v>
      </c>
      <c r="BN525" s="18" t="n">
        <v>0</v>
      </c>
      <c r="BO525" t="n">
        <v>111.9166666666667</v>
      </c>
      <c r="BP525" t="n">
        <v>45</v>
      </c>
      <c r="BQ525" s="25" t="n">
        <v>37.829</v>
      </c>
      <c r="BR525" t="n">
        <v>1</v>
      </c>
      <c r="BS525" t="n">
        <v>0</v>
      </c>
      <c r="BT525" t="n">
        <v>0</v>
      </c>
      <c r="BU525" t="n">
        <v>0</v>
      </c>
      <c r="BV525" t="n">
        <v>0</v>
      </c>
      <c r="BW525" t="n">
        <v>0</v>
      </c>
      <c r="BX525" t="n">
        <v>0</v>
      </c>
      <c r="BY525" s="18" t="n">
        <v>0</v>
      </c>
      <c r="BZ525" t="n">
        <v>0</v>
      </c>
      <c r="CA525" t="n">
        <v>0</v>
      </c>
      <c r="CB525" t="n">
        <v>1</v>
      </c>
      <c r="CC525" s="18" t="n">
        <v>0</v>
      </c>
      <c r="CD525" t="n">
        <v>0</v>
      </c>
      <c r="CE525" t="n">
        <v>0</v>
      </c>
      <c r="CF525" t="n">
        <v>0</v>
      </c>
      <c r="CG525" t="n">
        <v>0</v>
      </c>
      <c r="CH525" s="18" t="n">
        <v>0</v>
      </c>
      <c r="CI525" t="n">
        <v>1</v>
      </c>
      <c r="CJ525" t="n">
        <v>1</v>
      </c>
      <c r="CK525" t="n">
        <v>0</v>
      </c>
      <c r="CL525" t="n">
        <v>0</v>
      </c>
      <c r="CM525" t="n">
        <v>0</v>
      </c>
      <c r="CN525" t="n">
        <v>0</v>
      </c>
      <c r="CO525" t="n">
        <v>1</v>
      </c>
      <c r="CP525" t="n">
        <v>1</v>
      </c>
      <c r="CQ525" t="n">
        <v>0</v>
      </c>
      <c r="CR525" t="n">
        <v>1</v>
      </c>
      <c r="CS525" s="18" t="n">
        <v>1</v>
      </c>
      <c r="DD525" s="34" t="inlineStr">
        <is>
          <t>X</t>
        </is>
      </c>
    </row>
    <row r="526">
      <c r="A526" t="n">
        <v>525</v>
      </c>
      <c r="B526" t="n">
        <v>34</v>
      </c>
      <c r="C526" s="25" t="inlineStr">
        <is>
          <t>Paweenawat &amp; Vechbanyongratana (2015)</t>
        </is>
      </c>
      <c r="D526" s="12" t="n">
        <v>11.19336536658311</v>
      </c>
      <c r="E526" s="14" t="n">
        <v>0.1815140329716181</v>
      </c>
      <c r="F526" s="7" t="n">
        <v>61.66666666666666</v>
      </c>
      <c r="G526" s="7">
        <f>D526-E526</f>
        <v/>
      </c>
      <c r="H526" s="16">
        <f>D526+E526</f>
        <v/>
      </c>
      <c r="I526" s="11">
        <f>IFERROR(F526/SQRT(F526^2+W526), "X")</f>
        <v/>
      </c>
      <c r="J526" s="33">
        <f>IFERROR(SQRT((1-I526^2)/W526), "X")</f>
        <v/>
      </c>
      <c r="K526" s="33">
        <f>IFERROR(1/J526, "X")</f>
        <v/>
      </c>
      <c r="L526" s="33">
        <f>IFERROR(I526-J526, "X")</f>
        <v/>
      </c>
      <c r="M526" s="33">
        <f>IFERROR(I526+J526, "X")</f>
        <v/>
      </c>
      <c r="N526" s="8" t="n">
        <v>0</v>
      </c>
      <c r="O526" s="9" t="n">
        <v>1</v>
      </c>
      <c r="P526" s="8" t="n">
        <v>0</v>
      </c>
      <c r="Q526" s="9" t="n">
        <v>0</v>
      </c>
      <c r="R526" s="9" t="n">
        <v>1</v>
      </c>
      <c r="S526" s="9" t="n">
        <v>0</v>
      </c>
      <c r="T526" s="9" t="n">
        <v>0</v>
      </c>
      <c r="U526" s="8" t="n">
        <v>43611</v>
      </c>
      <c r="V526" s="9" t="n">
        <v>15</v>
      </c>
      <c r="W526" s="9">
        <f>U526-V526-1</f>
        <v/>
      </c>
      <c r="X526" s="9">
        <f>COUNTIF(B:B,B526)</f>
        <v/>
      </c>
      <c r="Y526" s="7" t="n">
        <v>16</v>
      </c>
      <c r="Z526" s="7" t="inlineStr">
        <is>
          <t>.</t>
        </is>
      </c>
      <c r="AA526" s="9" t="n">
        <v>0</v>
      </c>
      <c r="AB526" s="9" t="n">
        <v>1</v>
      </c>
      <c r="AC526" s="9" t="n">
        <v>0</v>
      </c>
      <c r="AD526" s="9" t="n">
        <v>0</v>
      </c>
      <c r="AE526" s="9" t="n">
        <v>0</v>
      </c>
      <c r="AF526" s="9" t="n">
        <v>1</v>
      </c>
      <c r="AG526" s="8" t="n">
        <v>1</v>
      </c>
      <c r="AH526" s="9" t="n">
        <v>0</v>
      </c>
      <c r="AI526" s="30" t="n">
        <v>0</v>
      </c>
      <c r="AJ526" s="9" t="n">
        <v>0</v>
      </c>
      <c r="AK526" s="30" t="n">
        <v>1</v>
      </c>
      <c r="AL526" s="21" t="n">
        <v>2008</v>
      </c>
      <c r="AM526" s="23">
        <f>LN(AL526)</f>
        <v/>
      </c>
      <c r="AN526" s="33" t="n">
        <v>0</v>
      </c>
      <c r="AO526" s="33" t="n">
        <v>0</v>
      </c>
      <c r="AP526" s="33" t="n">
        <v>0.201</v>
      </c>
      <c r="AQ526" s="43" t="n">
        <v>0.799</v>
      </c>
      <c r="AR526" s="33" t="inlineStr">
        <is>
          <t>.</t>
        </is>
      </c>
      <c r="AS526" s="43" t="inlineStr">
        <is>
          <t>.</t>
        </is>
      </c>
      <c r="AT526" s="42" t="inlineStr">
        <is>
          <t>.</t>
        </is>
      </c>
      <c r="AU526" s="18" t="inlineStr">
        <is>
          <t>.</t>
        </is>
      </c>
      <c r="AV526" s="39">
        <f>1-AW526</f>
        <v/>
      </c>
      <c r="AW526" s="40" t="n">
        <v>0.571</v>
      </c>
      <c r="AX526" t="n">
        <v>0.615</v>
      </c>
      <c r="AY526" s="40">
        <f>1-AX526</f>
        <v/>
      </c>
      <c r="BA526" s="18" t="n"/>
      <c r="BB526">
        <f>1-BC526</f>
        <v/>
      </c>
      <c r="BC526" s="18" t="n">
        <v>0.526</v>
      </c>
      <c r="BD526" s="18" t="inlineStr">
        <is>
          <t>Thailand</t>
        </is>
      </c>
      <c r="BE526" t="n">
        <v>0</v>
      </c>
      <c r="BF526" t="n">
        <v>1</v>
      </c>
      <c r="BG526" t="n">
        <v>0</v>
      </c>
      <c r="BH526" t="n">
        <v>0</v>
      </c>
      <c r="BI526" t="n">
        <v>0</v>
      </c>
      <c r="BJ526" t="n">
        <v>0</v>
      </c>
      <c r="BK526" s="18" t="n">
        <v>0</v>
      </c>
      <c r="BL526" t="n">
        <v>0</v>
      </c>
      <c r="BM526" t="n">
        <v>1</v>
      </c>
      <c r="BN526" s="18" t="n">
        <v>0</v>
      </c>
      <c r="BO526" t="n">
        <v>111.9166666666667</v>
      </c>
      <c r="BP526" t="n">
        <v>45</v>
      </c>
      <c r="BQ526" s="25" t="n">
        <v>37.829</v>
      </c>
      <c r="BR526" t="n">
        <v>1</v>
      </c>
      <c r="BS526" t="n">
        <v>0</v>
      </c>
      <c r="BT526" t="n">
        <v>0</v>
      </c>
      <c r="BU526" t="n">
        <v>0</v>
      </c>
      <c r="BV526" t="n">
        <v>0</v>
      </c>
      <c r="BW526" t="n">
        <v>0</v>
      </c>
      <c r="BX526" t="n">
        <v>0</v>
      </c>
      <c r="BY526" s="18" t="n">
        <v>0</v>
      </c>
      <c r="BZ526" t="n">
        <v>0</v>
      </c>
      <c r="CA526" t="n">
        <v>0</v>
      </c>
      <c r="CB526" t="n">
        <v>1</v>
      </c>
      <c r="CC526" s="18" t="n">
        <v>0</v>
      </c>
      <c r="CD526" t="n">
        <v>0</v>
      </c>
      <c r="CE526" t="n">
        <v>0</v>
      </c>
      <c r="CF526" t="n">
        <v>0</v>
      </c>
      <c r="CG526" t="n">
        <v>0</v>
      </c>
      <c r="CH526" s="18" t="n">
        <v>0</v>
      </c>
      <c r="CI526" t="n">
        <v>1</v>
      </c>
      <c r="CJ526" t="n">
        <v>1</v>
      </c>
      <c r="CK526" t="n">
        <v>0</v>
      </c>
      <c r="CL526" t="n">
        <v>0</v>
      </c>
      <c r="CM526" t="n">
        <v>0</v>
      </c>
      <c r="CN526" t="n">
        <v>0</v>
      </c>
      <c r="CO526" t="n">
        <v>1</v>
      </c>
      <c r="CP526" t="n">
        <v>1</v>
      </c>
      <c r="CQ526" t="n">
        <v>0</v>
      </c>
      <c r="CR526" t="n">
        <v>1</v>
      </c>
      <c r="CS526" s="18" t="n">
        <v>1</v>
      </c>
      <c r="DD526" s="34" t="inlineStr">
        <is>
          <t>X</t>
        </is>
      </c>
    </row>
    <row r="527">
      <c r="A527" t="n">
        <v>526</v>
      </c>
      <c r="B527" t="n">
        <v>34</v>
      </c>
      <c r="C527" s="25" t="inlineStr">
        <is>
          <t>Paweenawat &amp; Vechbanyongratana (2015)</t>
        </is>
      </c>
      <c r="D527" s="12" t="n">
        <v>14.89125293076057</v>
      </c>
      <c r="E527" s="14" t="n">
        <v>0.1942337338794857</v>
      </c>
      <c r="F527" s="7" t="n">
        <v>76.66666666666667</v>
      </c>
      <c r="G527" s="7">
        <f>D527-E527</f>
        <v/>
      </c>
      <c r="H527" s="16">
        <f>D527+E527</f>
        <v/>
      </c>
      <c r="I527" s="11">
        <f>IFERROR(F527/SQRT(F527^2+W527), "X")</f>
        <v/>
      </c>
      <c r="J527" s="33">
        <f>IFERROR(SQRT((1-I527^2)/W527), "X")</f>
        <v/>
      </c>
      <c r="K527" s="33">
        <f>IFERROR(1/J527, "X")</f>
        <v/>
      </c>
      <c r="L527" s="33">
        <f>IFERROR(I527-J527, "X")</f>
        <v/>
      </c>
      <c r="M527" s="33">
        <f>IFERROR(I527+J527, "X")</f>
        <v/>
      </c>
      <c r="N527" s="8" t="n">
        <v>0</v>
      </c>
      <c r="O527" s="9" t="n">
        <v>1</v>
      </c>
      <c r="P527" s="8" t="n">
        <v>0</v>
      </c>
      <c r="Q527" s="9" t="n">
        <v>0</v>
      </c>
      <c r="R527" s="9" t="n">
        <v>1</v>
      </c>
      <c r="S527" s="9" t="n">
        <v>0</v>
      </c>
      <c r="T527" s="9" t="n">
        <v>0</v>
      </c>
      <c r="U527" s="8" t="n">
        <v>43611</v>
      </c>
      <c r="V527" s="9" t="n">
        <v>15</v>
      </c>
      <c r="W527" s="9">
        <f>U527-V527-1</f>
        <v/>
      </c>
      <c r="X527" s="9">
        <f>COUNTIF(B:B,B527)</f>
        <v/>
      </c>
      <c r="Y527" s="7" t="n">
        <v>18</v>
      </c>
      <c r="Z527" s="7" t="inlineStr">
        <is>
          <t>.</t>
        </is>
      </c>
      <c r="AA527" s="9" t="n">
        <v>0</v>
      </c>
      <c r="AB527" s="9" t="n">
        <v>1</v>
      </c>
      <c r="AC527" s="9" t="n">
        <v>0</v>
      </c>
      <c r="AD527" s="9" t="n">
        <v>0</v>
      </c>
      <c r="AE527" s="9" t="n">
        <v>0</v>
      </c>
      <c r="AF527" s="9" t="n">
        <v>1</v>
      </c>
      <c r="AG527" s="8" t="n">
        <v>1</v>
      </c>
      <c r="AH527" s="9" t="n">
        <v>0</v>
      </c>
      <c r="AI527" s="30" t="n">
        <v>0</v>
      </c>
      <c r="AJ527" s="9" t="n">
        <v>0</v>
      </c>
      <c r="AK527" s="30" t="n">
        <v>1</v>
      </c>
      <c r="AL527" s="21" t="n">
        <v>2008</v>
      </c>
      <c r="AM527" s="23">
        <f>LN(AL527)</f>
        <v/>
      </c>
      <c r="AN527" s="33" t="n">
        <v>0</v>
      </c>
      <c r="AO527" s="33" t="n">
        <v>0</v>
      </c>
      <c r="AP527" s="33" t="n">
        <v>0.201</v>
      </c>
      <c r="AQ527" s="43" t="n">
        <v>0.799</v>
      </c>
      <c r="AR527" s="33" t="inlineStr">
        <is>
          <t>.</t>
        </is>
      </c>
      <c r="AS527" s="43" t="inlineStr">
        <is>
          <t>.</t>
        </is>
      </c>
      <c r="AT527" s="42" t="inlineStr">
        <is>
          <t>.</t>
        </is>
      </c>
      <c r="AU527" s="18" t="inlineStr">
        <is>
          <t>.</t>
        </is>
      </c>
      <c r="AV527" s="39">
        <f>1-AW527</f>
        <v/>
      </c>
      <c r="AW527" s="40" t="n">
        <v>0.571</v>
      </c>
      <c r="AX527" t="n">
        <v>0.615</v>
      </c>
      <c r="AY527" s="40">
        <f>1-AX527</f>
        <v/>
      </c>
      <c r="BA527" s="18" t="n"/>
      <c r="BB527">
        <f>1-BC527</f>
        <v/>
      </c>
      <c r="BC527" s="18" t="n">
        <v>0.526</v>
      </c>
      <c r="BD527" s="18" t="inlineStr">
        <is>
          <t>Thailand</t>
        </is>
      </c>
      <c r="BE527" t="n">
        <v>0</v>
      </c>
      <c r="BF527" t="n">
        <v>1</v>
      </c>
      <c r="BG527" t="n">
        <v>0</v>
      </c>
      <c r="BH527" t="n">
        <v>0</v>
      </c>
      <c r="BI527" t="n">
        <v>0</v>
      </c>
      <c r="BJ527" t="n">
        <v>0</v>
      </c>
      <c r="BK527" s="18" t="n">
        <v>0</v>
      </c>
      <c r="BL527" t="n">
        <v>0</v>
      </c>
      <c r="BM527" t="n">
        <v>1</v>
      </c>
      <c r="BN527" s="18" t="n">
        <v>0</v>
      </c>
      <c r="BO527" t="n">
        <v>111.9166666666667</v>
      </c>
      <c r="BP527" t="n">
        <v>45</v>
      </c>
      <c r="BQ527" s="25" t="n">
        <v>37.829</v>
      </c>
      <c r="BR527" t="n">
        <v>1</v>
      </c>
      <c r="BS527" t="n">
        <v>0</v>
      </c>
      <c r="BT527" t="n">
        <v>0</v>
      </c>
      <c r="BU527" t="n">
        <v>0</v>
      </c>
      <c r="BV527" t="n">
        <v>0</v>
      </c>
      <c r="BW527" t="n">
        <v>0</v>
      </c>
      <c r="BX527" t="n">
        <v>0</v>
      </c>
      <c r="BY527" s="18" t="n">
        <v>0</v>
      </c>
      <c r="BZ527" t="n">
        <v>0</v>
      </c>
      <c r="CA527" t="n">
        <v>0</v>
      </c>
      <c r="CB527" t="n">
        <v>1</v>
      </c>
      <c r="CC527" s="18" t="n">
        <v>0</v>
      </c>
      <c r="CD527" t="n">
        <v>0</v>
      </c>
      <c r="CE527" t="n">
        <v>0</v>
      </c>
      <c r="CF527" t="n">
        <v>0</v>
      </c>
      <c r="CG527" t="n">
        <v>0</v>
      </c>
      <c r="CH527" s="18" t="n">
        <v>0</v>
      </c>
      <c r="CI527" t="n">
        <v>1</v>
      </c>
      <c r="CJ527" t="n">
        <v>1</v>
      </c>
      <c r="CK527" t="n">
        <v>0</v>
      </c>
      <c r="CL527" t="n">
        <v>0</v>
      </c>
      <c r="CM527" t="n">
        <v>0</v>
      </c>
      <c r="CN527" t="n">
        <v>0</v>
      </c>
      <c r="CO527" t="n">
        <v>1</v>
      </c>
      <c r="CP527" t="n">
        <v>1</v>
      </c>
      <c r="CQ527" t="n">
        <v>0</v>
      </c>
      <c r="CR527" t="n">
        <v>1</v>
      </c>
      <c r="CS527" s="18" t="n">
        <v>1</v>
      </c>
      <c r="DD527" s="34" t="inlineStr">
        <is>
          <t>X</t>
        </is>
      </c>
    </row>
    <row r="528">
      <c r="A528" t="n">
        <v>527</v>
      </c>
      <c r="B528" t="n">
        <v>34</v>
      </c>
      <c r="C528" s="25" t="inlineStr">
        <is>
          <t>Paweenawat &amp; Vechbanyongratana (2015)</t>
        </is>
      </c>
      <c r="D528" s="12" t="n">
        <v>10.8332353640085</v>
      </c>
      <c r="E528" s="14" t="n">
        <v>0.1805539227334751</v>
      </c>
      <c r="F528" s="7" t="n">
        <v>60</v>
      </c>
      <c r="G528" s="7">
        <f>D528-E528</f>
        <v/>
      </c>
      <c r="H528" s="16">
        <f>D528+E528</f>
        <v/>
      </c>
      <c r="I528" s="11">
        <f>IFERROR(F528/SQRT(F528^2+W528), "X")</f>
        <v/>
      </c>
      <c r="J528" s="33">
        <f>IFERROR(SQRT((1-I528^2)/W528), "X")</f>
        <v/>
      </c>
      <c r="K528" s="33">
        <f>IFERROR(1/J528, "X")</f>
        <v/>
      </c>
      <c r="L528" s="33">
        <f>IFERROR(I528-J528, "X")</f>
        <v/>
      </c>
      <c r="M528" s="33">
        <f>IFERROR(I528+J528, "X")</f>
        <v/>
      </c>
      <c r="N528" s="8" t="n">
        <v>0</v>
      </c>
      <c r="O528" s="9" t="n">
        <v>1</v>
      </c>
      <c r="P528" s="8" t="n">
        <v>0</v>
      </c>
      <c r="Q528" s="9" t="n">
        <v>0</v>
      </c>
      <c r="R528" s="9" t="n">
        <v>1</v>
      </c>
      <c r="S528" s="9" t="n">
        <v>0</v>
      </c>
      <c r="T528" s="9" t="n">
        <v>0</v>
      </c>
      <c r="U528" s="8" t="n">
        <v>43611</v>
      </c>
      <c r="V528" s="9" t="n">
        <v>16</v>
      </c>
      <c r="W528" s="9">
        <f>U528-V528-1</f>
        <v/>
      </c>
      <c r="X528" s="9">
        <f>COUNTIF(B:B,B528)</f>
        <v/>
      </c>
      <c r="Y528" s="7" t="n">
        <v>16</v>
      </c>
      <c r="Z528" s="7" t="inlineStr">
        <is>
          <t>.</t>
        </is>
      </c>
      <c r="AA528" s="9" t="n">
        <v>0</v>
      </c>
      <c r="AB528" s="9" t="n">
        <v>1</v>
      </c>
      <c r="AC528" s="9" t="n">
        <v>0</v>
      </c>
      <c r="AD528" s="9" t="n">
        <v>0</v>
      </c>
      <c r="AE528" s="9" t="n">
        <v>0</v>
      </c>
      <c r="AF528" s="9" t="n">
        <v>1</v>
      </c>
      <c r="AG528" s="8" t="n">
        <v>1</v>
      </c>
      <c r="AH528" s="9" t="n">
        <v>0</v>
      </c>
      <c r="AI528" s="30" t="n">
        <v>0</v>
      </c>
      <c r="AJ528" s="9" t="n">
        <v>0</v>
      </c>
      <c r="AK528" s="30" t="n">
        <v>1</v>
      </c>
      <c r="AL528" s="21" t="n">
        <v>2008</v>
      </c>
      <c r="AM528" s="23">
        <f>LN(AL528)</f>
        <v/>
      </c>
      <c r="AN528" s="33" t="n">
        <v>0</v>
      </c>
      <c r="AO528" s="33" t="n">
        <v>0</v>
      </c>
      <c r="AP528" s="33" t="n">
        <v>0.201</v>
      </c>
      <c r="AQ528" s="43" t="n">
        <v>0.799</v>
      </c>
      <c r="AR528" s="33" t="inlineStr">
        <is>
          <t>.</t>
        </is>
      </c>
      <c r="AS528" s="43" t="inlineStr">
        <is>
          <t>.</t>
        </is>
      </c>
      <c r="AT528" s="42" t="inlineStr">
        <is>
          <t>.</t>
        </is>
      </c>
      <c r="AU528" s="18" t="inlineStr">
        <is>
          <t>.</t>
        </is>
      </c>
      <c r="AV528" s="39">
        <f>1-AW528</f>
        <v/>
      </c>
      <c r="AW528" s="40" t="n">
        <v>0.571</v>
      </c>
      <c r="AX528" t="n">
        <v>0.615</v>
      </c>
      <c r="AY528" s="40">
        <f>1-AX528</f>
        <v/>
      </c>
      <c r="BA528" s="18" t="n"/>
      <c r="BB528">
        <f>1-BC528</f>
        <v/>
      </c>
      <c r="BC528" s="18" t="n">
        <v>0.526</v>
      </c>
      <c r="BD528" s="18" t="inlineStr">
        <is>
          <t>Thailand</t>
        </is>
      </c>
      <c r="BE528" t="n">
        <v>0</v>
      </c>
      <c r="BF528" t="n">
        <v>1</v>
      </c>
      <c r="BG528" t="n">
        <v>0</v>
      </c>
      <c r="BH528" t="n">
        <v>0</v>
      </c>
      <c r="BI528" t="n">
        <v>0</v>
      </c>
      <c r="BJ528" t="n">
        <v>0</v>
      </c>
      <c r="BK528" s="18" t="n">
        <v>0</v>
      </c>
      <c r="BL528" t="n">
        <v>0</v>
      </c>
      <c r="BM528" t="n">
        <v>1</v>
      </c>
      <c r="BN528" s="18" t="n">
        <v>0</v>
      </c>
      <c r="BO528" t="n">
        <v>111.9166666666667</v>
      </c>
      <c r="BP528" t="n">
        <v>45</v>
      </c>
      <c r="BQ528" s="25" t="n">
        <v>37.829</v>
      </c>
      <c r="BR528" t="n">
        <v>1</v>
      </c>
      <c r="BS528" t="n">
        <v>0</v>
      </c>
      <c r="BT528" t="n">
        <v>0</v>
      </c>
      <c r="BU528" t="n">
        <v>0</v>
      </c>
      <c r="BV528" t="n">
        <v>0</v>
      </c>
      <c r="BW528" t="n">
        <v>0</v>
      </c>
      <c r="BX528" t="n">
        <v>0</v>
      </c>
      <c r="BY528" s="18" t="n">
        <v>0</v>
      </c>
      <c r="BZ528" t="n">
        <v>0</v>
      </c>
      <c r="CA528" t="n">
        <v>0</v>
      </c>
      <c r="CB528" t="n">
        <v>1</v>
      </c>
      <c r="CC528" s="18" t="n">
        <v>0</v>
      </c>
      <c r="CD528" t="n">
        <v>0</v>
      </c>
      <c r="CE528" t="n">
        <v>0</v>
      </c>
      <c r="CF528" t="n">
        <v>0</v>
      </c>
      <c r="CG528" t="n">
        <v>0</v>
      </c>
      <c r="CH528" s="18" t="n">
        <v>0</v>
      </c>
      <c r="CI528" t="n">
        <v>1</v>
      </c>
      <c r="CJ528" t="n">
        <v>1</v>
      </c>
      <c r="CK528" t="n">
        <v>0</v>
      </c>
      <c r="CL528" t="n">
        <v>0</v>
      </c>
      <c r="CM528" t="n">
        <v>0</v>
      </c>
      <c r="CN528" t="n">
        <v>0</v>
      </c>
      <c r="CO528" t="n">
        <v>1</v>
      </c>
      <c r="CP528" t="n">
        <v>1</v>
      </c>
      <c r="CQ528" t="n">
        <v>0</v>
      </c>
      <c r="CR528" t="n">
        <v>1</v>
      </c>
      <c r="CS528" s="18" t="n">
        <v>1</v>
      </c>
      <c r="DD528" s="34" t="inlineStr">
        <is>
          <t>X</t>
        </is>
      </c>
    </row>
    <row r="529">
      <c r="A529" t="n">
        <v>528</v>
      </c>
      <c r="B529" t="n">
        <v>34</v>
      </c>
      <c r="C529" s="25" t="inlineStr">
        <is>
          <t>Paweenawat &amp; Vechbanyongratana (2015)</t>
        </is>
      </c>
      <c r="D529" s="12" t="n">
        <v>14.89125293076059</v>
      </c>
      <c r="E529" s="14" t="n">
        <v>0.1970901123188901</v>
      </c>
      <c r="F529" s="7" t="n">
        <v>75.55555555555557</v>
      </c>
      <c r="G529" s="7">
        <f>D529-E529</f>
        <v/>
      </c>
      <c r="H529" s="16">
        <f>D529+E529</f>
        <v/>
      </c>
      <c r="I529" s="11">
        <f>IFERROR(F529/SQRT(F529^2+W529), "X")</f>
        <v/>
      </c>
      <c r="J529" s="33">
        <f>IFERROR(SQRT((1-I529^2)/W529), "X")</f>
        <v/>
      </c>
      <c r="K529" s="33">
        <f>IFERROR(1/J529, "X")</f>
        <v/>
      </c>
      <c r="L529" s="33">
        <f>IFERROR(I529-J529, "X")</f>
        <v/>
      </c>
      <c r="M529" s="33">
        <f>IFERROR(I529+J529, "X")</f>
        <v/>
      </c>
      <c r="N529" s="8" t="n">
        <v>0</v>
      </c>
      <c r="O529" s="9" t="n">
        <v>1</v>
      </c>
      <c r="P529" s="8" t="n">
        <v>0</v>
      </c>
      <c r="Q529" s="9" t="n">
        <v>0</v>
      </c>
      <c r="R529" s="9" t="n">
        <v>1</v>
      </c>
      <c r="S529" s="9" t="n">
        <v>0</v>
      </c>
      <c r="T529" s="9" t="n">
        <v>0</v>
      </c>
      <c r="U529" s="8" t="n">
        <v>43611</v>
      </c>
      <c r="V529" s="9" t="n">
        <v>16</v>
      </c>
      <c r="W529" s="9">
        <f>U529-V529-1</f>
        <v/>
      </c>
      <c r="X529" s="9">
        <f>COUNTIF(B:B,B529)</f>
        <v/>
      </c>
      <c r="Y529" s="7" t="n">
        <v>18</v>
      </c>
      <c r="Z529" s="7" t="inlineStr">
        <is>
          <t>.</t>
        </is>
      </c>
      <c r="AA529" s="9" t="n">
        <v>0</v>
      </c>
      <c r="AB529" s="9" t="n">
        <v>1</v>
      </c>
      <c r="AC529" s="9" t="n">
        <v>0</v>
      </c>
      <c r="AD529" s="9" t="n">
        <v>0</v>
      </c>
      <c r="AE529" s="9" t="n">
        <v>0</v>
      </c>
      <c r="AF529" s="9" t="n">
        <v>1</v>
      </c>
      <c r="AG529" s="8" t="n">
        <v>1</v>
      </c>
      <c r="AH529" s="9" t="n">
        <v>0</v>
      </c>
      <c r="AI529" s="30" t="n">
        <v>0</v>
      </c>
      <c r="AJ529" s="9" t="n">
        <v>0</v>
      </c>
      <c r="AK529" s="30" t="n">
        <v>1</v>
      </c>
      <c r="AL529" s="21" t="n">
        <v>2008</v>
      </c>
      <c r="AM529" s="23">
        <f>LN(AL529)</f>
        <v/>
      </c>
      <c r="AN529" s="33" t="n">
        <v>0</v>
      </c>
      <c r="AO529" s="33" t="n">
        <v>0</v>
      </c>
      <c r="AP529" s="33" t="n">
        <v>0.201</v>
      </c>
      <c r="AQ529" s="43" t="n">
        <v>0.799</v>
      </c>
      <c r="AR529" s="33" t="inlineStr">
        <is>
          <t>.</t>
        </is>
      </c>
      <c r="AS529" s="43" t="inlineStr">
        <is>
          <t>.</t>
        </is>
      </c>
      <c r="AT529" s="42" t="inlineStr">
        <is>
          <t>.</t>
        </is>
      </c>
      <c r="AU529" s="18" t="inlineStr">
        <is>
          <t>.</t>
        </is>
      </c>
      <c r="AV529" s="39">
        <f>1-AW529</f>
        <v/>
      </c>
      <c r="AW529" s="40" t="n">
        <v>0.571</v>
      </c>
      <c r="AX529" t="n">
        <v>0.615</v>
      </c>
      <c r="AY529" s="40">
        <f>1-AX529</f>
        <v/>
      </c>
      <c r="BA529" s="18" t="n"/>
      <c r="BB529">
        <f>1-BC529</f>
        <v/>
      </c>
      <c r="BC529" s="18" t="n">
        <v>0.526</v>
      </c>
      <c r="BD529" s="18" t="inlineStr">
        <is>
          <t>Thailand</t>
        </is>
      </c>
      <c r="BE529" t="n">
        <v>0</v>
      </c>
      <c r="BF529" t="n">
        <v>1</v>
      </c>
      <c r="BG529" t="n">
        <v>0</v>
      </c>
      <c r="BH529" t="n">
        <v>0</v>
      </c>
      <c r="BI529" t="n">
        <v>0</v>
      </c>
      <c r="BJ529" t="n">
        <v>0</v>
      </c>
      <c r="BK529" s="18" t="n">
        <v>0</v>
      </c>
      <c r="BL529" t="n">
        <v>0</v>
      </c>
      <c r="BM529" t="n">
        <v>1</v>
      </c>
      <c r="BN529" s="18" t="n">
        <v>0</v>
      </c>
      <c r="BO529" t="n">
        <v>111.9166666666667</v>
      </c>
      <c r="BP529" t="n">
        <v>45</v>
      </c>
      <c r="BQ529" s="25" t="n">
        <v>37.829</v>
      </c>
      <c r="BR529" t="n">
        <v>1</v>
      </c>
      <c r="BS529" t="n">
        <v>0</v>
      </c>
      <c r="BT529" t="n">
        <v>0</v>
      </c>
      <c r="BU529" t="n">
        <v>0</v>
      </c>
      <c r="BV529" t="n">
        <v>0</v>
      </c>
      <c r="BW529" t="n">
        <v>0</v>
      </c>
      <c r="BX529" t="n">
        <v>0</v>
      </c>
      <c r="BY529" s="18" t="n">
        <v>0</v>
      </c>
      <c r="BZ529" t="n">
        <v>0</v>
      </c>
      <c r="CA529" t="n">
        <v>0</v>
      </c>
      <c r="CB529" t="n">
        <v>1</v>
      </c>
      <c r="CC529" s="18" t="n">
        <v>0</v>
      </c>
      <c r="CD529" t="n">
        <v>0</v>
      </c>
      <c r="CE529" t="n">
        <v>0</v>
      </c>
      <c r="CF529" t="n">
        <v>0</v>
      </c>
      <c r="CG529" t="n">
        <v>0</v>
      </c>
      <c r="CH529" s="18" t="n">
        <v>0</v>
      </c>
      <c r="CI529" t="n">
        <v>1</v>
      </c>
      <c r="CJ529" t="n">
        <v>1</v>
      </c>
      <c r="CK529" t="n">
        <v>0</v>
      </c>
      <c r="CL529" t="n">
        <v>0</v>
      </c>
      <c r="CM529" t="n">
        <v>0</v>
      </c>
      <c r="CN529" t="n">
        <v>0</v>
      </c>
      <c r="CO529" t="n">
        <v>1</v>
      </c>
      <c r="CP529" t="n">
        <v>1</v>
      </c>
      <c r="CQ529" t="n">
        <v>0</v>
      </c>
      <c r="CR529" t="n">
        <v>1</v>
      </c>
      <c r="CS529" s="18" t="n">
        <v>1</v>
      </c>
      <c r="DD529" s="34" t="inlineStr">
        <is>
          <t>X</t>
        </is>
      </c>
    </row>
    <row r="530">
      <c r="A530" t="n">
        <v>529</v>
      </c>
      <c r="B530" t="n">
        <v>34</v>
      </c>
      <c r="C530" s="25" t="inlineStr">
        <is>
          <t>Paweenawat &amp; Vechbanyongratana (2015)</t>
        </is>
      </c>
      <c r="D530" s="12" t="n">
        <v>10.8332353640085</v>
      </c>
      <c r="E530" s="14" t="n">
        <v>0.1805539227334751</v>
      </c>
      <c r="F530" s="7" t="n">
        <v>60</v>
      </c>
      <c r="G530" s="7">
        <f>D530-E530</f>
        <v/>
      </c>
      <c r="H530" s="16">
        <f>D530+E530</f>
        <v/>
      </c>
      <c r="I530" s="11">
        <f>IFERROR(F530/SQRT(F530^2+W530), "X")</f>
        <v/>
      </c>
      <c r="J530" s="33">
        <f>IFERROR(SQRT((1-I530^2)/W530), "X")</f>
        <v/>
      </c>
      <c r="K530" s="33">
        <f>IFERROR(1/J530, "X")</f>
        <v/>
      </c>
      <c r="L530" s="33">
        <f>IFERROR(I530-J530, "X")</f>
        <v/>
      </c>
      <c r="M530" s="33">
        <f>IFERROR(I530+J530, "X")</f>
        <v/>
      </c>
      <c r="N530" s="8" t="n">
        <v>0</v>
      </c>
      <c r="O530" s="9" t="n">
        <v>1</v>
      </c>
      <c r="P530" s="8" t="n">
        <v>0</v>
      </c>
      <c r="Q530" s="9" t="n">
        <v>0</v>
      </c>
      <c r="R530" s="9" t="n">
        <v>1</v>
      </c>
      <c r="S530" s="9" t="n">
        <v>0</v>
      </c>
      <c r="T530" s="9" t="n">
        <v>0</v>
      </c>
      <c r="U530" s="8" t="n">
        <v>43611</v>
      </c>
      <c r="V530" s="9" t="n">
        <v>17</v>
      </c>
      <c r="W530" s="9">
        <f>U530-V530-1</f>
        <v/>
      </c>
      <c r="X530" s="9">
        <f>COUNTIF(B:B,B530)</f>
        <v/>
      </c>
      <c r="Y530" s="7" t="n">
        <v>16</v>
      </c>
      <c r="Z530" s="7" t="inlineStr">
        <is>
          <t>.</t>
        </is>
      </c>
      <c r="AA530" s="9" t="n">
        <v>0</v>
      </c>
      <c r="AB530" s="9" t="n">
        <v>1</v>
      </c>
      <c r="AC530" s="9" t="n">
        <v>0</v>
      </c>
      <c r="AD530" s="9" t="n">
        <v>0</v>
      </c>
      <c r="AE530" s="9" t="n">
        <v>0</v>
      </c>
      <c r="AF530" s="9" t="n">
        <v>1</v>
      </c>
      <c r="AG530" s="8" t="n">
        <v>1</v>
      </c>
      <c r="AH530" s="9" t="n">
        <v>0</v>
      </c>
      <c r="AI530" s="30" t="n">
        <v>0</v>
      </c>
      <c r="AJ530" s="9" t="n">
        <v>0</v>
      </c>
      <c r="AK530" s="30" t="n">
        <v>1</v>
      </c>
      <c r="AL530" s="21" t="n">
        <v>2008</v>
      </c>
      <c r="AM530" s="23">
        <f>LN(AL530)</f>
        <v/>
      </c>
      <c r="AN530" s="33" t="n">
        <v>0</v>
      </c>
      <c r="AO530" s="33" t="n">
        <v>0</v>
      </c>
      <c r="AP530" s="33" t="n">
        <v>0.201</v>
      </c>
      <c r="AQ530" s="43" t="n">
        <v>0.799</v>
      </c>
      <c r="AR530" s="33" t="inlineStr">
        <is>
          <t>.</t>
        </is>
      </c>
      <c r="AS530" s="43" t="inlineStr">
        <is>
          <t>.</t>
        </is>
      </c>
      <c r="AT530" s="42" t="inlineStr">
        <is>
          <t>.</t>
        </is>
      </c>
      <c r="AU530" s="18" t="inlineStr">
        <is>
          <t>.</t>
        </is>
      </c>
      <c r="AV530" s="39">
        <f>1-AW530</f>
        <v/>
      </c>
      <c r="AW530" s="40" t="n">
        <v>0.571</v>
      </c>
      <c r="AX530" t="n">
        <v>0.615</v>
      </c>
      <c r="AY530" s="40">
        <f>1-AX530</f>
        <v/>
      </c>
      <c r="BA530" s="18" t="n"/>
      <c r="BB530">
        <f>1-BC530</f>
        <v/>
      </c>
      <c r="BC530" s="18" t="n">
        <v>0.526</v>
      </c>
      <c r="BD530" s="18" t="inlineStr">
        <is>
          <t>Thailand</t>
        </is>
      </c>
      <c r="BE530" t="n">
        <v>0</v>
      </c>
      <c r="BF530" t="n">
        <v>1</v>
      </c>
      <c r="BG530" t="n">
        <v>0</v>
      </c>
      <c r="BH530" t="n">
        <v>0</v>
      </c>
      <c r="BI530" t="n">
        <v>0</v>
      </c>
      <c r="BJ530" t="n">
        <v>0</v>
      </c>
      <c r="BK530" s="18" t="n">
        <v>0</v>
      </c>
      <c r="BL530" t="n">
        <v>0</v>
      </c>
      <c r="BM530" t="n">
        <v>1</v>
      </c>
      <c r="BN530" s="18" t="n">
        <v>0</v>
      </c>
      <c r="BO530" t="n">
        <v>111.9166666666667</v>
      </c>
      <c r="BP530" t="n">
        <v>45</v>
      </c>
      <c r="BQ530" s="25" t="n">
        <v>37.829</v>
      </c>
      <c r="BR530" t="n">
        <v>1</v>
      </c>
      <c r="BS530" t="n">
        <v>0</v>
      </c>
      <c r="BT530" t="n">
        <v>0</v>
      </c>
      <c r="BU530" t="n">
        <v>0</v>
      </c>
      <c r="BV530" t="n">
        <v>0</v>
      </c>
      <c r="BW530" t="n">
        <v>0</v>
      </c>
      <c r="BX530" t="n">
        <v>0</v>
      </c>
      <c r="BY530" s="18" t="n">
        <v>0</v>
      </c>
      <c r="BZ530" t="n">
        <v>0</v>
      </c>
      <c r="CA530" t="n">
        <v>0</v>
      </c>
      <c r="CB530" t="n">
        <v>1</v>
      </c>
      <c r="CC530" s="18" t="n">
        <v>0</v>
      </c>
      <c r="CD530" t="n">
        <v>0</v>
      </c>
      <c r="CE530" t="n">
        <v>0</v>
      </c>
      <c r="CF530" t="n">
        <v>0</v>
      </c>
      <c r="CG530" t="n">
        <v>0</v>
      </c>
      <c r="CH530" s="18" t="n">
        <v>0</v>
      </c>
      <c r="CI530" t="n">
        <v>1</v>
      </c>
      <c r="CJ530" t="n">
        <v>1</v>
      </c>
      <c r="CK530" t="n">
        <v>0</v>
      </c>
      <c r="CL530" t="n">
        <v>0</v>
      </c>
      <c r="CM530" t="n">
        <v>0</v>
      </c>
      <c r="CN530" t="n">
        <v>0</v>
      </c>
      <c r="CO530" t="n">
        <v>1</v>
      </c>
      <c r="CP530" t="n">
        <v>1</v>
      </c>
      <c r="CQ530" t="n">
        <v>0</v>
      </c>
      <c r="CR530" t="n">
        <v>1</v>
      </c>
      <c r="CS530" s="18" t="n">
        <v>1</v>
      </c>
      <c r="DD530" s="34" t="inlineStr">
        <is>
          <t>X</t>
        </is>
      </c>
    </row>
    <row r="531">
      <c r="A531" t="n">
        <v>530</v>
      </c>
      <c r="B531" t="n">
        <v>34</v>
      </c>
      <c r="C531" s="25" t="inlineStr">
        <is>
          <t>Paweenawat &amp; Vechbanyongratana (2015)</t>
        </is>
      </c>
      <c r="D531" s="12" t="n">
        <v>14.45523142259597</v>
      </c>
      <c r="E531" s="14" t="n">
        <v>0.1941747504527817</v>
      </c>
      <c r="F531" s="7" t="n">
        <v>74.44444444444446</v>
      </c>
      <c r="G531" s="7">
        <f>D531-E531</f>
        <v/>
      </c>
      <c r="H531" s="16">
        <f>D531+E531</f>
        <v/>
      </c>
      <c r="I531" s="11">
        <f>IFERROR(F531/SQRT(F531^2+W531), "X")</f>
        <v/>
      </c>
      <c r="J531" s="33">
        <f>IFERROR(SQRT((1-I531^2)/W531), "X")</f>
        <v/>
      </c>
      <c r="K531" s="33">
        <f>IFERROR(1/J531, "X")</f>
        <v/>
      </c>
      <c r="L531" s="33">
        <f>IFERROR(I531-J531, "X")</f>
        <v/>
      </c>
      <c r="M531" s="33">
        <f>IFERROR(I531+J531, "X")</f>
        <v/>
      </c>
      <c r="N531" s="8" t="n">
        <v>0</v>
      </c>
      <c r="O531" s="9" t="n">
        <v>1</v>
      </c>
      <c r="P531" s="8" t="n">
        <v>0</v>
      </c>
      <c r="Q531" s="9" t="n">
        <v>0</v>
      </c>
      <c r="R531" s="9" t="n">
        <v>1</v>
      </c>
      <c r="S531" s="9" t="n">
        <v>0</v>
      </c>
      <c r="T531" s="9" t="n">
        <v>0</v>
      </c>
      <c r="U531" s="8" t="n">
        <v>43611</v>
      </c>
      <c r="V531" s="9" t="n">
        <v>17</v>
      </c>
      <c r="W531" s="9">
        <f>U531-V531-1</f>
        <v/>
      </c>
      <c r="X531" s="9">
        <f>COUNTIF(B:B,B531)</f>
        <v/>
      </c>
      <c r="Y531" s="7" t="n">
        <v>18</v>
      </c>
      <c r="Z531" s="7" t="inlineStr">
        <is>
          <t>.</t>
        </is>
      </c>
      <c r="AA531" s="9" t="n">
        <v>0</v>
      </c>
      <c r="AB531" s="9" t="n">
        <v>1</v>
      </c>
      <c r="AC531" s="9" t="n">
        <v>0</v>
      </c>
      <c r="AD531" s="9" t="n">
        <v>0</v>
      </c>
      <c r="AE531" s="9" t="n">
        <v>0</v>
      </c>
      <c r="AF531" s="9" t="n">
        <v>1</v>
      </c>
      <c r="AG531" s="8" t="n">
        <v>1</v>
      </c>
      <c r="AH531" s="9" t="n">
        <v>0</v>
      </c>
      <c r="AI531" s="30" t="n">
        <v>0</v>
      </c>
      <c r="AJ531" s="9" t="n">
        <v>0</v>
      </c>
      <c r="AK531" s="30" t="n">
        <v>1</v>
      </c>
      <c r="AL531" s="21" t="n">
        <v>2008</v>
      </c>
      <c r="AM531" s="23">
        <f>LN(AL531)</f>
        <v/>
      </c>
      <c r="AN531" s="33" t="n">
        <v>0</v>
      </c>
      <c r="AO531" s="33" t="n">
        <v>0</v>
      </c>
      <c r="AP531" s="33" t="n">
        <v>0.201</v>
      </c>
      <c r="AQ531" s="43" t="n">
        <v>0.799</v>
      </c>
      <c r="AR531" s="33" t="inlineStr">
        <is>
          <t>.</t>
        </is>
      </c>
      <c r="AS531" s="43" t="inlineStr">
        <is>
          <t>.</t>
        </is>
      </c>
      <c r="AT531" s="42" t="inlineStr">
        <is>
          <t>.</t>
        </is>
      </c>
      <c r="AU531" s="18" t="inlineStr">
        <is>
          <t>.</t>
        </is>
      </c>
      <c r="AV531" s="39">
        <f>1-AW531</f>
        <v/>
      </c>
      <c r="AW531" s="40" t="n">
        <v>0.571</v>
      </c>
      <c r="AX531" t="n">
        <v>0.615</v>
      </c>
      <c r="AY531" s="40">
        <f>1-AX531</f>
        <v/>
      </c>
      <c r="BA531" s="18" t="n"/>
      <c r="BB531">
        <f>1-BC531</f>
        <v/>
      </c>
      <c r="BC531" s="18" t="n">
        <v>0.526</v>
      </c>
      <c r="BD531" s="18" t="inlineStr">
        <is>
          <t>Thailand</t>
        </is>
      </c>
      <c r="BE531" t="n">
        <v>0</v>
      </c>
      <c r="BF531" t="n">
        <v>1</v>
      </c>
      <c r="BG531" t="n">
        <v>0</v>
      </c>
      <c r="BH531" t="n">
        <v>0</v>
      </c>
      <c r="BI531" t="n">
        <v>0</v>
      </c>
      <c r="BJ531" t="n">
        <v>0</v>
      </c>
      <c r="BK531" s="18" t="n">
        <v>0</v>
      </c>
      <c r="BL531" t="n">
        <v>0</v>
      </c>
      <c r="BM531" t="n">
        <v>1</v>
      </c>
      <c r="BN531" s="18" t="n">
        <v>0</v>
      </c>
      <c r="BO531" t="n">
        <v>111.9166666666667</v>
      </c>
      <c r="BP531" t="n">
        <v>45</v>
      </c>
      <c r="BQ531" s="25" t="n">
        <v>37.829</v>
      </c>
      <c r="BR531" t="n">
        <v>1</v>
      </c>
      <c r="BS531" t="n">
        <v>0</v>
      </c>
      <c r="BT531" t="n">
        <v>0</v>
      </c>
      <c r="BU531" t="n">
        <v>0</v>
      </c>
      <c r="BV531" t="n">
        <v>0</v>
      </c>
      <c r="BW531" t="n">
        <v>0</v>
      </c>
      <c r="BX531" t="n">
        <v>0</v>
      </c>
      <c r="BY531" s="18" t="n">
        <v>0</v>
      </c>
      <c r="BZ531" t="n">
        <v>0</v>
      </c>
      <c r="CA531" t="n">
        <v>0</v>
      </c>
      <c r="CB531" t="n">
        <v>1</v>
      </c>
      <c r="CC531" s="18" t="n">
        <v>0</v>
      </c>
      <c r="CD531" t="n">
        <v>0</v>
      </c>
      <c r="CE531" t="n">
        <v>0</v>
      </c>
      <c r="CF531" t="n">
        <v>0</v>
      </c>
      <c r="CG531" t="n">
        <v>0</v>
      </c>
      <c r="CH531" s="18" t="n">
        <v>0</v>
      </c>
      <c r="CI531" t="n">
        <v>1</v>
      </c>
      <c r="CJ531" t="n">
        <v>1</v>
      </c>
      <c r="CK531" t="n">
        <v>0</v>
      </c>
      <c r="CL531" t="n">
        <v>0</v>
      </c>
      <c r="CM531" t="n">
        <v>0</v>
      </c>
      <c r="CN531" t="n">
        <v>0</v>
      </c>
      <c r="CO531" t="n">
        <v>1</v>
      </c>
      <c r="CP531" t="n">
        <v>1</v>
      </c>
      <c r="CQ531" t="n">
        <v>0</v>
      </c>
      <c r="CR531" t="n">
        <v>1</v>
      </c>
      <c r="CS531" s="18" t="n">
        <v>1</v>
      </c>
      <c r="DD531" s="34" t="inlineStr">
        <is>
          <t>X</t>
        </is>
      </c>
    </row>
    <row r="532">
      <c r="A532" t="n">
        <v>531</v>
      </c>
      <c r="B532" t="n">
        <v>34</v>
      </c>
      <c r="C532" s="25" t="inlineStr">
        <is>
          <t>Paweenawat &amp; Vechbanyongratana (2015)</t>
        </is>
      </c>
      <c r="D532" s="12" t="n">
        <v>11.92451984706607</v>
      </c>
      <c r="E532" s="14" t="n">
        <v>0.4280596868177562</v>
      </c>
      <c r="F532" s="7" t="n">
        <v>27.85714285714286</v>
      </c>
      <c r="G532" s="7">
        <f>D532-E532</f>
        <v/>
      </c>
      <c r="H532" s="16">
        <f>D532+E532</f>
        <v/>
      </c>
      <c r="I532" s="11">
        <f>IFERROR(F532/SQRT(F532^2+W532), "X")</f>
        <v/>
      </c>
      <c r="J532" s="33">
        <f>IFERROR(SQRT((1-I532^2)/W532), "X")</f>
        <v/>
      </c>
      <c r="K532" s="33">
        <f>IFERROR(1/J532, "X")</f>
        <v/>
      </c>
      <c r="L532" s="33">
        <f>IFERROR(I532-J532, "X")</f>
        <v/>
      </c>
      <c r="M532" s="33">
        <f>IFERROR(I532+J532, "X")</f>
        <v/>
      </c>
      <c r="N532" s="8" t="n">
        <v>0</v>
      </c>
      <c r="O532" s="9" t="n">
        <v>1</v>
      </c>
      <c r="P532" s="8" t="n">
        <v>0</v>
      </c>
      <c r="Q532" s="9" t="n">
        <v>0</v>
      </c>
      <c r="R532" s="9" t="n">
        <v>1</v>
      </c>
      <c r="S532" s="9" t="n">
        <v>0</v>
      </c>
      <c r="T532" s="9" t="n">
        <v>0</v>
      </c>
      <c r="U532" s="8" t="n">
        <v>39756</v>
      </c>
      <c r="V532" s="9" t="n">
        <v>15</v>
      </c>
      <c r="W532" s="9">
        <f>U532-V532-1</f>
        <v/>
      </c>
      <c r="X532" s="9">
        <f>COUNTIF(B:B,B532)</f>
        <v/>
      </c>
      <c r="Y532" s="7" t="n">
        <v>16</v>
      </c>
      <c r="Z532" s="7" t="inlineStr">
        <is>
          <t>.</t>
        </is>
      </c>
      <c r="AA532" s="9" t="n">
        <v>0</v>
      </c>
      <c r="AB532" s="9" t="n">
        <v>1</v>
      </c>
      <c r="AC532" s="9" t="n">
        <v>0</v>
      </c>
      <c r="AD532" s="9" t="n">
        <v>0</v>
      </c>
      <c r="AE532" s="9" t="n">
        <v>0</v>
      </c>
      <c r="AF532" s="9" t="n">
        <v>1</v>
      </c>
      <c r="AG532" s="8" t="n">
        <v>1</v>
      </c>
      <c r="AH532" s="9" t="n">
        <v>0</v>
      </c>
      <c r="AI532" s="30" t="n">
        <v>0</v>
      </c>
      <c r="AJ532" s="9" t="n">
        <v>0</v>
      </c>
      <c r="AK532" s="30" t="n">
        <v>1</v>
      </c>
      <c r="AL532" s="21" t="n">
        <v>2008</v>
      </c>
      <c r="AM532" s="23">
        <f>LN(AL532)</f>
        <v/>
      </c>
      <c r="AN532" s="33" t="n">
        <v>0</v>
      </c>
      <c r="AO532" s="33" t="n">
        <v>0</v>
      </c>
      <c r="AP532" s="33" t="n">
        <v>0.201</v>
      </c>
      <c r="AQ532" s="43" t="n">
        <v>0.799</v>
      </c>
      <c r="AR532" s="33" t="inlineStr">
        <is>
          <t>.</t>
        </is>
      </c>
      <c r="AS532" s="43" t="inlineStr">
        <is>
          <t>.</t>
        </is>
      </c>
      <c r="AT532" s="42" t="inlineStr">
        <is>
          <t>.</t>
        </is>
      </c>
      <c r="AU532" s="18" t="inlineStr">
        <is>
          <t>.</t>
        </is>
      </c>
      <c r="AV532" s="39">
        <f>1-AW532</f>
        <v/>
      </c>
      <c r="AW532" s="40" t="n">
        <v>0.571</v>
      </c>
      <c r="AX532" t="n">
        <v>0.615</v>
      </c>
      <c r="AY532" s="40">
        <f>1-AX532</f>
        <v/>
      </c>
      <c r="BA532" s="18" t="n"/>
      <c r="BB532">
        <f>1-BC532</f>
        <v/>
      </c>
      <c r="BC532" s="18" t="n">
        <v>0.526</v>
      </c>
      <c r="BD532" s="18" t="inlineStr">
        <is>
          <t>Thailand</t>
        </is>
      </c>
      <c r="BE532" t="n">
        <v>0</v>
      </c>
      <c r="BF532" t="n">
        <v>1</v>
      </c>
      <c r="BG532" t="n">
        <v>0</v>
      </c>
      <c r="BH532" t="n">
        <v>0</v>
      </c>
      <c r="BI532" t="n">
        <v>0</v>
      </c>
      <c r="BJ532" t="n">
        <v>0</v>
      </c>
      <c r="BK532" s="18" t="n">
        <v>0</v>
      </c>
      <c r="BL532" t="n">
        <v>0</v>
      </c>
      <c r="BM532" t="n">
        <v>1</v>
      </c>
      <c r="BN532" s="18" t="n">
        <v>0</v>
      </c>
      <c r="BO532" t="n">
        <v>111.9166666666667</v>
      </c>
      <c r="BP532" t="n">
        <v>45</v>
      </c>
      <c r="BQ532" s="25" t="n">
        <v>37.829</v>
      </c>
      <c r="BR532" t="n">
        <v>0</v>
      </c>
      <c r="BS532" t="n">
        <v>0</v>
      </c>
      <c r="BT532" t="n">
        <v>0</v>
      </c>
      <c r="BU532" t="n">
        <v>0</v>
      </c>
      <c r="BV532" t="n">
        <v>0</v>
      </c>
      <c r="BW532" t="n">
        <v>0</v>
      </c>
      <c r="BX532" t="n">
        <v>0</v>
      </c>
      <c r="BY532" s="18" t="n">
        <v>1</v>
      </c>
      <c r="BZ532" t="n">
        <v>0</v>
      </c>
      <c r="CA532" t="n">
        <v>1</v>
      </c>
      <c r="CB532" t="n">
        <v>0</v>
      </c>
      <c r="CC532" s="18" t="n">
        <v>0</v>
      </c>
      <c r="CD532" t="n">
        <v>0</v>
      </c>
      <c r="CE532" t="n">
        <v>1</v>
      </c>
      <c r="CF532" t="n">
        <v>0</v>
      </c>
      <c r="CG532" t="n">
        <v>0</v>
      </c>
      <c r="CH532" s="18" t="n">
        <v>0</v>
      </c>
      <c r="CI532" t="n">
        <v>1</v>
      </c>
      <c r="CJ532" t="n">
        <v>1</v>
      </c>
      <c r="CK532" t="n">
        <v>0</v>
      </c>
      <c r="CL532" t="n">
        <v>0</v>
      </c>
      <c r="CM532" t="n">
        <v>0</v>
      </c>
      <c r="CN532" t="n">
        <v>0</v>
      </c>
      <c r="CO532" t="n">
        <v>1</v>
      </c>
      <c r="CP532" t="n">
        <v>1</v>
      </c>
      <c r="CQ532" t="n">
        <v>0</v>
      </c>
      <c r="CR532" t="n">
        <v>1</v>
      </c>
      <c r="CS532" s="18" t="n">
        <v>1</v>
      </c>
      <c r="DD532" s="34" t="inlineStr">
        <is>
          <t>X</t>
        </is>
      </c>
    </row>
    <row r="533">
      <c r="A533" t="n">
        <v>532</v>
      </c>
      <c r="B533" t="n">
        <v>34</v>
      </c>
      <c r="C533" s="25" t="inlineStr">
        <is>
          <t>Paweenawat &amp; Vechbanyongratana (2015)</t>
        </is>
      </c>
      <c r="D533" s="12" t="n">
        <v>14.45523142259597</v>
      </c>
      <c r="E533" s="14" t="n">
        <v>0.351055620263045</v>
      </c>
      <c r="F533" s="7" t="n">
        <v>41.17647058823529</v>
      </c>
      <c r="G533" s="7">
        <f>D533-E533</f>
        <v/>
      </c>
      <c r="H533" s="16">
        <f>D533+E533</f>
        <v/>
      </c>
      <c r="I533" s="11">
        <f>IFERROR(F533/SQRT(F533^2+W533), "X")</f>
        <v/>
      </c>
      <c r="J533" s="33">
        <f>IFERROR(SQRT((1-I533^2)/W533), "X")</f>
        <v/>
      </c>
      <c r="K533" s="33">
        <f>IFERROR(1/J533, "X")</f>
        <v/>
      </c>
      <c r="L533" s="33">
        <f>IFERROR(I533-J533, "X")</f>
        <v/>
      </c>
      <c r="M533" s="33">
        <f>IFERROR(I533+J533, "X")</f>
        <v/>
      </c>
      <c r="N533" s="8" t="n">
        <v>0</v>
      </c>
      <c r="O533" s="9" t="n">
        <v>1</v>
      </c>
      <c r="P533" s="8" t="n">
        <v>0</v>
      </c>
      <c r="Q533" s="9" t="n">
        <v>0</v>
      </c>
      <c r="R533" s="9" t="n">
        <v>1</v>
      </c>
      <c r="S533" s="9" t="n">
        <v>0</v>
      </c>
      <c r="T533" s="9" t="n">
        <v>0</v>
      </c>
      <c r="U533" s="8" t="n">
        <v>39756</v>
      </c>
      <c r="V533" s="9" t="n">
        <v>15</v>
      </c>
      <c r="W533" s="9">
        <f>U533-V533-1</f>
        <v/>
      </c>
      <c r="X533" s="9">
        <f>COUNTIF(B:B,B533)</f>
        <v/>
      </c>
      <c r="Y533" s="7" t="n">
        <v>18</v>
      </c>
      <c r="Z533" s="7" t="inlineStr">
        <is>
          <t>.</t>
        </is>
      </c>
      <c r="AA533" s="9" t="n">
        <v>0</v>
      </c>
      <c r="AB533" s="9" t="n">
        <v>1</v>
      </c>
      <c r="AC533" s="9" t="n">
        <v>0</v>
      </c>
      <c r="AD533" s="9" t="n">
        <v>0</v>
      </c>
      <c r="AE533" s="9" t="n">
        <v>0</v>
      </c>
      <c r="AF533" s="9" t="n">
        <v>1</v>
      </c>
      <c r="AG533" s="8" t="n">
        <v>1</v>
      </c>
      <c r="AH533" s="9" t="n">
        <v>0</v>
      </c>
      <c r="AI533" s="30" t="n">
        <v>0</v>
      </c>
      <c r="AJ533" s="9" t="n">
        <v>0</v>
      </c>
      <c r="AK533" s="30" t="n">
        <v>1</v>
      </c>
      <c r="AL533" s="21" t="n">
        <v>2008</v>
      </c>
      <c r="AM533" s="23">
        <f>LN(AL533)</f>
        <v/>
      </c>
      <c r="AN533" s="33" t="n">
        <v>0</v>
      </c>
      <c r="AO533" s="33" t="n">
        <v>0</v>
      </c>
      <c r="AP533" s="33" t="n">
        <v>0.201</v>
      </c>
      <c r="AQ533" s="43" t="n">
        <v>0.799</v>
      </c>
      <c r="AR533" s="33" t="inlineStr">
        <is>
          <t>.</t>
        </is>
      </c>
      <c r="AS533" s="43" t="inlineStr">
        <is>
          <t>.</t>
        </is>
      </c>
      <c r="AT533" s="42" t="inlineStr">
        <is>
          <t>.</t>
        </is>
      </c>
      <c r="AU533" s="18" t="inlineStr">
        <is>
          <t>.</t>
        </is>
      </c>
      <c r="AV533" s="39">
        <f>1-AW533</f>
        <v/>
      </c>
      <c r="AW533" s="40" t="n">
        <v>0.571</v>
      </c>
      <c r="AX533" t="n">
        <v>0.615</v>
      </c>
      <c r="AY533" s="40">
        <f>1-AX533</f>
        <v/>
      </c>
      <c r="BA533" s="18" t="n"/>
      <c r="BB533">
        <f>1-BC533</f>
        <v/>
      </c>
      <c r="BC533" s="18" t="n">
        <v>0.526</v>
      </c>
      <c r="BD533" s="18" t="inlineStr">
        <is>
          <t>Thailand</t>
        </is>
      </c>
      <c r="BE533" t="n">
        <v>0</v>
      </c>
      <c r="BF533" t="n">
        <v>1</v>
      </c>
      <c r="BG533" t="n">
        <v>0</v>
      </c>
      <c r="BH533" t="n">
        <v>0</v>
      </c>
      <c r="BI533" t="n">
        <v>0</v>
      </c>
      <c r="BJ533" t="n">
        <v>0</v>
      </c>
      <c r="BK533" s="18" t="n">
        <v>0</v>
      </c>
      <c r="BL533" t="n">
        <v>0</v>
      </c>
      <c r="BM533" t="n">
        <v>1</v>
      </c>
      <c r="BN533" s="18" t="n">
        <v>0</v>
      </c>
      <c r="BO533" t="n">
        <v>111.9166666666667</v>
      </c>
      <c r="BP533" t="n">
        <v>45</v>
      </c>
      <c r="BQ533" s="25" t="n">
        <v>37.829</v>
      </c>
      <c r="BR533" t="n">
        <v>0</v>
      </c>
      <c r="BS533" t="n">
        <v>0</v>
      </c>
      <c r="BT533" t="n">
        <v>0</v>
      </c>
      <c r="BU533" t="n">
        <v>0</v>
      </c>
      <c r="BV533" t="n">
        <v>0</v>
      </c>
      <c r="BW533" t="n">
        <v>0</v>
      </c>
      <c r="BX533" t="n">
        <v>0</v>
      </c>
      <c r="BY533" s="18" t="n">
        <v>1</v>
      </c>
      <c r="BZ533" t="n">
        <v>0</v>
      </c>
      <c r="CA533" t="n">
        <v>1</v>
      </c>
      <c r="CB533" t="n">
        <v>0</v>
      </c>
      <c r="CC533" s="18" t="n">
        <v>0</v>
      </c>
      <c r="CD533" t="n">
        <v>0</v>
      </c>
      <c r="CE533" t="n">
        <v>1</v>
      </c>
      <c r="CF533" t="n">
        <v>0</v>
      </c>
      <c r="CG533" t="n">
        <v>0</v>
      </c>
      <c r="CH533" s="18" t="n">
        <v>0</v>
      </c>
      <c r="CI533" t="n">
        <v>1</v>
      </c>
      <c r="CJ533" t="n">
        <v>1</v>
      </c>
      <c r="CK533" t="n">
        <v>0</v>
      </c>
      <c r="CL533" t="n">
        <v>0</v>
      </c>
      <c r="CM533" t="n">
        <v>0</v>
      </c>
      <c r="CN533" t="n">
        <v>0</v>
      </c>
      <c r="CO533" t="n">
        <v>1</v>
      </c>
      <c r="CP533" t="n">
        <v>1</v>
      </c>
      <c r="CQ533" t="n">
        <v>0</v>
      </c>
      <c r="CR533" t="n">
        <v>1</v>
      </c>
      <c r="CS533" s="18" t="n">
        <v>1</v>
      </c>
      <c r="DD533" s="34" t="inlineStr">
        <is>
          <t>X</t>
        </is>
      </c>
    </row>
    <row r="534">
      <c r="A534" t="n">
        <v>533</v>
      </c>
      <c r="B534" t="n">
        <v>34</v>
      </c>
      <c r="C534" s="25" t="inlineStr">
        <is>
          <t>Paweenawat &amp; Vechbanyongratana (2015)</t>
        </is>
      </c>
      <c r="D534" s="12" t="n">
        <v>10.12368976408984</v>
      </c>
      <c r="E534" s="14" t="n">
        <v>1.548329022743153</v>
      </c>
      <c r="F534" s="7" t="n">
        <v>6.538461538461539</v>
      </c>
      <c r="G534" s="7">
        <f>D534-E534</f>
        <v/>
      </c>
      <c r="H534" s="16">
        <f>D534+E534</f>
        <v/>
      </c>
      <c r="I534" s="11">
        <f>IFERROR(F534/SQRT(F534^2+W534), "X")</f>
        <v/>
      </c>
      <c r="J534" s="33">
        <f>IFERROR(SQRT((1-I534^2)/W534), "X")</f>
        <v/>
      </c>
      <c r="K534" s="33">
        <f>IFERROR(1/J534, "X")</f>
        <v/>
      </c>
      <c r="L534" s="33">
        <f>IFERROR(I534-J534, "X")</f>
        <v/>
      </c>
      <c r="M534" s="33">
        <f>IFERROR(I534+J534, "X")</f>
        <v/>
      </c>
      <c r="N534" s="8" t="n">
        <v>0</v>
      </c>
      <c r="O534" s="9" t="n">
        <v>1</v>
      </c>
      <c r="P534" s="8" t="n">
        <v>0</v>
      </c>
      <c r="Q534" s="9" t="n">
        <v>0</v>
      </c>
      <c r="R534" s="9" t="n">
        <v>1</v>
      </c>
      <c r="S534" s="9" t="n">
        <v>0</v>
      </c>
      <c r="T534" s="9" t="n">
        <v>0</v>
      </c>
      <c r="U534" s="8" t="n">
        <v>3855</v>
      </c>
      <c r="V534" s="9" t="n">
        <v>15</v>
      </c>
      <c r="W534" s="9">
        <f>U534-V534-1</f>
        <v/>
      </c>
      <c r="X534" s="9">
        <f>COUNTIF(B:B,B534)</f>
        <v/>
      </c>
      <c r="Y534" s="7" t="n">
        <v>16</v>
      </c>
      <c r="Z534" s="7" t="inlineStr">
        <is>
          <t>.</t>
        </is>
      </c>
      <c r="AA534" s="9" t="n">
        <v>0</v>
      </c>
      <c r="AB534" s="9" t="n">
        <v>1</v>
      </c>
      <c r="AC534" s="9" t="n">
        <v>0</v>
      </c>
      <c r="AD534" s="9" t="n">
        <v>0</v>
      </c>
      <c r="AE534" s="9" t="n">
        <v>0</v>
      </c>
      <c r="AF534" s="9" t="n">
        <v>1</v>
      </c>
      <c r="AG534" s="8" t="n">
        <v>1</v>
      </c>
      <c r="AH534" s="9" t="n">
        <v>0</v>
      </c>
      <c r="AI534" s="30" t="n">
        <v>0</v>
      </c>
      <c r="AJ534" s="9" t="n">
        <v>0</v>
      </c>
      <c r="AK534" s="30" t="n">
        <v>1</v>
      </c>
      <c r="AL534" s="21" t="n">
        <v>2008</v>
      </c>
      <c r="AM534" s="23">
        <f>LN(AL534)</f>
        <v/>
      </c>
      <c r="AN534" s="33" t="n">
        <v>0</v>
      </c>
      <c r="AO534" s="33" t="n">
        <v>0</v>
      </c>
      <c r="AP534" s="33" t="n">
        <v>0.201</v>
      </c>
      <c r="AQ534" s="43" t="n">
        <v>0.799</v>
      </c>
      <c r="AR534" s="33" t="inlineStr">
        <is>
          <t>.</t>
        </is>
      </c>
      <c r="AS534" s="43" t="inlineStr">
        <is>
          <t>.</t>
        </is>
      </c>
      <c r="AT534" s="42" t="inlineStr">
        <is>
          <t>.</t>
        </is>
      </c>
      <c r="AU534" s="18" t="inlineStr">
        <is>
          <t>.</t>
        </is>
      </c>
      <c r="AV534" s="39">
        <f>1-AW534</f>
        <v/>
      </c>
      <c r="AW534" s="40" t="n">
        <v>0.571</v>
      </c>
      <c r="AX534" t="n">
        <v>0.615</v>
      </c>
      <c r="AY534" s="40">
        <f>1-AX534</f>
        <v/>
      </c>
      <c r="BA534" s="18" t="n"/>
      <c r="BB534">
        <f>1-BC534</f>
        <v/>
      </c>
      <c r="BC534" s="18" t="n">
        <v>0.526</v>
      </c>
      <c r="BD534" s="18" t="inlineStr">
        <is>
          <t>Thailand</t>
        </is>
      </c>
      <c r="BE534" t="n">
        <v>0</v>
      </c>
      <c r="BF534" t="n">
        <v>1</v>
      </c>
      <c r="BG534" t="n">
        <v>0</v>
      </c>
      <c r="BH534" t="n">
        <v>0</v>
      </c>
      <c r="BI534" t="n">
        <v>0</v>
      </c>
      <c r="BJ534" t="n">
        <v>0</v>
      </c>
      <c r="BK534" s="18" t="n">
        <v>0</v>
      </c>
      <c r="BL534" t="n">
        <v>0</v>
      </c>
      <c r="BM534" t="n">
        <v>1</v>
      </c>
      <c r="BN534" s="18" t="n">
        <v>0</v>
      </c>
      <c r="BO534" t="n">
        <v>111.9166666666667</v>
      </c>
      <c r="BP534" t="n">
        <v>45</v>
      </c>
      <c r="BQ534" s="25" t="n">
        <v>37.829</v>
      </c>
      <c r="BR534" t="n">
        <v>0</v>
      </c>
      <c r="BS534" t="n">
        <v>0</v>
      </c>
      <c r="BT534" t="n">
        <v>0</v>
      </c>
      <c r="BU534" t="n">
        <v>0</v>
      </c>
      <c r="BV534" t="n">
        <v>0</v>
      </c>
      <c r="BW534" t="n">
        <v>0</v>
      </c>
      <c r="BX534" t="n">
        <v>0</v>
      </c>
      <c r="BY534" s="18" t="n">
        <v>1</v>
      </c>
      <c r="BZ534" t="n">
        <v>0</v>
      </c>
      <c r="CA534" t="n">
        <v>1</v>
      </c>
      <c r="CB534" t="n">
        <v>0</v>
      </c>
      <c r="CC534" s="18" t="n">
        <v>0</v>
      </c>
      <c r="CD534" t="n">
        <v>0</v>
      </c>
      <c r="CE534" t="n">
        <v>1</v>
      </c>
      <c r="CF534" t="n">
        <v>0</v>
      </c>
      <c r="CG534" t="n">
        <v>0</v>
      </c>
      <c r="CH534" s="18" t="n">
        <v>0</v>
      </c>
      <c r="CI534" t="n">
        <v>1</v>
      </c>
      <c r="CJ534" t="n">
        <v>1</v>
      </c>
      <c r="CK534" t="n">
        <v>0</v>
      </c>
      <c r="CL534" t="n">
        <v>0</v>
      </c>
      <c r="CM534" t="n">
        <v>0</v>
      </c>
      <c r="CN534" t="n">
        <v>0</v>
      </c>
      <c r="CO534" t="n">
        <v>1</v>
      </c>
      <c r="CP534" t="n">
        <v>1</v>
      </c>
      <c r="CQ534" t="n">
        <v>0</v>
      </c>
      <c r="CR534" t="n">
        <v>1</v>
      </c>
      <c r="CS534" s="18" t="n">
        <v>1</v>
      </c>
      <c r="DD534" s="34" t="inlineStr">
        <is>
          <t>X</t>
        </is>
      </c>
    </row>
    <row r="535">
      <c r="A535" t="n">
        <v>534</v>
      </c>
      <c r="B535" t="n">
        <v>34</v>
      </c>
      <c r="C535" s="25" t="inlineStr">
        <is>
          <t>Paweenawat &amp; Vechbanyongratana (2015)</t>
        </is>
      </c>
      <c r="D535" s="12" t="n">
        <v>15.75836902790226</v>
      </c>
      <c r="E535" s="14" t="n">
        <v>0.8806147397945382</v>
      </c>
      <c r="F535" s="7" t="n">
        <v>17.89473684210526</v>
      </c>
      <c r="G535" s="7">
        <f>D535-E535</f>
        <v/>
      </c>
      <c r="H535" s="16">
        <f>D535+E535</f>
        <v/>
      </c>
      <c r="I535" s="11">
        <f>IFERROR(F535/SQRT(F535^2+W535), "X")</f>
        <v/>
      </c>
      <c r="J535" s="33">
        <f>IFERROR(SQRT((1-I535^2)/W535), "X")</f>
        <v/>
      </c>
      <c r="K535" s="33">
        <f>IFERROR(1/J535, "X")</f>
        <v/>
      </c>
      <c r="L535" s="33">
        <f>IFERROR(I535-J535, "X")</f>
        <v/>
      </c>
      <c r="M535" s="33">
        <f>IFERROR(I535+J535, "X")</f>
        <v/>
      </c>
      <c r="N535" s="8" t="n">
        <v>0</v>
      </c>
      <c r="O535" s="9" t="n">
        <v>1</v>
      </c>
      <c r="P535" s="8" t="n">
        <v>0</v>
      </c>
      <c r="Q535" s="9" t="n">
        <v>0</v>
      </c>
      <c r="R535" s="9" t="n">
        <v>1</v>
      </c>
      <c r="S535" s="9" t="n">
        <v>0</v>
      </c>
      <c r="T535" s="9" t="n">
        <v>0</v>
      </c>
      <c r="U535" s="8" t="n">
        <v>3855</v>
      </c>
      <c r="V535" s="9" t="n">
        <v>15</v>
      </c>
      <c r="W535" s="9">
        <f>U535-V535-1</f>
        <v/>
      </c>
      <c r="X535" s="9">
        <f>COUNTIF(B:B,B535)</f>
        <v/>
      </c>
      <c r="Y535" s="7" t="n">
        <v>18</v>
      </c>
      <c r="Z535" s="7" t="inlineStr">
        <is>
          <t>.</t>
        </is>
      </c>
      <c r="AA535" s="9" t="n">
        <v>0</v>
      </c>
      <c r="AB535" s="9" t="n">
        <v>1</v>
      </c>
      <c r="AC535" s="9" t="n">
        <v>0</v>
      </c>
      <c r="AD535" s="9" t="n">
        <v>0</v>
      </c>
      <c r="AE535" s="9" t="n">
        <v>0</v>
      </c>
      <c r="AF535" s="9" t="n">
        <v>1</v>
      </c>
      <c r="AG535" s="8" t="n">
        <v>1</v>
      </c>
      <c r="AH535" s="9" t="n">
        <v>0</v>
      </c>
      <c r="AI535" s="30" t="n">
        <v>0</v>
      </c>
      <c r="AJ535" s="9" t="n">
        <v>0</v>
      </c>
      <c r="AK535" s="30" t="n">
        <v>1</v>
      </c>
      <c r="AL535" s="21" t="n">
        <v>2008</v>
      </c>
      <c r="AM535" s="23">
        <f>LN(AL535)</f>
        <v/>
      </c>
      <c r="AN535" s="33" t="n">
        <v>0</v>
      </c>
      <c r="AO535" s="33" t="n">
        <v>0</v>
      </c>
      <c r="AP535" s="33" t="n">
        <v>0.201</v>
      </c>
      <c r="AQ535" s="43" t="n">
        <v>0.799</v>
      </c>
      <c r="AR535" s="33" t="inlineStr">
        <is>
          <t>.</t>
        </is>
      </c>
      <c r="AS535" s="43" t="inlineStr">
        <is>
          <t>.</t>
        </is>
      </c>
      <c r="AT535" s="42" t="inlineStr">
        <is>
          <t>.</t>
        </is>
      </c>
      <c r="AU535" s="18" t="inlineStr">
        <is>
          <t>.</t>
        </is>
      </c>
      <c r="AV535" s="39">
        <f>1-AW535</f>
        <v/>
      </c>
      <c r="AW535" s="40" t="n">
        <v>0.571</v>
      </c>
      <c r="AX535" t="n">
        <v>0.615</v>
      </c>
      <c r="AY535" s="40">
        <f>1-AX535</f>
        <v/>
      </c>
      <c r="BA535" s="18" t="n"/>
      <c r="BB535">
        <f>1-BC535</f>
        <v/>
      </c>
      <c r="BC535" s="18" t="n">
        <v>0.526</v>
      </c>
      <c r="BD535" s="18" t="inlineStr">
        <is>
          <t>Thailand</t>
        </is>
      </c>
      <c r="BE535" t="n">
        <v>0</v>
      </c>
      <c r="BF535" t="n">
        <v>1</v>
      </c>
      <c r="BG535" t="n">
        <v>0</v>
      </c>
      <c r="BH535" t="n">
        <v>0</v>
      </c>
      <c r="BI535" t="n">
        <v>0</v>
      </c>
      <c r="BJ535" t="n">
        <v>0</v>
      </c>
      <c r="BK535" s="18" t="n">
        <v>0</v>
      </c>
      <c r="BL535" t="n">
        <v>0</v>
      </c>
      <c r="BM535" t="n">
        <v>1</v>
      </c>
      <c r="BN535" s="18" t="n">
        <v>0</v>
      </c>
      <c r="BO535" t="n">
        <v>111.9166666666667</v>
      </c>
      <c r="BP535" t="n">
        <v>45</v>
      </c>
      <c r="BQ535" s="25" t="n">
        <v>37.829</v>
      </c>
      <c r="BR535" t="n">
        <v>0</v>
      </c>
      <c r="BS535" t="n">
        <v>0</v>
      </c>
      <c r="BT535" t="n">
        <v>0</v>
      </c>
      <c r="BU535" t="n">
        <v>0</v>
      </c>
      <c r="BV535" t="n">
        <v>0</v>
      </c>
      <c r="BW535" t="n">
        <v>0</v>
      </c>
      <c r="BX535" t="n">
        <v>0</v>
      </c>
      <c r="BY535" s="18" t="n">
        <v>1</v>
      </c>
      <c r="BZ535" t="n">
        <v>0</v>
      </c>
      <c r="CA535" t="n">
        <v>1</v>
      </c>
      <c r="CB535" t="n">
        <v>0</v>
      </c>
      <c r="CC535" s="18" t="n">
        <v>0</v>
      </c>
      <c r="CD535" t="n">
        <v>0</v>
      </c>
      <c r="CE535" t="n">
        <v>1</v>
      </c>
      <c r="CF535" t="n">
        <v>0</v>
      </c>
      <c r="CG535" t="n">
        <v>0</v>
      </c>
      <c r="CH535" s="18" t="n">
        <v>0</v>
      </c>
      <c r="CI535" t="n">
        <v>1</v>
      </c>
      <c r="CJ535" t="n">
        <v>1</v>
      </c>
      <c r="CK535" t="n">
        <v>0</v>
      </c>
      <c r="CL535" t="n">
        <v>0</v>
      </c>
      <c r="CM535" t="n">
        <v>0</v>
      </c>
      <c r="CN535" t="n">
        <v>0</v>
      </c>
      <c r="CO535" t="n">
        <v>1</v>
      </c>
      <c r="CP535" t="n">
        <v>1</v>
      </c>
      <c r="CQ535" t="n">
        <v>0</v>
      </c>
      <c r="CR535" t="n">
        <v>1</v>
      </c>
      <c r="CS535" s="18" t="n">
        <v>1</v>
      </c>
      <c r="DD535" s="34" t="inlineStr">
        <is>
          <t>X</t>
        </is>
      </c>
    </row>
    <row r="536">
      <c r="A536" t="n">
        <v>535</v>
      </c>
      <c r="B536" t="n">
        <v>34</v>
      </c>
      <c r="C536" s="25" t="inlineStr">
        <is>
          <t>Paweenawat &amp; Vechbanyongratana (2015)</t>
        </is>
      </c>
      <c r="D536" s="12" t="n">
        <v>10.8332353640085</v>
      </c>
      <c r="E536" s="14" t="n">
        <v>0.2708308841002126</v>
      </c>
      <c r="F536" s="7" t="n">
        <v>40</v>
      </c>
      <c r="G536" s="7">
        <f>D536-E536</f>
        <v/>
      </c>
      <c r="H536" s="16">
        <f>D536+E536</f>
        <v/>
      </c>
      <c r="I536" s="11">
        <f>IFERROR(F536/SQRT(F536^2+W536), "X")</f>
        <v/>
      </c>
      <c r="J536" s="33">
        <f>IFERROR(SQRT((1-I536^2)/W536), "X")</f>
        <v/>
      </c>
      <c r="K536" s="33">
        <f>IFERROR(1/J536, "X")</f>
        <v/>
      </c>
      <c r="L536" s="33">
        <f>IFERROR(I536-J536, "X")</f>
        <v/>
      </c>
      <c r="M536" s="33">
        <f>IFERROR(I536+J536, "X")</f>
        <v/>
      </c>
      <c r="N536" s="8" t="n">
        <v>0</v>
      </c>
      <c r="O536" s="9" t="n">
        <v>1</v>
      </c>
      <c r="P536" s="8" t="n">
        <v>0</v>
      </c>
      <c r="Q536" s="9" t="n">
        <v>0</v>
      </c>
      <c r="R536" s="9" t="n">
        <v>1</v>
      </c>
      <c r="S536" s="9" t="n">
        <v>0</v>
      </c>
      <c r="T536" s="9" t="n">
        <v>0</v>
      </c>
      <c r="U536" s="8" t="n">
        <v>18716</v>
      </c>
      <c r="V536" s="9" t="n">
        <v>16</v>
      </c>
      <c r="W536" s="9">
        <f>U536-V536-1</f>
        <v/>
      </c>
      <c r="X536" s="9">
        <f>COUNTIF(B:B,B536)</f>
        <v/>
      </c>
      <c r="Y536" s="7" t="n">
        <v>16</v>
      </c>
      <c r="Z536" s="7" t="inlineStr">
        <is>
          <t>.</t>
        </is>
      </c>
      <c r="AA536" s="9" t="n">
        <v>0</v>
      </c>
      <c r="AB536" s="9" t="n">
        <v>1</v>
      </c>
      <c r="AC536" s="9" t="n">
        <v>0</v>
      </c>
      <c r="AD536" s="9" t="n">
        <v>0</v>
      </c>
      <c r="AE536" s="9" t="n">
        <v>0</v>
      </c>
      <c r="AF536" s="9" t="n">
        <v>1</v>
      </c>
      <c r="AG536" s="8" t="n">
        <v>1</v>
      </c>
      <c r="AH536" s="9" t="n">
        <v>0</v>
      </c>
      <c r="AI536" s="30" t="n">
        <v>0</v>
      </c>
      <c r="AJ536" s="9" t="n">
        <v>0</v>
      </c>
      <c r="AK536" s="30" t="n">
        <v>1</v>
      </c>
      <c r="AL536" s="21" t="n">
        <v>2008</v>
      </c>
      <c r="AM536" s="23">
        <f>LN(AL536)</f>
        <v/>
      </c>
      <c r="AN536" s="33" t="n">
        <v>0</v>
      </c>
      <c r="AO536" s="33" t="n">
        <v>0</v>
      </c>
      <c r="AP536" s="33" t="n">
        <v>0.201</v>
      </c>
      <c r="AQ536" s="43" t="n">
        <v>0.799</v>
      </c>
      <c r="AR536" s="33" t="inlineStr">
        <is>
          <t>.</t>
        </is>
      </c>
      <c r="AS536" s="43" t="inlineStr">
        <is>
          <t>.</t>
        </is>
      </c>
      <c r="AT536" s="42" t="inlineStr">
        <is>
          <t>.</t>
        </is>
      </c>
      <c r="AU536" s="18" t="inlineStr">
        <is>
          <t>.</t>
        </is>
      </c>
      <c r="AV536" t="n">
        <v>1</v>
      </c>
      <c r="AW536" s="40" t="n">
        <v>0</v>
      </c>
      <c r="AX536" t="n">
        <v>0.615</v>
      </c>
      <c r="AY536" s="40">
        <f>1-AX536</f>
        <v/>
      </c>
      <c r="BA536" s="18" t="n"/>
      <c r="BB536">
        <f>1-BC536</f>
        <v/>
      </c>
      <c r="BC536" s="18" t="n">
        <v>0.526</v>
      </c>
      <c r="BD536" s="18" t="inlineStr">
        <is>
          <t>Thailand</t>
        </is>
      </c>
      <c r="BE536" t="n">
        <v>0</v>
      </c>
      <c r="BF536" t="n">
        <v>1</v>
      </c>
      <c r="BG536" t="n">
        <v>0</v>
      </c>
      <c r="BH536" t="n">
        <v>0</v>
      </c>
      <c r="BI536" t="n">
        <v>0</v>
      </c>
      <c r="BJ536" t="n">
        <v>0</v>
      </c>
      <c r="BK536" s="18" t="n">
        <v>0</v>
      </c>
      <c r="BL536" t="n">
        <v>0</v>
      </c>
      <c r="BM536" t="n">
        <v>1</v>
      </c>
      <c r="BN536" s="18" t="n">
        <v>0</v>
      </c>
      <c r="BO536" t="n">
        <v>111.9166666666667</v>
      </c>
      <c r="BP536" t="n">
        <v>45</v>
      </c>
      <c r="BQ536" s="25" t="n">
        <v>37.829</v>
      </c>
      <c r="BR536" t="n">
        <v>1</v>
      </c>
      <c r="BS536" t="n">
        <v>0</v>
      </c>
      <c r="BT536" t="n">
        <v>0</v>
      </c>
      <c r="BU536" t="n">
        <v>0</v>
      </c>
      <c r="BV536" t="n">
        <v>0</v>
      </c>
      <c r="BW536" t="n">
        <v>0</v>
      </c>
      <c r="BX536" t="n">
        <v>0</v>
      </c>
      <c r="BY536" s="18" t="n">
        <v>0</v>
      </c>
      <c r="BZ536" t="n">
        <v>0</v>
      </c>
      <c r="CA536" t="n">
        <v>0</v>
      </c>
      <c r="CB536" t="n">
        <v>1</v>
      </c>
      <c r="CC536" s="18" t="n">
        <v>0</v>
      </c>
      <c r="CD536" t="n">
        <v>0</v>
      </c>
      <c r="CE536" t="n">
        <v>0</v>
      </c>
      <c r="CF536" t="n">
        <v>0</v>
      </c>
      <c r="CG536" t="n">
        <v>0</v>
      </c>
      <c r="CH536" s="18" t="n">
        <v>0</v>
      </c>
      <c r="CI536" t="n">
        <v>1</v>
      </c>
      <c r="CJ536" t="n">
        <v>1</v>
      </c>
      <c r="CK536" t="n">
        <v>0</v>
      </c>
      <c r="CL536" t="n">
        <v>0</v>
      </c>
      <c r="CM536" t="n">
        <v>0</v>
      </c>
      <c r="CN536" t="n">
        <v>0</v>
      </c>
      <c r="CO536" t="n">
        <v>0</v>
      </c>
      <c r="CP536" t="n">
        <v>1</v>
      </c>
      <c r="CQ536" t="n">
        <v>0</v>
      </c>
      <c r="CR536" t="n">
        <v>1</v>
      </c>
      <c r="CS536" s="18" t="n">
        <v>1</v>
      </c>
      <c r="DD536" s="34" t="inlineStr">
        <is>
          <t>X</t>
        </is>
      </c>
    </row>
    <row r="537">
      <c r="A537" t="n">
        <v>536</v>
      </c>
      <c r="B537" t="n">
        <v>34</v>
      </c>
      <c r="C537" s="25" t="inlineStr">
        <is>
          <t>Paweenawat &amp; Vechbanyongratana (2015)</t>
        </is>
      </c>
      <c r="D537" s="12" t="n">
        <v>14.89125293076059</v>
      </c>
      <c r="E537" s="14" t="n">
        <v>0.2846857177939524</v>
      </c>
      <c r="F537" s="7" t="n">
        <v>52.30769230769231</v>
      </c>
      <c r="G537" s="7">
        <f>D537-E537</f>
        <v/>
      </c>
      <c r="H537" s="16">
        <f>D537+E537</f>
        <v/>
      </c>
      <c r="I537" s="11">
        <f>IFERROR(F537/SQRT(F537^2+W537), "X")</f>
        <v/>
      </c>
      <c r="J537" s="33">
        <f>IFERROR(SQRT((1-I537^2)/W537), "X")</f>
        <v/>
      </c>
      <c r="K537" s="33">
        <f>IFERROR(1/J537, "X")</f>
        <v/>
      </c>
      <c r="L537" s="33">
        <f>IFERROR(I537-J537, "X")</f>
        <v/>
      </c>
      <c r="M537" s="33">
        <f>IFERROR(I537+J537, "X")</f>
        <v/>
      </c>
      <c r="N537" s="8" t="n">
        <v>0</v>
      </c>
      <c r="O537" s="9" t="n">
        <v>1</v>
      </c>
      <c r="P537" s="8" t="n">
        <v>0</v>
      </c>
      <c r="Q537" s="9" t="n">
        <v>0</v>
      </c>
      <c r="R537" s="9" t="n">
        <v>1</v>
      </c>
      <c r="S537" s="9" t="n">
        <v>0</v>
      </c>
      <c r="T537" s="9" t="n">
        <v>0</v>
      </c>
      <c r="U537" s="8" t="n">
        <v>18716</v>
      </c>
      <c r="V537" s="9" t="n">
        <v>16</v>
      </c>
      <c r="W537" s="9">
        <f>U537-V537-1</f>
        <v/>
      </c>
      <c r="X537" s="9">
        <f>COUNTIF(B:B,B537)</f>
        <v/>
      </c>
      <c r="Y537" s="7" t="n">
        <v>18</v>
      </c>
      <c r="Z537" s="7" t="inlineStr">
        <is>
          <t>.</t>
        </is>
      </c>
      <c r="AA537" s="9" t="n">
        <v>0</v>
      </c>
      <c r="AB537" s="9" t="n">
        <v>1</v>
      </c>
      <c r="AC537" s="9" t="n">
        <v>0</v>
      </c>
      <c r="AD537" s="9" t="n">
        <v>0</v>
      </c>
      <c r="AE537" s="9" t="n">
        <v>0</v>
      </c>
      <c r="AF537" s="9" t="n">
        <v>1</v>
      </c>
      <c r="AG537" s="8" t="n">
        <v>1</v>
      </c>
      <c r="AH537" s="9" t="n">
        <v>0</v>
      </c>
      <c r="AI537" s="30" t="n">
        <v>0</v>
      </c>
      <c r="AJ537" s="9" t="n">
        <v>0</v>
      </c>
      <c r="AK537" s="30" t="n">
        <v>1</v>
      </c>
      <c r="AL537" s="21" t="n">
        <v>2008</v>
      </c>
      <c r="AM537" s="23">
        <f>LN(AL537)</f>
        <v/>
      </c>
      <c r="AN537" s="33" t="n">
        <v>0</v>
      </c>
      <c r="AO537" s="33" t="n">
        <v>0</v>
      </c>
      <c r="AP537" s="33" t="n">
        <v>0.201</v>
      </c>
      <c r="AQ537" s="43" t="n">
        <v>0.799</v>
      </c>
      <c r="AR537" s="33" t="inlineStr">
        <is>
          <t>.</t>
        </is>
      </c>
      <c r="AS537" s="43" t="inlineStr">
        <is>
          <t>.</t>
        </is>
      </c>
      <c r="AT537" s="42" t="inlineStr">
        <is>
          <t>.</t>
        </is>
      </c>
      <c r="AU537" s="18" t="inlineStr">
        <is>
          <t>.</t>
        </is>
      </c>
      <c r="AV537" t="n">
        <v>1</v>
      </c>
      <c r="AW537" s="40" t="n">
        <v>0</v>
      </c>
      <c r="AX537" t="n">
        <v>0.615</v>
      </c>
      <c r="AY537" s="40">
        <f>1-AX537</f>
        <v/>
      </c>
      <c r="BA537" s="18" t="n"/>
      <c r="BB537">
        <f>1-BC537</f>
        <v/>
      </c>
      <c r="BC537" s="18" t="n">
        <v>0.526</v>
      </c>
      <c r="BD537" s="18" t="inlineStr">
        <is>
          <t>Thailand</t>
        </is>
      </c>
      <c r="BE537" t="n">
        <v>0</v>
      </c>
      <c r="BF537" t="n">
        <v>1</v>
      </c>
      <c r="BG537" t="n">
        <v>0</v>
      </c>
      <c r="BH537" t="n">
        <v>0</v>
      </c>
      <c r="BI537" t="n">
        <v>0</v>
      </c>
      <c r="BJ537" t="n">
        <v>0</v>
      </c>
      <c r="BK537" s="18" t="n">
        <v>0</v>
      </c>
      <c r="BL537" t="n">
        <v>0</v>
      </c>
      <c r="BM537" t="n">
        <v>1</v>
      </c>
      <c r="BN537" s="18" t="n">
        <v>0</v>
      </c>
      <c r="BO537" t="n">
        <v>111.9166666666667</v>
      </c>
      <c r="BP537" t="n">
        <v>45</v>
      </c>
      <c r="BQ537" s="25" t="n">
        <v>37.829</v>
      </c>
      <c r="BR537" t="n">
        <v>1</v>
      </c>
      <c r="BS537" t="n">
        <v>0</v>
      </c>
      <c r="BT537" t="n">
        <v>0</v>
      </c>
      <c r="BU537" t="n">
        <v>0</v>
      </c>
      <c r="BV537" t="n">
        <v>0</v>
      </c>
      <c r="BW537" t="n">
        <v>0</v>
      </c>
      <c r="BX537" t="n">
        <v>0</v>
      </c>
      <c r="BY537" s="18" t="n">
        <v>0</v>
      </c>
      <c r="BZ537" t="n">
        <v>0</v>
      </c>
      <c r="CA537" t="n">
        <v>0</v>
      </c>
      <c r="CB537" t="n">
        <v>1</v>
      </c>
      <c r="CC537" s="18" t="n">
        <v>0</v>
      </c>
      <c r="CD537" t="n">
        <v>0</v>
      </c>
      <c r="CE537" t="n">
        <v>0</v>
      </c>
      <c r="CF537" t="n">
        <v>0</v>
      </c>
      <c r="CG537" t="n">
        <v>0</v>
      </c>
      <c r="CH537" s="18" t="n">
        <v>0</v>
      </c>
      <c r="CI537" t="n">
        <v>1</v>
      </c>
      <c r="CJ537" t="n">
        <v>1</v>
      </c>
      <c r="CK537" t="n">
        <v>0</v>
      </c>
      <c r="CL537" t="n">
        <v>0</v>
      </c>
      <c r="CM537" t="n">
        <v>0</v>
      </c>
      <c r="CN537" t="n">
        <v>0</v>
      </c>
      <c r="CO537" t="n">
        <v>0</v>
      </c>
      <c r="CP537" t="n">
        <v>1</v>
      </c>
      <c r="CQ537" t="n">
        <v>0</v>
      </c>
      <c r="CR537" t="n">
        <v>1</v>
      </c>
      <c r="CS537" s="18" t="n">
        <v>1</v>
      </c>
      <c r="DD537" s="34" t="inlineStr">
        <is>
          <t>X</t>
        </is>
      </c>
    </row>
    <row r="538">
      <c r="A538" t="n">
        <v>537</v>
      </c>
      <c r="B538" t="n">
        <v>34</v>
      </c>
      <c r="C538" s="25" t="inlineStr">
        <is>
          <t>Paweenawat &amp; Vechbanyongratana (2015)</t>
        </is>
      </c>
      <c r="D538" s="12" t="n">
        <v>11.19336536658311</v>
      </c>
      <c r="E538" s="14" t="n">
        <v>0.2420187106288241</v>
      </c>
      <c r="F538" s="7" t="n">
        <v>46.25</v>
      </c>
      <c r="G538" s="7">
        <f>D538-E538</f>
        <v/>
      </c>
      <c r="H538" s="16">
        <f>D538+E538</f>
        <v/>
      </c>
      <c r="I538" s="11">
        <f>IFERROR(F538/SQRT(F538^2+W538), "X")</f>
        <v/>
      </c>
      <c r="J538" s="33">
        <f>IFERROR(SQRT((1-I538^2)/W538), "X")</f>
        <v/>
      </c>
      <c r="K538" s="33">
        <f>IFERROR(1/J538, "X")</f>
        <v/>
      </c>
      <c r="L538" s="33">
        <f>IFERROR(I538-J538, "X")</f>
        <v/>
      </c>
      <c r="M538" s="33">
        <f>IFERROR(I538+J538, "X")</f>
        <v/>
      </c>
      <c r="N538" s="8" t="n">
        <v>0</v>
      </c>
      <c r="O538" s="9" t="n">
        <v>1</v>
      </c>
      <c r="P538" s="8" t="n">
        <v>0</v>
      </c>
      <c r="Q538" s="9" t="n">
        <v>0</v>
      </c>
      <c r="R538" s="9" t="n">
        <v>1</v>
      </c>
      <c r="S538" s="9" t="n">
        <v>0</v>
      </c>
      <c r="T538" s="9" t="n">
        <v>0</v>
      </c>
      <c r="U538" s="8" t="n">
        <v>24898</v>
      </c>
      <c r="V538" s="9" t="n">
        <v>16</v>
      </c>
      <c r="W538" s="9">
        <f>U538-V538-1</f>
        <v/>
      </c>
      <c r="X538" s="9">
        <f>COUNTIF(B:B,B538)</f>
        <v/>
      </c>
      <c r="Y538" s="7" t="n">
        <v>16</v>
      </c>
      <c r="Z538" s="7" t="inlineStr">
        <is>
          <t>.</t>
        </is>
      </c>
      <c r="AA538" s="9" t="n">
        <v>0</v>
      </c>
      <c r="AB538" s="9" t="n">
        <v>1</v>
      </c>
      <c r="AC538" s="9" t="n">
        <v>0</v>
      </c>
      <c r="AD538" s="9" t="n">
        <v>0</v>
      </c>
      <c r="AE538" s="9" t="n">
        <v>0</v>
      </c>
      <c r="AF538" s="9" t="n">
        <v>1</v>
      </c>
      <c r="AG538" s="8" t="n">
        <v>1</v>
      </c>
      <c r="AH538" s="9" t="n">
        <v>0</v>
      </c>
      <c r="AI538" s="30" t="n">
        <v>0</v>
      </c>
      <c r="AJ538" s="9" t="n">
        <v>0</v>
      </c>
      <c r="AK538" s="30" t="n">
        <v>1</v>
      </c>
      <c r="AL538" s="21" t="n">
        <v>2008</v>
      </c>
      <c r="AM538" s="23">
        <f>LN(AL538)</f>
        <v/>
      </c>
      <c r="AN538" s="33" t="n">
        <v>0</v>
      </c>
      <c r="AO538" s="33" t="n">
        <v>0</v>
      </c>
      <c r="AP538" s="33" t="n">
        <v>0.201</v>
      </c>
      <c r="AQ538" s="43" t="n">
        <v>0.799</v>
      </c>
      <c r="AR538" s="33" t="inlineStr">
        <is>
          <t>.</t>
        </is>
      </c>
      <c r="AS538" s="43" t="inlineStr">
        <is>
          <t>.</t>
        </is>
      </c>
      <c r="AT538" s="42" t="inlineStr">
        <is>
          <t>.</t>
        </is>
      </c>
      <c r="AU538" s="18" t="inlineStr">
        <is>
          <t>.</t>
        </is>
      </c>
      <c r="AV538" t="n">
        <v>0</v>
      </c>
      <c r="AW538" s="40" t="n">
        <v>1</v>
      </c>
      <c r="AX538" t="n">
        <v>0.615</v>
      </c>
      <c r="AY538" s="40">
        <f>1-AX538</f>
        <v/>
      </c>
      <c r="BA538" s="18" t="n"/>
      <c r="BB538">
        <f>1-BC538</f>
        <v/>
      </c>
      <c r="BC538" s="18" t="n">
        <v>0.526</v>
      </c>
      <c r="BD538" s="18" t="inlineStr">
        <is>
          <t>Thailand</t>
        </is>
      </c>
      <c r="BE538" t="n">
        <v>0</v>
      </c>
      <c r="BF538" t="n">
        <v>1</v>
      </c>
      <c r="BG538" t="n">
        <v>0</v>
      </c>
      <c r="BH538" t="n">
        <v>0</v>
      </c>
      <c r="BI538" t="n">
        <v>0</v>
      </c>
      <c r="BJ538" t="n">
        <v>0</v>
      </c>
      <c r="BK538" s="18" t="n">
        <v>0</v>
      </c>
      <c r="BL538" t="n">
        <v>0</v>
      </c>
      <c r="BM538" t="n">
        <v>1</v>
      </c>
      <c r="BN538" s="18" t="n">
        <v>0</v>
      </c>
      <c r="BO538" t="n">
        <v>111.9166666666667</v>
      </c>
      <c r="BP538" t="n">
        <v>45</v>
      </c>
      <c r="BQ538" s="25" t="n">
        <v>37.829</v>
      </c>
      <c r="BR538" t="n">
        <v>1</v>
      </c>
      <c r="BS538" t="n">
        <v>0</v>
      </c>
      <c r="BT538" t="n">
        <v>0</v>
      </c>
      <c r="BU538" t="n">
        <v>0</v>
      </c>
      <c r="BV538" t="n">
        <v>0</v>
      </c>
      <c r="BW538" t="n">
        <v>0</v>
      </c>
      <c r="BX538" t="n">
        <v>0</v>
      </c>
      <c r="BY538" s="18" t="n">
        <v>0</v>
      </c>
      <c r="BZ538" t="n">
        <v>0</v>
      </c>
      <c r="CA538" t="n">
        <v>0</v>
      </c>
      <c r="CB538" t="n">
        <v>1</v>
      </c>
      <c r="CC538" s="18" t="n">
        <v>0</v>
      </c>
      <c r="CD538" t="n">
        <v>0</v>
      </c>
      <c r="CE538" t="n">
        <v>0</v>
      </c>
      <c r="CF538" t="n">
        <v>0</v>
      </c>
      <c r="CG538" t="n">
        <v>0</v>
      </c>
      <c r="CH538" s="18" t="n">
        <v>0</v>
      </c>
      <c r="CI538" t="n">
        <v>1</v>
      </c>
      <c r="CJ538" t="n">
        <v>1</v>
      </c>
      <c r="CK538" t="n">
        <v>0</v>
      </c>
      <c r="CL538" t="n">
        <v>0</v>
      </c>
      <c r="CM538" t="n">
        <v>0</v>
      </c>
      <c r="CN538" t="n">
        <v>0</v>
      </c>
      <c r="CO538" t="n">
        <v>0</v>
      </c>
      <c r="CP538" t="n">
        <v>1</v>
      </c>
      <c r="CQ538" t="n">
        <v>0</v>
      </c>
      <c r="CR538" t="n">
        <v>1</v>
      </c>
      <c r="CS538" s="18" t="n">
        <v>1</v>
      </c>
      <c r="DD538" s="34" t="inlineStr">
        <is>
          <t>X</t>
        </is>
      </c>
    </row>
    <row r="539">
      <c r="A539" t="n">
        <v>538</v>
      </c>
      <c r="B539" t="n">
        <v>34</v>
      </c>
      <c r="C539" s="25" t="inlineStr">
        <is>
          <t>Paweenawat &amp; Vechbanyongratana (2015)</t>
        </is>
      </c>
      <c r="D539" s="12" t="n">
        <v>14.89125293076057</v>
      </c>
      <c r="E539" s="14" t="n">
        <v>0.2589783118393142</v>
      </c>
      <c r="F539" s="7" t="n">
        <v>57.49999999999999</v>
      </c>
      <c r="G539" s="7">
        <f>D539-E539</f>
        <v/>
      </c>
      <c r="H539" s="16">
        <f>D539+E539</f>
        <v/>
      </c>
      <c r="I539" s="11">
        <f>IFERROR(F539/SQRT(F539^2+W539), "X")</f>
        <v/>
      </c>
      <c r="J539" s="33">
        <f>IFERROR(SQRT((1-I539^2)/W539), "X")</f>
        <v/>
      </c>
      <c r="K539" s="33">
        <f>IFERROR(1/J539, "X")</f>
        <v/>
      </c>
      <c r="L539" s="33">
        <f>IFERROR(I539-J539, "X")</f>
        <v/>
      </c>
      <c r="M539" s="33">
        <f>IFERROR(I539+J539, "X")</f>
        <v/>
      </c>
      <c r="N539" s="8" t="n">
        <v>0</v>
      </c>
      <c r="O539" s="9" t="n">
        <v>1</v>
      </c>
      <c r="P539" s="8" t="n">
        <v>0</v>
      </c>
      <c r="Q539" s="9" t="n">
        <v>0</v>
      </c>
      <c r="R539" s="9" t="n">
        <v>1</v>
      </c>
      <c r="S539" s="9" t="n">
        <v>0</v>
      </c>
      <c r="T539" s="9" t="n">
        <v>0</v>
      </c>
      <c r="U539" s="8" t="n">
        <v>24898</v>
      </c>
      <c r="V539" s="9" t="n">
        <v>16</v>
      </c>
      <c r="W539" s="9">
        <f>U539-V539-1</f>
        <v/>
      </c>
      <c r="X539" s="9">
        <f>COUNTIF(B:B,B539)</f>
        <v/>
      </c>
      <c r="Y539" s="7" t="n">
        <v>18</v>
      </c>
      <c r="Z539" s="7" t="inlineStr">
        <is>
          <t>.</t>
        </is>
      </c>
      <c r="AA539" s="9" t="n">
        <v>0</v>
      </c>
      <c r="AB539" s="9" t="n">
        <v>1</v>
      </c>
      <c r="AC539" s="9" t="n">
        <v>0</v>
      </c>
      <c r="AD539" s="9" t="n">
        <v>0</v>
      </c>
      <c r="AE539" s="9" t="n">
        <v>0</v>
      </c>
      <c r="AF539" s="9" t="n">
        <v>1</v>
      </c>
      <c r="AG539" s="8" t="n">
        <v>1</v>
      </c>
      <c r="AH539" s="9" t="n">
        <v>0</v>
      </c>
      <c r="AI539" s="30" t="n">
        <v>0</v>
      </c>
      <c r="AJ539" s="9" t="n">
        <v>0</v>
      </c>
      <c r="AK539" s="30" t="n">
        <v>1</v>
      </c>
      <c r="AL539" s="21" t="n">
        <v>2008</v>
      </c>
      <c r="AM539" s="23">
        <f>LN(AL539)</f>
        <v/>
      </c>
      <c r="AN539" s="33" t="n">
        <v>0</v>
      </c>
      <c r="AO539" s="33" t="n">
        <v>0</v>
      </c>
      <c r="AP539" s="33" t="n">
        <v>0.201</v>
      </c>
      <c r="AQ539" s="43" t="n">
        <v>0.799</v>
      </c>
      <c r="AR539" s="33" t="inlineStr">
        <is>
          <t>.</t>
        </is>
      </c>
      <c r="AS539" s="43" t="inlineStr">
        <is>
          <t>.</t>
        </is>
      </c>
      <c r="AT539" s="42" t="inlineStr">
        <is>
          <t>.</t>
        </is>
      </c>
      <c r="AU539" s="18" t="inlineStr">
        <is>
          <t>.</t>
        </is>
      </c>
      <c r="AV539" t="n">
        <v>0</v>
      </c>
      <c r="AW539" s="40" t="n">
        <v>1</v>
      </c>
      <c r="AX539" t="n">
        <v>0.615</v>
      </c>
      <c r="AY539" s="40">
        <f>1-AX539</f>
        <v/>
      </c>
      <c r="BA539" s="18" t="n"/>
      <c r="BB539">
        <f>1-BC539</f>
        <v/>
      </c>
      <c r="BC539" s="18" t="n">
        <v>0.526</v>
      </c>
      <c r="BD539" s="18" t="inlineStr">
        <is>
          <t>Thailand</t>
        </is>
      </c>
      <c r="BE539" t="n">
        <v>0</v>
      </c>
      <c r="BF539" t="n">
        <v>1</v>
      </c>
      <c r="BG539" t="n">
        <v>0</v>
      </c>
      <c r="BH539" t="n">
        <v>0</v>
      </c>
      <c r="BI539" t="n">
        <v>0</v>
      </c>
      <c r="BJ539" t="n">
        <v>0</v>
      </c>
      <c r="BK539" s="18" t="n">
        <v>0</v>
      </c>
      <c r="BL539" t="n">
        <v>0</v>
      </c>
      <c r="BM539" t="n">
        <v>1</v>
      </c>
      <c r="BN539" s="18" t="n">
        <v>0</v>
      </c>
      <c r="BO539" t="n">
        <v>111.9166666666667</v>
      </c>
      <c r="BP539" t="n">
        <v>45</v>
      </c>
      <c r="BQ539" s="25" t="n">
        <v>37.829</v>
      </c>
      <c r="BR539" t="n">
        <v>1</v>
      </c>
      <c r="BS539" t="n">
        <v>0</v>
      </c>
      <c r="BT539" t="n">
        <v>0</v>
      </c>
      <c r="BU539" t="n">
        <v>0</v>
      </c>
      <c r="BV539" t="n">
        <v>0</v>
      </c>
      <c r="BW539" t="n">
        <v>0</v>
      </c>
      <c r="BX539" t="n">
        <v>0</v>
      </c>
      <c r="BY539" s="18" t="n">
        <v>0</v>
      </c>
      <c r="BZ539" t="n">
        <v>0</v>
      </c>
      <c r="CA539" t="n">
        <v>0</v>
      </c>
      <c r="CB539" t="n">
        <v>1</v>
      </c>
      <c r="CC539" s="18" t="n">
        <v>0</v>
      </c>
      <c r="CD539" t="n">
        <v>0</v>
      </c>
      <c r="CE539" t="n">
        <v>0</v>
      </c>
      <c r="CF539" t="n">
        <v>0</v>
      </c>
      <c r="CG539" t="n">
        <v>0</v>
      </c>
      <c r="CH539" s="18" t="n">
        <v>0</v>
      </c>
      <c r="CI539" t="n">
        <v>1</v>
      </c>
      <c r="CJ539" t="n">
        <v>1</v>
      </c>
      <c r="CK539" t="n">
        <v>0</v>
      </c>
      <c r="CL539" t="n">
        <v>0</v>
      </c>
      <c r="CM539" t="n">
        <v>0</v>
      </c>
      <c r="CN539" t="n">
        <v>0</v>
      </c>
      <c r="CO539" t="n">
        <v>0</v>
      </c>
      <c r="CP539" t="n">
        <v>1</v>
      </c>
      <c r="CQ539" t="n">
        <v>0</v>
      </c>
      <c r="CR539" t="n">
        <v>1</v>
      </c>
      <c r="CS539" s="18" t="n">
        <v>1</v>
      </c>
      <c r="DD539" s="34" t="inlineStr">
        <is>
          <t>X</t>
        </is>
      </c>
    </row>
    <row r="540" customFormat="1" s="97">
      <c r="A540" s="97" t="n">
        <v>539</v>
      </c>
      <c r="B540" s="97" t="n">
        <v>35</v>
      </c>
      <c r="C540" s="98" t="inlineStr">
        <is>
          <t>Vasudeva Dutta (2006)</t>
        </is>
      </c>
      <c r="D540" s="99" t="n">
        <v>8.07</v>
      </c>
      <c r="E540" s="100" t="n">
        <v>0.36</v>
      </c>
      <c r="F540" s="101">
        <f>D540/E540</f>
        <v/>
      </c>
      <c r="G540" s="101">
        <f>D540-E540</f>
        <v/>
      </c>
      <c r="H540" s="102">
        <f>D540+E540</f>
        <v/>
      </c>
      <c r="I540" s="103">
        <f>IFERROR(F540/SQRT(F540^2+W540), "X")</f>
        <v/>
      </c>
      <c r="J540" s="104">
        <f>IFERROR(SQRT((1-I540^2)/W540), "X")</f>
        <v/>
      </c>
      <c r="K540" s="104">
        <f>IFERROR(1/J540, "X")</f>
        <v/>
      </c>
      <c r="L540" s="104">
        <f>IFERROR(I540-J540, "X")</f>
        <v/>
      </c>
      <c r="M540" s="104">
        <f>IFERROR(I540+J540, "X")</f>
        <v/>
      </c>
      <c r="N540" s="105" t="n">
        <v>1</v>
      </c>
      <c r="O540" s="106" t="n">
        <v>0</v>
      </c>
      <c r="P540" s="105" t="n">
        <v>0</v>
      </c>
      <c r="Q540" s="106" t="n">
        <v>0</v>
      </c>
      <c r="R540" s="106" t="n">
        <v>1</v>
      </c>
      <c r="S540" s="106" t="n">
        <v>0</v>
      </c>
      <c r="T540" s="106" t="n">
        <v>0</v>
      </c>
      <c r="U540" s="105" t="n">
        <v>27356</v>
      </c>
      <c r="V540" s="106" t="n">
        <v>73</v>
      </c>
      <c r="W540" s="106">
        <f>U540-V540-1</f>
        <v/>
      </c>
      <c r="X540" s="106">
        <f>COUNTIF(B:B,B540)</f>
        <v/>
      </c>
      <c r="Y540" s="101" t="n">
        <v>5</v>
      </c>
      <c r="Z540" s="101">
        <f>BQ540-Y540-6</f>
        <v/>
      </c>
      <c r="AA540" s="106" t="n">
        <v>1</v>
      </c>
      <c r="AB540" s="106" t="n">
        <v>0</v>
      </c>
      <c r="AC540" s="106" t="n">
        <v>0</v>
      </c>
      <c r="AD540" s="106" t="n">
        <v>1</v>
      </c>
      <c r="AE540" s="106" t="n">
        <v>0</v>
      </c>
      <c r="AF540" s="106" t="n">
        <v>0</v>
      </c>
      <c r="AG540" s="105" t="n">
        <v>0</v>
      </c>
      <c r="AH540" s="106" t="n">
        <v>1</v>
      </c>
      <c r="AI540" s="107" t="n">
        <v>0</v>
      </c>
      <c r="AJ540" s="106" t="n">
        <v>0</v>
      </c>
      <c r="AK540" s="107" t="n">
        <v>1</v>
      </c>
      <c r="AL540" s="108" t="n">
        <v>1983</v>
      </c>
      <c r="AM540" s="109">
        <f>LN(AL540)</f>
        <v/>
      </c>
      <c r="AN540" s="104">
        <f>1-SUM(AO540:AQ540)</f>
        <v/>
      </c>
      <c r="AO540" s="104" t="n">
        <v>0.1472</v>
      </c>
      <c r="AP540" s="104" t="n">
        <v>0.4305</v>
      </c>
      <c r="AQ540" s="110" t="n">
        <v>0.1403</v>
      </c>
      <c r="AR540" s="104" t="inlineStr">
        <is>
          <t>.</t>
        </is>
      </c>
      <c r="AS540" s="110" t="inlineStr">
        <is>
          <t>.</t>
        </is>
      </c>
      <c r="AT540" s="111">
        <f>1-AU540</f>
        <v/>
      </c>
      <c r="AU540" s="112">
        <f>(0.6116*BB540+0.39*BC540)</f>
        <v/>
      </c>
      <c r="AV540" s="97" t="n">
        <v>1</v>
      </c>
      <c r="AW540" s="113" t="n">
        <v>0</v>
      </c>
      <c r="AX540" s="97" t="inlineStr">
        <is>
          <t>.</t>
        </is>
      </c>
      <c r="AY540" s="113" t="inlineStr">
        <is>
          <t>.</t>
        </is>
      </c>
      <c r="BA540" s="112" t="n"/>
      <c r="BB540" s="97" t="n">
        <v>0.3098</v>
      </c>
      <c r="BC540" s="112">
        <f>1-BB540</f>
        <v/>
      </c>
      <c r="BD540" s="112" t="inlineStr">
        <is>
          <t>India</t>
        </is>
      </c>
      <c r="BE540" t="n">
        <v>0</v>
      </c>
      <c r="BF540" t="n">
        <v>0</v>
      </c>
      <c r="BG540" t="n">
        <v>0</v>
      </c>
      <c r="BH540" t="n">
        <v>0</v>
      </c>
      <c r="BI540" t="n">
        <v>0</v>
      </c>
      <c r="BJ540" t="n">
        <v>1</v>
      </c>
      <c r="BK540" s="112" t="n">
        <v>0</v>
      </c>
      <c r="BL540" t="n">
        <v>0</v>
      </c>
      <c r="BM540" t="n">
        <v>1</v>
      </c>
      <c r="BN540" s="112" t="n">
        <v>0</v>
      </c>
      <c r="BO540" t="n">
        <v>95.08333333333333</v>
      </c>
      <c r="BP540" t="n">
        <v>36</v>
      </c>
      <c r="BQ540" s="98" t="n">
        <v>34.879</v>
      </c>
      <c r="BR540" s="97" t="n">
        <v>0</v>
      </c>
      <c r="BS540" s="97" t="n">
        <v>0</v>
      </c>
      <c r="BT540" s="97" t="n">
        <v>0</v>
      </c>
      <c r="BU540" s="97" t="n">
        <v>0</v>
      </c>
      <c r="BV540" s="97" t="n">
        <v>0</v>
      </c>
      <c r="BW540" s="97" t="n">
        <v>0</v>
      </c>
      <c r="BX540" s="97" t="n">
        <v>1</v>
      </c>
      <c r="BY540" s="112" t="n">
        <v>0</v>
      </c>
      <c r="BZ540" s="97" t="n">
        <v>0</v>
      </c>
      <c r="CA540" s="97" t="n">
        <v>0</v>
      </c>
      <c r="CB540" s="97" t="n">
        <v>0</v>
      </c>
      <c r="CC540" s="112" t="n">
        <v>1</v>
      </c>
      <c r="CD540" s="97" t="n">
        <v>0</v>
      </c>
      <c r="CE540" s="97" t="n">
        <v>0</v>
      </c>
      <c r="CF540" s="97" t="n">
        <v>0</v>
      </c>
      <c r="CG540" s="97" t="n">
        <v>0</v>
      </c>
      <c r="CH540" s="112" t="n">
        <v>0</v>
      </c>
      <c r="CI540" s="97" t="n">
        <v>1</v>
      </c>
      <c r="CJ540" s="97" t="n">
        <v>0</v>
      </c>
      <c r="CK540" s="97" t="n">
        <v>0</v>
      </c>
      <c r="CL540" s="97" t="n">
        <v>0</v>
      </c>
      <c r="CM540" s="97" t="n">
        <v>1</v>
      </c>
      <c r="CN540" s="97" t="n">
        <v>0</v>
      </c>
      <c r="CO540" s="97" t="n">
        <v>0</v>
      </c>
      <c r="CP540" s="97" t="n">
        <v>0</v>
      </c>
      <c r="CQ540" s="97" t="n">
        <v>1</v>
      </c>
      <c r="CR540" s="97" t="n">
        <v>1</v>
      </c>
      <c r="CS540" s="112" t="n">
        <v>1</v>
      </c>
      <c r="CY540" s="114" t="n"/>
      <c r="DD540" s="114" t="inlineStr">
        <is>
          <t>X</t>
        </is>
      </c>
    </row>
    <row r="541">
      <c r="A541" t="n">
        <v>540</v>
      </c>
      <c r="B541" t="n">
        <v>35</v>
      </c>
      <c r="C541" s="25" t="inlineStr">
        <is>
          <t>Vasudeva Dutta (2006)</t>
        </is>
      </c>
      <c r="D541" s="12" t="n">
        <v>5.1</v>
      </c>
      <c r="E541" s="14" t="n">
        <v>0.47</v>
      </c>
      <c r="F541" s="7">
        <f>D541/E541</f>
        <v/>
      </c>
      <c r="G541" s="7">
        <f>D541-E541</f>
        <v/>
      </c>
      <c r="H541" s="16">
        <f>D541+E541</f>
        <v/>
      </c>
      <c r="I541" s="11">
        <f>IFERROR(F541/SQRT(F541^2+W541), "X")</f>
        <v/>
      </c>
      <c r="J541" s="33">
        <f>IFERROR(SQRT((1-I541^2)/W541), "X")</f>
        <v/>
      </c>
      <c r="K541" s="33">
        <f>IFERROR(1/J541, "X")</f>
        <v/>
      </c>
      <c r="L541" s="33">
        <f>IFERROR(I541-J541, "X")</f>
        <v/>
      </c>
      <c r="M541" s="33">
        <f>IFERROR(I541+J541, "X")</f>
        <v/>
      </c>
      <c r="N541" s="8" t="n">
        <v>1</v>
      </c>
      <c r="O541" s="9" t="n">
        <v>0</v>
      </c>
      <c r="P541" s="8" t="n">
        <v>0</v>
      </c>
      <c r="Q541" s="9" t="n">
        <v>0</v>
      </c>
      <c r="R541" s="9" t="n">
        <v>1</v>
      </c>
      <c r="S541" s="9" t="n">
        <v>0</v>
      </c>
      <c r="T541" s="9" t="n">
        <v>0</v>
      </c>
      <c r="U541" s="8" t="n">
        <v>26387</v>
      </c>
      <c r="V541" s="9" t="n">
        <v>73</v>
      </c>
      <c r="W541" s="9">
        <f>U541-V541-1</f>
        <v/>
      </c>
      <c r="X541" s="9">
        <f>COUNTIF(B:B,B541)</f>
        <v/>
      </c>
      <c r="Y541" s="7" t="n">
        <v>5</v>
      </c>
      <c r="Z541" s="7">
        <f>BQ541-Y541-6</f>
        <v/>
      </c>
      <c r="AA541" s="9" t="n">
        <v>1</v>
      </c>
      <c r="AB541" s="9" t="n">
        <v>0</v>
      </c>
      <c r="AC541" s="9" t="n">
        <v>0</v>
      </c>
      <c r="AD541" s="9" t="n">
        <v>1</v>
      </c>
      <c r="AE541" s="9" t="n">
        <v>0</v>
      </c>
      <c r="AF541" s="9" t="n">
        <v>0</v>
      </c>
      <c r="AG541" s="8" t="n">
        <v>0</v>
      </c>
      <c r="AH541" s="9" t="n">
        <v>1</v>
      </c>
      <c r="AI541" s="30" t="n">
        <v>0</v>
      </c>
      <c r="AJ541" s="9" t="n">
        <v>0</v>
      </c>
      <c r="AK541" s="30" t="n">
        <v>1</v>
      </c>
      <c r="AL541" s="21" t="n">
        <v>1993</v>
      </c>
      <c r="AM541" s="23">
        <f>LN(AL541)</f>
        <v/>
      </c>
      <c r="AN541" s="33">
        <f>1-SUM(AO541:AQ541)</f>
        <v/>
      </c>
      <c r="AO541" s="33" t="n">
        <v>0.1027</v>
      </c>
      <c r="AP541" s="33" t="n">
        <v>0.4718</v>
      </c>
      <c r="AQ541" s="43" t="n">
        <v>0.2342</v>
      </c>
      <c r="AR541" s="33" t="inlineStr">
        <is>
          <t>.</t>
        </is>
      </c>
      <c r="AS541" s="43" t="inlineStr">
        <is>
          <t>.</t>
        </is>
      </c>
      <c r="AT541" s="42">
        <f>1-AU541</f>
        <v/>
      </c>
      <c r="AU541" s="18">
        <f>(0.622*BB541+0.4104*BC541)</f>
        <v/>
      </c>
      <c r="AV541" t="n">
        <v>1</v>
      </c>
      <c r="AW541" s="40" t="n">
        <v>0</v>
      </c>
      <c r="AX541" t="inlineStr">
        <is>
          <t>.</t>
        </is>
      </c>
      <c r="AY541" s="40" t="inlineStr">
        <is>
          <t>.</t>
        </is>
      </c>
      <c r="BA541" s="18" t="n"/>
      <c r="BB541" t="n">
        <v>0.285</v>
      </c>
      <c r="BC541" s="18">
        <f>1-BB541</f>
        <v/>
      </c>
      <c r="BD541" s="18" t="inlineStr">
        <is>
          <t>India</t>
        </is>
      </c>
      <c r="BE541" t="n">
        <v>0</v>
      </c>
      <c r="BF541" t="n">
        <v>0</v>
      </c>
      <c r="BG541" t="n">
        <v>0</v>
      </c>
      <c r="BH541" t="n">
        <v>0</v>
      </c>
      <c r="BI541" t="n">
        <v>0</v>
      </c>
      <c r="BJ541" t="n">
        <v>1</v>
      </c>
      <c r="BK541" s="18" t="n">
        <v>0</v>
      </c>
      <c r="BL541" t="n">
        <v>0</v>
      </c>
      <c r="BM541" t="n">
        <v>1</v>
      </c>
      <c r="BN541" s="18" t="n">
        <v>0</v>
      </c>
      <c r="BO541" t="n">
        <v>95.08333333333333</v>
      </c>
      <c r="BP541" t="n">
        <v>36</v>
      </c>
      <c r="BQ541" s="25" t="n">
        <v>36.7696</v>
      </c>
      <c r="BR541" t="n">
        <v>0</v>
      </c>
      <c r="BS541" t="n">
        <v>0</v>
      </c>
      <c r="BT541" t="n">
        <v>0</v>
      </c>
      <c r="BU541" t="n">
        <v>0</v>
      </c>
      <c r="BV541" t="n">
        <v>0</v>
      </c>
      <c r="BW541" t="n">
        <v>0</v>
      </c>
      <c r="BX541" t="n">
        <v>1</v>
      </c>
      <c r="BY541" s="18" t="n">
        <v>0</v>
      </c>
      <c r="BZ541" t="n">
        <v>0</v>
      </c>
      <c r="CA541" t="n">
        <v>0</v>
      </c>
      <c r="CB541" t="n">
        <v>0</v>
      </c>
      <c r="CC541" s="18" t="n">
        <v>1</v>
      </c>
      <c r="CD541" t="n">
        <v>0</v>
      </c>
      <c r="CE541" t="n">
        <v>0</v>
      </c>
      <c r="CF541" t="n">
        <v>0</v>
      </c>
      <c r="CG541" t="n">
        <v>0</v>
      </c>
      <c r="CH541" s="18" t="n">
        <v>0</v>
      </c>
      <c r="CI541" t="n">
        <v>1</v>
      </c>
      <c r="CJ541" t="n">
        <v>0</v>
      </c>
      <c r="CK541" t="n">
        <v>0</v>
      </c>
      <c r="CL541" t="n">
        <v>0</v>
      </c>
      <c r="CM541" t="n">
        <v>1</v>
      </c>
      <c r="CN541" t="n">
        <v>0</v>
      </c>
      <c r="CO541" t="n">
        <v>0</v>
      </c>
      <c r="CP541" t="n">
        <v>0</v>
      </c>
      <c r="CQ541" t="n">
        <v>1</v>
      </c>
      <c r="CR541" t="n">
        <v>1</v>
      </c>
      <c r="CS541" s="18" t="n">
        <v>1</v>
      </c>
      <c r="DD541" s="34" t="inlineStr">
        <is>
          <t>X</t>
        </is>
      </c>
    </row>
    <row r="542">
      <c r="A542" t="n">
        <v>541</v>
      </c>
      <c r="B542" t="n">
        <v>35</v>
      </c>
      <c r="C542" s="25" t="inlineStr">
        <is>
          <t>Vasudeva Dutta (2006)</t>
        </is>
      </c>
      <c r="D542" s="12" t="n">
        <v>5.6</v>
      </c>
      <c r="E542" s="14" t="n">
        <v>0.5599999999999999</v>
      </c>
      <c r="F542" s="7">
        <f>D542/E542</f>
        <v/>
      </c>
      <c r="G542" s="7">
        <f>D542-E542</f>
        <v/>
      </c>
      <c r="H542" s="16">
        <f>D542+E542</f>
        <v/>
      </c>
      <c r="I542" s="11">
        <f>IFERROR(F542/SQRT(F542^2+W542), "X")</f>
        <v/>
      </c>
      <c r="J542" s="33">
        <f>IFERROR(SQRT((1-I542^2)/W542), "X")</f>
        <v/>
      </c>
      <c r="K542" s="33">
        <f>IFERROR(1/J542, "X")</f>
        <v/>
      </c>
      <c r="L542" s="33">
        <f>IFERROR(I542-J542, "X")</f>
        <v/>
      </c>
      <c r="M542" s="33">
        <f>IFERROR(I542+J542, "X")</f>
        <v/>
      </c>
      <c r="N542" s="8" t="n">
        <v>1</v>
      </c>
      <c r="O542" s="9" t="n">
        <v>0</v>
      </c>
      <c r="P542" s="8" t="n">
        <v>0</v>
      </c>
      <c r="Q542" s="9" t="n">
        <v>0</v>
      </c>
      <c r="R542" s="9" t="n">
        <v>1</v>
      </c>
      <c r="S542" s="9" t="n">
        <v>0</v>
      </c>
      <c r="T542" s="9" t="n">
        <v>0</v>
      </c>
      <c r="U542" s="8" t="n">
        <v>27295</v>
      </c>
      <c r="V542" s="9" t="n">
        <v>73</v>
      </c>
      <c r="W542" s="9">
        <f>U542-V542-1</f>
        <v/>
      </c>
      <c r="X542" s="9">
        <f>COUNTIF(B:B,B542)</f>
        <v/>
      </c>
      <c r="Y542" s="7" t="n">
        <v>5</v>
      </c>
      <c r="Z542" s="7">
        <f>BQ542-Y542-6</f>
        <v/>
      </c>
      <c r="AA542" s="9" t="n">
        <v>1</v>
      </c>
      <c r="AB542" s="9" t="n">
        <v>0</v>
      </c>
      <c r="AC542" s="9" t="n">
        <v>0</v>
      </c>
      <c r="AD542" s="9" t="n">
        <v>1</v>
      </c>
      <c r="AE542" s="9" t="n">
        <v>0</v>
      </c>
      <c r="AF542" s="9" t="n">
        <v>0</v>
      </c>
      <c r="AG542" s="8" t="n">
        <v>0</v>
      </c>
      <c r="AH542" s="9" t="n">
        <v>1</v>
      </c>
      <c r="AI542" s="30" t="n">
        <v>0</v>
      </c>
      <c r="AJ542" s="9" t="n">
        <v>0</v>
      </c>
      <c r="AK542" s="30" t="n">
        <v>1</v>
      </c>
      <c r="AL542" s="21" t="n">
        <v>1999</v>
      </c>
      <c r="AM542" s="23">
        <f>LN(AL542)</f>
        <v/>
      </c>
      <c r="AN542" s="33">
        <f>1-SUM(AO542:AQ542)</f>
        <v/>
      </c>
      <c r="AO542" s="33" t="n">
        <v>0.0969</v>
      </c>
      <c r="AP542" s="33" t="n">
        <v>0.4994</v>
      </c>
      <c r="AQ542" s="43" t="n">
        <v>0.2408</v>
      </c>
      <c r="AR542" s="33" t="inlineStr">
        <is>
          <t>.</t>
        </is>
      </c>
      <c r="AS542" s="43" t="inlineStr">
        <is>
          <t>.</t>
        </is>
      </c>
      <c r="AT542" s="42">
        <f>1-AU542</f>
        <v/>
      </c>
      <c r="AU542" s="18">
        <f>(0.5965*BB542+0.4124*BC542)</f>
        <v/>
      </c>
      <c r="AV542" t="n">
        <v>1</v>
      </c>
      <c r="AW542" s="40" t="n">
        <v>0</v>
      </c>
      <c r="AX542" t="inlineStr">
        <is>
          <t>.</t>
        </is>
      </c>
      <c r="AY542" s="40" t="inlineStr">
        <is>
          <t>.</t>
        </is>
      </c>
      <c r="BA542" s="18" t="n"/>
      <c r="BB542" t="n">
        <v>0.2849</v>
      </c>
      <c r="BC542" s="18">
        <f>1-BB542</f>
        <v/>
      </c>
      <c r="BD542" s="18" t="inlineStr">
        <is>
          <t>India</t>
        </is>
      </c>
      <c r="BE542" t="n">
        <v>0</v>
      </c>
      <c r="BF542" t="n">
        <v>0</v>
      </c>
      <c r="BG542" t="n">
        <v>0</v>
      </c>
      <c r="BH542" t="n">
        <v>0</v>
      </c>
      <c r="BI542" t="n">
        <v>0</v>
      </c>
      <c r="BJ542" t="n">
        <v>1</v>
      </c>
      <c r="BK542" s="18" t="n">
        <v>0</v>
      </c>
      <c r="BL542" t="n">
        <v>0</v>
      </c>
      <c r="BM542" t="n">
        <v>1</v>
      </c>
      <c r="BN542" s="18" t="n">
        <v>0</v>
      </c>
      <c r="BO542" t="n">
        <v>95.08333333333333</v>
      </c>
      <c r="BP542" t="n">
        <v>36</v>
      </c>
      <c r="BQ542" s="25" t="n">
        <v>37.111</v>
      </c>
      <c r="BR542" t="n">
        <v>0</v>
      </c>
      <c r="BS542" t="n">
        <v>0</v>
      </c>
      <c r="BT542" t="n">
        <v>0</v>
      </c>
      <c r="BU542" t="n">
        <v>0</v>
      </c>
      <c r="BV542" t="n">
        <v>0</v>
      </c>
      <c r="BW542" t="n">
        <v>0</v>
      </c>
      <c r="BX542" t="n">
        <v>1</v>
      </c>
      <c r="BY542" s="18" t="n">
        <v>0</v>
      </c>
      <c r="BZ542" t="n">
        <v>0</v>
      </c>
      <c r="CA542" t="n">
        <v>0</v>
      </c>
      <c r="CB542" t="n">
        <v>0</v>
      </c>
      <c r="CC542" s="18" t="n">
        <v>1</v>
      </c>
      <c r="CD542" t="n">
        <v>0</v>
      </c>
      <c r="CE542" t="n">
        <v>0</v>
      </c>
      <c r="CF542" t="n">
        <v>0</v>
      </c>
      <c r="CG542" t="n">
        <v>0</v>
      </c>
      <c r="CH542" s="18" t="n">
        <v>0</v>
      </c>
      <c r="CI542" t="n">
        <v>1</v>
      </c>
      <c r="CJ542" t="n">
        <v>0</v>
      </c>
      <c r="CK542" t="n">
        <v>0</v>
      </c>
      <c r="CL542" t="n">
        <v>0</v>
      </c>
      <c r="CM542" t="n">
        <v>1</v>
      </c>
      <c r="CN542" t="n">
        <v>0</v>
      </c>
      <c r="CO542" t="n">
        <v>0</v>
      </c>
      <c r="CP542" t="n">
        <v>0</v>
      </c>
      <c r="CQ542" t="n">
        <v>1</v>
      </c>
      <c r="CR542" t="n">
        <v>1</v>
      </c>
      <c r="CS542" s="18" t="n">
        <v>1</v>
      </c>
      <c r="DD542" s="34" t="inlineStr">
        <is>
          <t>X</t>
        </is>
      </c>
    </row>
    <row r="543">
      <c r="A543" t="n">
        <v>542</v>
      </c>
      <c r="B543" t="n">
        <v>35</v>
      </c>
      <c r="C543" s="25" t="inlineStr">
        <is>
          <t>Vasudeva Dutta (2006)</t>
        </is>
      </c>
      <c r="D543" s="12" t="n">
        <v>3.42</v>
      </c>
      <c r="E543" s="14" t="n">
        <v>0.26</v>
      </c>
      <c r="F543" s="7">
        <f>D543/E543</f>
        <v/>
      </c>
      <c r="G543" s="7">
        <f>D543-E543</f>
        <v/>
      </c>
      <c r="H543" s="16">
        <f>D543+E543</f>
        <v/>
      </c>
      <c r="I543" s="11">
        <f>IFERROR(F543/SQRT(F543^2+W543), "X")</f>
        <v/>
      </c>
      <c r="J543" s="33">
        <f>IFERROR(SQRT((1-I543^2)/W543), "X")</f>
        <v/>
      </c>
      <c r="K543" s="33">
        <f>IFERROR(1/J543, "X")</f>
        <v/>
      </c>
      <c r="L543" s="33">
        <f>IFERROR(I543-J543, "X")</f>
        <v/>
      </c>
      <c r="M543" s="33">
        <f>IFERROR(I543+J543, "X")</f>
        <v/>
      </c>
      <c r="N543" s="8" t="n">
        <v>1</v>
      </c>
      <c r="O543" s="9" t="n">
        <v>0</v>
      </c>
      <c r="P543" s="8" t="n">
        <v>0</v>
      </c>
      <c r="Q543" s="9" t="n">
        <v>0</v>
      </c>
      <c r="R543" s="9" t="n">
        <v>1</v>
      </c>
      <c r="S543" s="9" t="n">
        <v>0</v>
      </c>
      <c r="T543" s="9" t="n">
        <v>0</v>
      </c>
      <c r="U543" s="8" t="n">
        <v>27356</v>
      </c>
      <c r="V543" s="9" t="n">
        <v>73</v>
      </c>
      <c r="W543" s="9">
        <f>U543-V543-1</f>
        <v/>
      </c>
      <c r="X543" s="9">
        <f>COUNTIF(B:B,B543)</f>
        <v/>
      </c>
      <c r="Y543" s="7" t="n">
        <v>8</v>
      </c>
      <c r="Z543" s="7">
        <f>BQ543-Y543-6</f>
        <v/>
      </c>
      <c r="AA543" s="9" t="n">
        <v>1</v>
      </c>
      <c r="AB543" s="9" t="n">
        <v>0</v>
      </c>
      <c r="AC543" s="9" t="n">
        <v>0</v>
      </c>
      <c r="AD543" s="9" t="n">
        <v>1</v>
      </c>
      <c r="AE543" s="9" t="n">
        <v>0</v>
      </c>
      <c r="AF543" s="9" t="n">
        <v>0</v>
      </c>
      <c r="AG543" s="8" t="n">
        <v>0</v>
      </c>
      <c r="AH543" s="9" t="n">
        <v>1</v>
      </c>
      <c r="AI543" s="30" t="n">
        <v>0</v>
      </c>
      <c r="AJ543" s="9" t="n">
        <v>0</v>
      </c>
      <c r="AK543" s="30" t="n">
        <v>1</v>
      </c>
      <c r="AL543" s="21" t="n">
        <v>1983</v>
      </c>
      <c r="AM543" s="23">
        <f>LN(AL543)</f>
        <v/>
      </c>
      <c r="AN543" s="33">
        <f>1-SUM(AO543:AQ543)</f>
        <v/>
      </c>
      <c r="AO543" s="33" t="n">
        <v>0.1472</v>
      </c>
      <c r="AP543" s="33" t="n">
        <v>0.4305</v>
      </c>
      <c r="AQ543" s="43" t="n">
        <v>0.1403</v>
      </c>
      <c r="AR543" s="33" t="inlineStr">
        <is>
          <t>.</t>
        </is>
      </c>
      <c r="AS543" s="43" t="inlineStr">
        <is>
          <t>.</t>
        </is>
      </c>
      <c r="AT543" s="42">
        <f>1-AU543</f>
        <v/>
      </c>
      <c r="AU543" s="18" t="n">
        <v>0.45865168</v>
      </c>
      <c r="AV543" t="n">
        <v>1</v>
      </c>
      <c r="AW543" s="40" t="n">
        <v>0</v>
      </c>
      <c r="AX543" t="inlineStr">
        <is>
          <t>.</t>
        </is>
      </c>
      <c r="AY543" s="40" t="inlineStr">
        <is>
          <t>.</t>
        </is>
      </c>
      <c r="BA543" s="18" t="n"/>
      <c r="BB543" t="n">
        <v>0.3098</v>
      </c>
      <c r="BC543" s="18">
        <f>1-BB543</f>
        <v/>
      </c>
      <c r="BD543" s="18" t="inlineStr">
        <is>
          <t>India</t>
        </is>
      </c>
      <c r="BE543" t="n">
        <v>0</v>
      </c>
      <c r="BF543" t="n">
        <v>0</v>
      </c>
      <c r="BG543" t="n">
        <v>0</v>
      </c>
      <c r="BH543" t="n">
        <v>0</v>
      </c>
      <c r="BI543" t="n">
        <v>0</v>
      </c>
      <c r="BJ543" t="n">
        <v>1</v>
      </c>
      <c r="BK543" s="18" t="n">
        <v>0</v>
      </c>
      <c r="BL543" t="n">
        <v>0</v>
      </c>
      <c r="BM543" t="n">
        <v>1</v>
      </c>
      <c r="BN543" s="18" t="n">
        <v>0</v>
      </c>
      <c r="BO543" t="n">
        <v>95.08333333333333</v>
      </c>
      <c r="BP543" t="n">
        <v>36</v>
      </c>
      <c r="BQ543" s="25" t="n">
        <v>34.879</v>
      </c>
      <c r="BR543" t="n">
        <v>0</v>
      </c>
      <c r="BS543" t="n">
        <v>0</v>
      </c>
      <c r="BT543" t="n">
        <v>0</v>
      </c>
      <c r="BU543" t="n">
        <v>0</v>
      </c>
      <c r="BV543" t="n">
        <v>0</v>
      </c>
      <c r="BW543" t="n">
        <v>0</v>
      </c>
      <c r="BX543" t="n">
        <v>1</v>
      </c>
      <c r="BY543" s="18" t="n">
        <v>0</v>
      </c>
      <c r="BZ543" t="n">
        <v>0</v>
      </c>
      <c r="CA543" t="n">
        <v>0</v>
      </c>
      <c r="CB543" t="n">
        <v>0</v>
      </c>
      <c r="CC543" s="18" t="n">
        <v>1</v>
      </c>
      <c r="CD543" t="n">
        <v>0</v>
      </c>
      <c r="CE543" t="n">
        <v>0</v>
      </c>
      <c r="CF543" t="n">
        <v>0</v>
      </c>
      <c r="CG543" t="n">
        <v>0</v>
      </c>
      <c r="CH543" s="18" t="n">
        <v>0</v>
      </c>
      <c r="CI543" t="n">
        <v>1</v>
      </c>
      <c r="CJ543" t="n">
        <v>0</v>
      </c>
      <c r="CK543" t="n">
        <v>0</v>
      </c>
      <c r="CL543" t="n">
        <v>0</v>
      </c>
      <c r="CM543" t="n">
        <v>1</v>
      </c>
      <c r="CN543" t="n">
        <v>0</v>
      </c>
      <c r="CO543" t="n">
        <v>0</v>
      </c>
      <c r="CP543" t="n">
        <v>0</v>
      </c>
      <c r="CQ543" t="n">
        <v>1</v>
      </c>
      <c r="CR543" t="n">
        <v>1</v>
      </c>
      <c r="CS543" s="18" t="n">
        <v>1</v>
      </c>
      <c r="DD543" s="34" t="inlineStr">
        <is>
          <t>X</t>
        </is>
      </c>
    </row>
    <row r="544">
      <c r="A544" t="n">
        <v>543</v>
      </c>
      <c r="B544" t="n">
        <v>35</v>
      </c>
      <c r="C544" s="25" t="inlineStr">
        <is>
          <t>Vasudeva Dutta (2006)</t>
        </is>
      </c>
      <c r="D544" s="12" t="n">
        <v>3.14</v>
      </c>
      <c r="E544" s="14" t="n">
        <v>0.32</v>
      </c>
      <c r="F544" s="7">
        <f>D544/E544</f>
        <v/>
      </c>
      <c r="G544" s="7">
        <f>D544-E544</f>
        <v/>
      </c>
      <c r="H544" s="16">
        <f>D544+E544</f>
        <v/>
      </c>
      <c r="I544" s="11">
        <f>IFERROR(F544/SQRT(F544^2+W544), "X")</f>
        <v/>
      </c>
      <c r="J544" s="33">
        <f>IFERROR(SQRT((1-I544^2)/W544), "X")</f>
        <v/>
      </c>
      <c r="K544" s="33">
        <f>IFERROR(1/J544, "X")</f>
        <v/>
      </c>
      <c r="L544" s="33">
        <f>IFERROR(I544-J544, "X")</f>
        <v/>
      </c>
      <c r="M544" s="33">
        <f>IFERROR(I544+J544, "X")</f>
        <v/>
      </c>
      <c r="N544" s="8" t="n">
        <v>1</v>
      </c>
      <c r="O544" s="9" t="n">
        <v>0</v>
      </c>
      <c r="P544" s="8" t="n">
        <v>0</v>
      </c>
      <c r="Q544" s="9" t="n">
        <v>0</v>
      </c>
      <c r="R544" s="9" t="n">
        <v>1</v>
      </c>
      <c r="S544" s="9" t="n">
        <v>0</v>
      </c>
      <c r="T544" s="9" t="n">
        <v>0</v>
      </c>
      <c r="U544" s="8" t="n">
        <v>26387</v>
      </c>
      <c r="V544" s="9" t="n">
        <v>73</v>
      </c>
      <c r="W544" s="9">
        <f>U544-V544-1</f>
        <v/>
      </c>
      <c r="X544" s="9">
        <f>COUNTIF(B:B,B544)</f>
        <v/>
      </c>
      <c r="Y544" s="7" t="n">
        <v>8</v>
      </c>
      <c r="Z544" s="7">
        <f>BQ544-Y544-6</f>
        <v/>
      </c>
      <c r="AA544" s="9" t="n">
        <v>1</v>
      </c>
      <c r="AB544" s="9" t="n">
        <v>0</v>
      </c>
      <c r="AC544" s="9" t="n">
        <v>0</v>
      </c>
      <c r="AD544" s="9" t="n">
        <v>1</v>
      </c>
      <c r="AE544" s="9" t="n">
        <v>0</v>
      </c>
      <c r="AF544" s="9" t="n">
        <v>0</v>
      </c>
      <c r="AG544" s="8" t="n">
        <v>0</v>
      </c>
      <c r="AH544" s="9" t="n">
        <v>1</v>
      </c>
      <c r="AI544" s="30" t="n">
        <v>0</v>
      </c>
      <c r="AJ544" s="9" t="n">
        <v>0</v>
      </c>
      <c r="AK544" s="30" t="n">
        <v>1</v>
      </c>
      <c r="AL544" s="21" t="n">
        <v>1993</v>
      </c>
      <c r="AM544" s="23">
        <f>LN(AL544)</f>
        <v/>
      </c>
      <c r="AN544" s="33">
        <f>1-SUM(AO544:AQ544)</f>
        <v/>
      </c>
      <c r="AO544" s="33" t="n">
        <v>0.1027</v>
      </c>
      <c r="AP544" s="33" t="n">
        <v>0.4718</v>
      </c>
      <c r="AQ544" s="43" t="n">
        <v>0.2342</v>
      </c>
      <c r="AR544" s="33" t="inlineStr">
        <is>
          <t>.</t>
        </is>
      </c>
      <c r="AS544" s="43" t="inlineStr">
        <is>
          <t>.</t>
        </is>
      </c>
      <c r="AT544" s="42">
        <f>1-AU544</f>
        <v/>
      </c>
      <c r="AU544" s="18" t="n">
        <v>0.470706</v>
      </c>
      <c r="AV544" t="n">
        <v>1</v>
      </c>
      <c r="AW544" s="40" t="n">
        <v>0</v>
      </c>
      <c r="AX544" t="inlineStr">
        <is>
          <t>.</t>
        </is>
      </c>
      <c r="AY544" s="40" t="inlineStr">
        <is>
          <t>.</t>
        </is>
      </c>
      <c r="BA544" s="18" t="n"/>
      <c r="BB544" t="n">
        <v>0.285</v>
      </c>
      <c r="BC544" s="18">
        <f>1-BB544</f>
        <v/>
      </c>
      <c r="BD544" s="18" t="inlineStr">
        <is>
          <t>India</t>
        </is>
      </c>
      <c r="BE544" t="n">
        <v>0</v>
      </c>
      <c r="BF544" t="n">
        <v>0</v>
      </c>
      <c r="BG544" t="n">
        <v>0</v>
      </c>
      <c r="BH544" t="n">
        <v>0</v>
      </c>
      <c r="BI544" t="n">
        <v>0</v>
      </c>
      <c r="BJ544" t="n">
        <v>1</v>
      </c>
      <c r="BK544" s="18" t="n">
        <v>0</v>
      </c>
      <c r="BL544" t="n">
        <v>0</v>
      </c>
      <c r="BM544" t="n">
        <v>1</v>
      </c>
      <c r="BN544" s="18" t="n">
        <v>0</v>
      </c>
      <c r="BO544" t="n">
        <v>95.08333333333333</v>
      </c>
      <c r="BP544" t="n">
        <v>36</v>
      </c>
      <c r="BQ544" s="25" t="n">
        <v>36.7696</v>
      </c>
      <c r="BR544" t="n">
        <v>0</v>
      </c>
      <c r="BS544" t="n">
        <v>0</v>
      </c>
      <c r="BT544" t="n">
        <v>0</v>
      </c>
      <c r="BU544" t="n">
        <v>0</v>
      </c>
      <c r="BV544" t="n">
        <v>0</v>
      </c>
      <c r="BW544" t="n">
        <v>0</v>
      </c>
      <c r="BX544" t="n">
        <v>1</v>
      </c>
      <c r="BY544" s="18" t="n">
        <v>0</v>
      </c>
      <c r="BZ544" t="n">
        <v>0</v>
      </c>
      <c r="CA544" t="n">
        <v>0</v>
      </c>
      <c r="CB544" t="n">
        <v>0</v>
      </c>
      <c r="CC544" s="18" t="n">
        <v>1</v>
      </c>
      <c r="CD544" t="n">
        <v>0</v>
      </c>
      <c r="CE544" t="n">
        <v>0</v>
      </c>
      <c r="CF544" t="n">
        <v>0</v>
      </c>
      <c r="CG544" t="n">
        <v>0</v>
      </c>
      <c r="CH544" s="18" t="n">
        <v>0</v>
      </c>
      <c r="CI544" t="n">
        <v>1</v>
      </c>
      <c r="CJ544" t="n">
        <v>0</v>
      </c>
      <c r="CK544" t="n">
        <v>0</v>
      </c>
      <c r="CL544" t="n">
        <v>0</v>
      </c>
      <c r="CM544" t="n">
        <v>1</v>
      </c>
      <c r="CN544" t="n">
        <v>0</v>
      </c>
      <c r="CO544" t="n">
        <v>0</v>
      </c>
      <c r="CP544" t="n">
        <v>0</v>
      </c>
      <c r="CQ544" t="n">
        <v>1</v>
      </c>
      <c r="CR544" t="n">
        <v>1</v>
      </c>
      <c r="CS544" s="18" t="n">
        <v>1</v>
      </c>
      <c r="DD544" s="34" t="inlineStr">
        <is>
          <t>X</t>
        </is>
      </c>
    </row>
    <row r="545">
      <c r="A545" t="n">
        <v>544</v>
      </c>
      <c r="B545" t="n">
        <v>35</v>
      </c>
      <c r="C545" s="25" t="inlineStr">
        <is>
          <t>Vasudeva Dutta (2006)</t>
        </is>
      </c>
      <c r="D545" s="12" t="n">
        <v>3.53</v>
      </c>
      <c r="E545" s="14" t="n">
        <v>0.36</v>
      </c>
      <c r="F545" s="7">
        <f>D545/E545</f>
        <v/>
      </c>
      <c r="G545" s="7">
        <f>D545-E545</f>
        <v/>
      </c>
      <c r="H545" s="16">
        <f>D545+E545</f>
        <v/>
      </c>
      <c r="I545" s="11">
        <f>IFERROR(F545/SQRT(F545^2+W545), "X")</f>
        <v/>
      </c>
      <c r="J545" s="33">
        <f>IFERROR(SQRT((1-I545^2)/W545), "X")</f>
        <v/>
      </c>
      <c r="K545" s="33">
        <f>IFERROR(1/J545, "X")</f>
        <v/>
      </c>
      <c r="L545" s="33">
        <f>IFERROR(I545-J545, "X")</f>
        <v/>
      </c>
      <c r="M545" s="33">
        <f>IFERROR(I545+J545, "X")</f>
        <v/>
      </c>
      <c r="N545" s="8" t="n">
        <v>1</v>
      </c>
      <c r="O545" s="9" t="n">
        <v>0</v>
      </c>
      <c r="P545" s="8" t="n">
        <v>0</v>
      </c>
      <c r="Q545" s="9" t="n">
        <v>0</v>
      </c>
      <c r="R545" s="9" t="n">
        <v>1</v>
      </c>
      <c r="S545" s="9" t="n">
        <v>0</v>
      </c>
      <c r="T545" s="9" t="n">
        <v>0</v>
      </c>
      <c r="U545" s="8" t="n">
        <v>27295</v>
      </c>
      <c r="V545" s="9" t="n">
        <v>73</v>
      </c>
      <c r="W545" s="9">
        <f>U545-V545-1</f>
        <v/>
      </c>
      <c r="X545" s="9">
        <f>COUNTIF(B:B,B545)</f>
        <v/>
      </c>
      <c r="Y545" s="7" t="n">
        <v>8</v>
      </c>
      <c r="Z545" s="7">
        <f>BQ545-Y545-6</f>
        <v/>
      </c>
      <c r="AA545" s="9" t="n">
        <v>1</v>
      </c>
      <c r="AB545" s="9" t="n">
        <v>0</v>
      </c>
      <c r="AC545" s="9" t="n">
        <v>0</v>
      </c>
      <c r="AD545" s="9" t="n">
        <v>1</v>
      </c>
      <c r="AE545" s="9" t="n">
        <v>0</v>
      </c>
      <c r="AF545" s="9" t="n">
        <v>0</v>
      </c>
      <c r="AG545" s="8" t="n">
        <v>0</v>
      </c>
      <c r="AH545" s="9" t="n">
        <v>1</v>
      </c>
      <c r="AI545" s="30" t="n">
        <v>0</v>
      </c>
      <c r="AJ545" s="9" t="n">
        <v>0</v>
      </c>
      <c r="AK545" s="30" t="n">
        <v>1</v>
      </c>
      <c r="AL545" s="21" t="n">
        <v>1999</v>
      </c>
      <c r="AM545" s="23">
        <f>LN(AL545)</f>
        <v/>
      </c>
      <c r="AN545" s="33">
        <f>1-SUM(AO545:AQ545)</f>
        <v/>
      </c>
      <c r="AO545" s="33" t="n">
        <v>0.0969</v>
      </c>
      <c r="AP545" s="33" t="n">
        <v>0.4994</v>
      </c>
      <c r="AQ545" s="43" t="n">
        <v>0.2408</v>
      </c>
      <c r="AR545" s="33" t="inlineStr">
        <is>
          <t>.</t>
        </is>
      </c>
      <c r="AS545" s="43" t="inlineStr">
        <is>
          <t>.</t>
        </is>
      </c>
      <c r="AT545" s="42">
        <f>1-AU545</f>
        <v/>
      </c>
      <c r="AU545" s="18" t="n">
        <v>0.46485009</v>
      </c>
      <c r="AV545" t="n">
        <v>1</v>
      </c>
      <c r="AW545" s="40" t="n">
        <v>0</v>
      </c>
      <c r="AX545" t="inlineStr">
        <is>
          <t>.</t>
        </is>
      </c>
      <c r="AY545" s="40" t="inlineStr">
        <is>
          <t>.</t>
        </is>
      </c>
      <c r="BA545" s="18" t="n"/>
      <c r="BB545" t="n">
        <v>0.2849</v>
      </c>
      <c r="BC545" s="18">
        <f>1-BB545</f>
        <v/>
      </c>
      <c r="BD545" s="18" t="inlineStr">
        <is>
          <t>India</t>
        </is>
      </c>
      <c r="BE545" t="n">
        <v>0</v>
      </c>
      <c r="BF545" t="n">
        <v>0</v>
      </c>
      <c r="BG545" t="n">
        <v>0</v>
      </c>
      <c r="BH545" t="n">
        <v>0</v>
      </c>
      <c r="BI545" t="n">
        <v>0</v>
      </c>
      <c r="BJ545" t="n">
        <v>1</v>
      </c>
      <c r="BK545" s="18" t="n">
        <v>0</v>
      </c>
      <c r="BL545" t="n">
        <v>0</v>
      </c>
      <c r="BM545" t="n">
        <v>1</v>
      </c>
      <c r="BN545" s="18" t="n">
        <v>0</v>
      </c>
      <c r="BO545" t="n">
        <v>95.08333333333333</v>
      </c>
      <c r="BP545" t="n">
        <v>36</v>
      </c>
      <c r="BQ545" s="25" t="n">
        <v>37.111</v>
      </c>
      <c r="BR545" t="n">
        <v>0</v>
      </c>
      <c r="BS545" t="n">
        <v>0</v>
      </c>
      <c r="BT545" t="n">
        <v>0</v>
      </c>
      <c r="BU545" t="n">
        <v>0</v>
      </c>
      <c r="BV545" t="n">
        <v>0</v>
      </c>
      <c r="BW545" t="n">
        <v>0</v>
      </c>
      <c r="BX545" t="n">
        <v>1</v>
      </c>
      <c r="BY545" s="18" t="n">
        <v>0</v>
      </c>
      <c r="BZ545" t="n">
        <v>0</v>
      </c>
      <c r="CA545" t="n">
        <v>0</v>
      </c>
      <c r="CB545" t="n">
        <v>0</v>
      </c>
      <c r="CC545" s="18" t="n">
        <v>1</v>
      </c>
      <c r="CD545" t="n">
        <v>0</v>
      </c>
      <c r="CE545" t="n">
        <v>0</v>
      </c>
      <c r="CF545" t="n">
        <v>0</v>
      </c>
      <c r="CG545" t="n">
        <v>0</v>
      </c>
      <c r="CH545" s="18" t="n">
        <v>0</v>
      </c>
      <c r="CI545" t="n">
        <v>1</v>
      </c>
      <c r="CJ545" t="n">
        <v>0</v>
      </c>
      <c r="CK545" t="n">
        <v>0</v>
      </c>
      <c r="CL545" t="n">
        <v>0</v>
      </c>
      <c r="CM545" t="n">
        <v>1</v>
      </c>
      <c r="CN545" t="n">
        <v>0</v>
      </c>
      <c r="CO545" t="n">
        <v>0</v>
      </c>
      <c r="CP545" t="n">
        <v>0</v>
      </c>
      <c r="CQ545" t="n">
        <v>1</v>
      </c>
      <c r="CR545" t="n">
        <v>1</v>
      </c>
      <c r="CS545" s="18" t="n">
        <v>1</v>
      </c>
      <c r="DD545" s="34" t="inlineStr">
        <is>
          <t>X</t>
        </is>
      </c>
    </row>
    <row r="546">
      <c r="A546" t="n">
        <v>545</v>
      </c>
      <c r="B546" t="n">
        <v>35</v>
      </c>
      <c r="C546" s="25" t="inlineStr">
        <is>
          <t>Vasudeva Dutta (2006)</t>
        </is>
      </c>
      <c r="D546" s="12" t="n">
        <v>6</v>
      </c>
      <c r="E546" s="14" t="n">
        <v>0.18</v>
      </c>
      <c r="F546" s="7">
        <f>D546/E546</f>
        <v/>
      </c>
      <c r="G546" s="7">
        <f>D546-E546</f>
        <v/>
      </c>
      <c r="H546" s="16">
        <f>D546+E546</f>
        <v/>
      </c>
      <c r="I546" s="11">
        <f>IFERROR(F546/SQRT(F546^2+W546), "X")</f>
        <v/>
      </c>
      <c r="J546" s="33">
        <f>IFERROR(SQRT((1-I546^2)/W546), "X")</f>
        <v/>
      </c>
      <c r="K546" s="33">
        <f>IFERROR(1/J546, "X")</f>
        <v/>
      </c>
      <c r="L546" s="33">
        <f>IFERROR(I546-J546, "X")</f>
        <v/>
      </c>
      <c r="M546" s="33">
        <f>IFERROR(I546+J546, "X")</f>
        <v/>
      </c>
      <c r="N546" s="8" t="n">
        <v>1</v>
      </c>
      <c r="O546" s="9" t="n">
        <v>0</v>
      </c>
      <c r="P546" s="8" t="n">
        <v>0</v>
      </c>
      <c r="Q546" s="9" t="n">
        <v>0</v>
      </c>
      <c r="R546" s="9" t="n">
        <v>1</v>
      </c>
      <c r="S546" s="9" t="n">
        <v>0</v>
      </c>
      <c r="T546" s="9" t="n">
        <v>0</v>
      </c>
      <c r="U546" s="8" t="n">
        <v>27356</v>
      </c>
      <c r="V546" s="9" t="n">
        <v>73</v>
      </c>
      <c r="W546" s="9">
        <f>U546-V546-1</f>
        <v/>
      </c>
      <c r="X546" s="9">
        <f>COUNTIF(B:B,B546)</f>
        <v/>
      </c>
      <c r="Y546" s="7" t="n">
        <v>12</v>
      </c>
      <c r="Z546" s="7">
        <f>BQ546-Y546-6</f>
        <v/>
      </c>
      <c r="AA546" s="9" t="n">
        <v>1</v>
      </c>
      <c r="AB546" s="9" t="n">
        <v>0</v>
      </c>
      <c r="AC546" s="9" t="n">
        <v>0</v>
      </c>
      <c r="AD546" s="9" t="n">
        <v>1</v>
      </c>
      <c r="AE546" s="9" t="n">
        <v>0</v>
      </c>
      <c r="AF546" s="9" t="n">
        <v>0</v>
      </c>
      <c r="AG546" s="8" t="n">
        <v>0</v>
      </c>
      <c r="AH546" s="9" t="n">
        <v>1</v>
      </c>
      <c r="AI546" s="30" t="n">
        <v>0</v>
      </c>
      <c r="AJ546" s="9" t="n">
        <v>0</v>
      </c>
      <c r="AK546" s="30" t="n">
        <v>1</v>
      </c>
      <c r="AL546" s="21" t="n">
        <v>1983</v>
      </c>
      <c r="AM546" s="23">
        <f>LN(AL546)</f>
        <v/>
      </c>
      <c r="AN546" s="33">
        <f>1-SUM(AO546:AQ546)</f>
        <v/>
      </c>
      <c r="AO546" s="33" t="n">
        <v>0.1472</v>
      </c>
      <c r="AP546" s="33" t="n">
        <v>0.4305</v>
      </c>
      <c r="AQ546" s="43" t="n">
        <v>0.1403</v>
      </c>
      <c r="AR546" s="33" t="inlineStr">
        <is>
          <t>.</t>
        </is>
      </c>
      <c r="AS546" s="43" t="inlineStr">
        <is>
          <t>.</t>
        </is>
      </c>
      <c r="AT546" s="42">
        <f>1-AU546</f>
        <v/>
      </c>
      <c r="AU546" s="18" t="n">
        <v>0.45865168</v>
      </c>
      <c r="AV546" t="n">
        <v>1</v>
      </c>
      <c r="AW546" s="40" t="n">
        <v>0</v>
      </c>
      <c r="AX546" t="inlineStr">
        <is>
          <t>.</t>
        </is>
      </c>
      <c r="AY546" s="40" t="inlineStr">
        <is>
          <t>.</t>
        </is>
      </c>
      <c r="BA546" s="18" t="n"/>
      <c r="BB546" t="n">
        <v>0.3098</v>
      </c>
      <c r="BC546" s="18">
        <f>1-BB546</f>
        <v/>
      </c>
      <c r="BD546" s="18" t="inlineStr">
        <is>
          <t>India</t>
        </is>
      </c>
      <c r="BE546" t="n">
        <v>0</v>
      </c>
      <c r="BF546" t="n">
        <v>0</v>
      </c>
      <c r="BG546" t="n">
        <v>0</v>
      </c>
      <c r="BH546" t="n">
        <v>0</v>
      </c>
      <c r="BI546" t="n">
        <v>0</v>
      </c>
      <c r="BJ546" t="n">
        <v>1</v>
      </c>
      <c r="BK546" s="18" t="n">
        <v>0</v>
      </c>
      <c r="BL546" t="n">
        <v>0</v>
      </c>
      <c r="BM546" t="n">
        <v>1</v>
      </c>
      <c r="BN546" s="18" t="n">
        <v>0</v>
      </c>
      <c r="BO546" t="n">
        <v>95.08333333333333</v>
      </c>
      <c r="BP546" t="n">
        <v>36</v>
      </c>
      <c r="BQ546" s="25" t="n">
        <v>34.879</v>
      </c>
      <c r="BR546" t="n">
        <v>0</v>
      </c>
      <c r="BS546" t="n">
        <v>0</v>
      </c>
      <c r="BT546" t="n">
        <v>0</v>
      </c>
      <c r="BU546" t="n">
        <v>0</v>
      </c>
      <c r="BV546" t="n">
        <v>0</v>
      </c>
      <c r="BW546" t="n">
        <v>0</v>
      </c>
      <c r="BX546" t="n">
        <v>1</v>
      </c>
      <c r="BY546" s="18" t="n">
        <v>0</v>
      </c>
      <c r="BZ546" t="n">
        <v>0</v>
      </c>
      <c r="CA546" t="n">
        <v>0</v>
      </c>
      <c r="CB546" t="n">
        <v>0</v>
      </c>
      <c r="CC546" s="18" t="n">
        <v>1</v>
      </c>
      <c r="CD546" t="n">
        <v>0</v>
      </c>
      <c r="CE546" t="n">
        <v>0</v>
      </c>
      <c r="CF546" t="n">
        <v>0</v>
      </c>
      <c r="CG546" t="n">
        <v>0</v>
      </c>
      <c r="CH546" s="18" t="n">
        <v>0</v>
      </c>
      <c r="CI546" t="n">
        <v>1</v>
      </c>
      <c r="CJ546" t="n">
        <v>0</v>
      </c>
      <c r="CK546" t="n">
        <v>0</v>
      </c>
      <c r="CL546" t="n">
        <v>0</v>
      </c>
      <c r="CM546" t="n">
        <v>1</v>
      </c>
      <c r="CN546" t="n">
        <v>0</v>
      </c>
      <c r="CO546" t="n">
        <v>0</v>
      </c>
      <c r="CP546" t="n">
        <v>0</v>
      </c>
      <c r="CQ546" t="n">
        <v>1</v>
      </c>
      <c r="CR546" t="n">
        <v>1</v>
      </c>
      <c r="CS546" s="18" t="n">
        <v>1</v>
      </c>
      <c r="DD546" s="34" t="inlineStr">
        <is>
          <t>X</t>
        </is>
      </c>
    </row>
    <row r="547">
      <c r="A547" t="n">
        <v>546</v>
      </c>
      <c r="B547" t="n">
        <v>35</v>
      </c>
      <c r="C547" s="25" t="inlineStr">
        <is>
          <t>Vasudeva Dutta (2006)</t>
        </is>
      </c>
      <c r="D547" s="12" t="n">
        <v>5.37</v>
      </c>
      <c r="E547" s="14" t="n">
        <v>0.2</v>
      </c>
      <c r="F547" s="7">
        <f>D547/E547</f>
        <v/>
      </c>
      <c r="G547" s="7">
        <f>D547-E547</f>
        <v/>
      </c>
      <c r="H547" s="16">
        <f>D547+E547</f>
        <v/>
      </c>
      <c r="I547" s="11">
        <f>IFERROR(F547/SQRT(F547^2+W547), "X")</f>
        <v/>
      </c>
      <c r="J547" s="33">
        <f>IFERROR(SQRT((1-I547^2)/W547), "X")</f>
        <v/>
      </c>
      <c r="K547" s="33">
        <f>IFERROR(1/J547, "X")</f>
        <v/>
      </c>
      <c r="L547" s="33">
        <f>IFERROR(I547-J547, "X")</f>
        <v/>
      </c>
      <c r="M547" s="33">
        <f>IFERROR(I547+J547, "X")</f>
        <v/>
      </c>
      <c r="N547" s="8" t="n">
        <v>1</v>
      </c>
      <c r="O547" s="9" t="n">
        <v>0</v>
      </c>
      <c r="P547" s="8" t="n">
        <v>0</v>
      </c>
      <c r="Q547" s="9" t="n">
        <v>0</v>
      </c>
      <c r="R547" s="9" t="n">
        <v>1</v>
      </c>
      <c r="S547" s="9" t="n">
        <v>0</v>
      </c>
      <c r="T547" s="9" t="n">
        <v>0</v>
      </c>
      <c r="U547" s="8" t="n">
        <v>26387</v>
      </c>
      <c r="V547" s="9" t="n">
        <v>73</v>
      </c>
      <c r="W547" s="9">
        <f>U547-V547-1</f>
        <v/>
      </c>
      <c r="X547" s="9">
        <f>COUNTIF(B:B,B547)</f>
        <v/>
      </c>
      <c r="Y547" s="7" t="n">
        <v>12</v>
      </c>
      <c r="Z547" s="7">
        <f>BQ547-Y547-6</f>
        <v/>
      </c>
      <c r="AA547" s="9" t="n">
        <v>1</v>
      </c>
      <c r="AB547" s="9" t="n">
        <v>0</v>
      </c>
      <c r="AC547" s="9" t="n">
        <v>0</v>
      </c>
      <c r="AD547" s="9" t="n">
        <v>1</v>
      </c>
      <c r="AE547" s="9" t="n">
        <v>0</v>
      </c>
      <c r="AF547" s="9" t="n">
        <v>0</v>
      </c>
      <c r="AG547" s="8" t="n">
        <v>0</v>
      </c>
      <c r="AH547" s="9" t="n">
        <v>1</v>
      </c>
      <c r="AI547" s="30" t="n">
        <v>0</v>
      </c>
      <c r="AJ547" s="9" t="n">
        <v>0</v>
      </c>
      <c r="AK547" s="30" t="n">
        <v>1</v>
      </c>
      <c r="AL547" s="21" t="n">
        <v>1993</v>
      </c>
      <c r="AM547" s="23">
        <f>LN(AL547)</f>
        <v/>
      </c>
      <c r="AN547" s="33">
        <f>1-SUM(AO547:AQ547)</f>
        <v/>
      </c>
      <c r="AO547" s="33" t="n">
        <v>0.1027</v>
      </c>
      <c r="AP547" s="33" t="n">
        <v>0.4718</v>
      </c>
      <c r="AQ547" s="43" t="n">
        <v>0.2342</v>
      </c>
      <c r="AR547" s="33" t="inlineStr">
        <is>
          <t>.</t>
        </is>
      </c>
      <c r="AS547" s="43" t="inlineStr">
        <is>
          <t>.</t>
        </is>
      </c>
      <c r="AT547" s="42">
        <f>1-AU547</f>
        <v/>
      </c>
      <c r="AU547" s="18" t="n">
        <v>0.470706</v>
      </c>
      <c r="AV547" t="n">
        <v>1</v>
      </c>
      <c r="AW547" s="40" t="n">
        <v>0</v>
      </c>
      <c r="AX547" t="inlineStr">
        <is>
          <t>.</t>
        </is>
      </c>
      <c r="AY547" s="40" t="inlineStr">
        <is>
          <t>.</t>
        </is>
      </c>
      <c r="BA547" s="18" t="n"/>
      <c r="BB547" t="n">
        <v>0.285</v>
      </c>
      <c r="BC547" s="18">
        <f>1-BB547</f>
        <v/>
      </c>
      <c r="BD547" s="18" t="inlineStr">
        <is>
          <t>India</t>
        </is>
      </c>
      <c r="BE547" t="n">
        <v>0</v>
      </c>
      <c r="BF547" t="n">
        <v>0</v>
      </c>
      <c r="BG547" t="n">
        <v>0</v>
      </c>
      <c r="BH547" t="n">
        <v>0</v>
      </c>
      <c r="BI547" t="n">
        <v>0</v>
      </c>
      <c r="BJ547" t="n">
        <v>1</v>
      </c>
      <c r="BK547" s="18" t="n">
        <v>0</v>
      </c>
      <c r="BL547" t="n">
        <v>0</v>
      </c>
      <c r="BM547" t="n">
        <v>1</v>
      </c>
      <c r="BN547" s="18" t="n">
        <v>0</v>
      </c>
      <c r="BO547" t="n">
        <v>95.08333333333333</v>
      </c>
      <c r="BP547" t="n">
        <v>36</v>
      </c>
      <c r="BQ547" s="25" t="n">
        <v>36.7696</v>
      </c>
      <c r="BR547" t="n">
        <v>0</v>
      </c>
      <c r="BS547" t="n">
        <v>0</v>
      </c>
      <c r="BT547" t="n">
        <v>0</v>
      </c>
      <c r="BU547" t="n">
        <v>0</v>
      </c>
      <c r="BV547" t="n">
        <v>0</v>
      </c>
      <c r="BW547" t="n">
        <v>0</v>
      </c>
      <c r="BX547" t="n">
        <v>1</v>
      </c>
      <c r="BY547" s="18" t="n">
        <v>0</v>
      </c>
      <c r="BZ547" t="n">
        <v>0</v>
      </c>
      <c r="CA547" t="n">
        <v>0</v>
      </c>
      <c r="CB547" t="n">
        <v>0</v>
      </c>
      <c r="CC547" s="18" t="n">
        <v>1</v>
      </c>
      <c r="CD547" t="n">
        <v>0</v>
      </c>
      <c r="CE547" t="n">
        <v>0</v>
      </c>
      <c r="CF547" t="n">
        <v>0</v>
      </c>
      <c r="CG547" t="n">
        <v>0</v>
      </c>
      <c r="CH547" s="18" t="n">
        <v>0</v>
      </c>
      <c r="CI547" t="n">
        <v>1</v>
      </c>
      <c r="CJ547" t="n">
        <v>0</v>
      </c>
      <c r="CK547" t="n">
        <v>0</v>
      </c>
      <c r="CL547" t="n">
        <v>0</v>
      </c>
      <c r="CM547" t="n">
        <v>1</v>
      </c>
      <c r="CN547" t="n">
        <v>0</v>
      </c>
      <c r="CO547" t="n">
        <v>0</v>
      </c>
      <c r="CP547" t="n">
        <v>0</v>
      </c>
      <c r="CQ547" t="n">
        <v>1</v>
      </c>
      <c r="CR547" t="n">
        <v>1</v>
      </c>
      <c r="CS547" s="18" t="n">
        <v>1</v>
      </c>
      <c r="DD547" s="34" t="inlineStr">
        <is>
          <t>X</t>
        </is>
      </c>
    </row>
    <row r="548">
      <c r="A548" t="n">
        <v>547</v>
      </c>
      <c r="B548" t="n">
        <v>35</v>
      </c>
      <c r="C548" s="25" t="inlineStr">
        <is>
          <t>Vasudeva Dutta (2006)</t>
        </is>
      </c>
      <c r="D548" s="12" t="n">
        <v>6.12</v>
      </c>
      <c r="E548" s="14" t="n">
        <v>0.21</v>
      </c>
      <c r="F548" s="7">
        <f>D548/E548</f>
        <v/>
      </c>
      <c r="G548" s="7">
        <f>D548-E548</f>
        <v/>
      </c>
      <c r="H548" s="16">
        <f>D548+E548</f>
        <v/>
      </c>
      <c r="I548" s="11">
        <f>IFERROR(F548/SQRT(F548^2+W548), "X")</f>
        <v/>
      </c>
      <c r="J548" s="33">
        <f>IFERROR(SQRT((1-I548^2)/W548), "X")</f>
        <v/>
      </c>
      <c r="K548" s="33">
        <f>IFERROR(1/J548, "X")</f>
        <v/>
      </c>
      <c r="L548" s="33">
        <f>IFERROR(I548-J548, "X")</f>
        <v/>
      </c>
      <c r="M548" s="33">
        <f>IFERROR(I548+J548, "X")</f>
        <v/>
      </c>
      <c r="N548" s="8" t="n">
        <v>1</v>
      </c>
      <c r="O548" s="9" t="n">
        <v>0</v>
      </c>
      <c r="P548" s="8" t="n">
        <v>0</v>
      </c>
      <c r="Q548" s="9" t="n">
        <v>0</v>
      </c>
      <c r="R548" s="9" t="n">
        <v>1</v>
      </c>
      <c r="S548" s="9" t="n">
        <v>0</v>
      </c>
      <c r="T548" s="9" t="n">
        <v>0</v>
      </c>
      <c r="U548" s="8" t="n">
        <v>27295</v>
      </c>
      <c r="V548" s="9" t="n">
        <v>73</v>
      </c>
      <c r="W548" s="9">
        <f>U548-V548-1</f>
        <v/>
      </c>
      <c r="X548" s="9">
        <f>COUNTIF(B:B,B548)</f>
        <v/>
      </c>
      <c r="Y548" s="7" t="n">
        <v>12</v>
      </c>
      <c r="Z548" s="7">
        <f>BQ548-Y548-6</f>
        <v/>
      </c>
      <c r="AA548" s="9" t="n">
        <v>1</v>
      </c>
      <c r="AB548" s="9" t="n">
        <v>0</v>
      </c>
      <c r="AC548" s="9" t="n">
        <v>0</v>
      </c>
      <c r="AD548" s="9" t="n">
        <v>1</v>
      </c>
      <c r="AE548" s="9" t="n">
        <v>0</v>
      </c>
      <c r="AF548" s="9" t="n">
        <v>0</v>
      </c>
      <c r="AG548" s="8" t="n">
        <v>0</v>
      </c>
      <c r="AH548" s="9" t="n">
        <v>1</v>
      </c>
      <c r="AI548" s="30" t="n">
        <v>0</v>
      </c>
      <c r="AJ548" s="9" t="n">
        <v>0</v>
      </c>
      <c r="AK548" s="30" t="n">
        <v>1</v>
      </c>
      <c r="AL548" s="21" t="n">
        <v>1999</v>
      </c>
      <c r="AM548" s="23">
        <f>LN(AL548)</f>
        <v/>
      </c>
      <c r="AN548" s="33">
        <f>1-SUM(AO548:AQ548)</f>
        <v/>
      </c>
      <c r="AO548" s="33" t="n">
        <v>0.0969</v>
      </c>
      <c r="AP548" s="33" t="n">
        <v>0.4994</v>
      </c>
      <c r="AQ548" s="43" t="n">
        <v>0.2408</v>
      </c>
      <c r="AR548" s="33" t="inlineStr">
        <is>
          <t>.</t>
        </is>
      </c>
      <c r="AS548" s="43" t="inlineStr">
        <is>
          <t>.</t>
        </is>
      </c>
      <c r="AT548" s="42">
        <f>1-AU548</f>
        <v/>
      </c>
      <c r="AU548" s="18" t="n">
        <v>0.46485009</v>
      </c>
      <c r="AV548" t="n">
        <v>1</v>
      </c>
      <c r="AW548" s="40" t="n">
        <v>0</v>
      </c>
      <c r="AX548" t="inlineStr">
        <is>
          <t>.</t>
        </is>
      </c>
      <c r="AY548" s="40" t="inlineStr">
        <is>
          <t>.</t>
        </is>
      </c>
      <c r="BA548" s="18" t="n"/>
      <c r="BB548" t="n">
        <v>0.2849</v>
      </c>
      <c r="BC548" s="18">
        <f>1-BB548</f>
        <v/>
      </c>
      <c r="BD548" s="18" t="inlineStr">
        <is>
          <t>India</t>
        </is>
      </c>
      <c r="BE548" t="n">
        <v>0</v>
      </c>
      <c r="BF548" t="n">
        <v>0</v>
      </c>
      <c r="BG548" t="n">
        <v>0</v>
      </c>
      <c r="BH548" t="n">
        <v>0</v>
      </c>
      <c r="BI548" t="n">
        <v>0</v>
      </c>
      <c r="BJ548" t="n">
        <v>1</v>
      </c>
      <c r="BK548" s="18" t="n">
        <v>0</v>
      </c>
      <c r="BL548" t="n">
        <v>0</v>
      </c>
      <c r="BM548" t="n">
        <v>1</v>
      </c>
      <c r="BN548" s="18" t="n">
        <v>0</v>
      </c>
      <c r="BO548" t="n">
        <v>95.08333333333333</v>
      </c>
      <c r="BP548" t="n">
        <v>36</v>
      </c>
      <c r="BQ548" s="25" t="n">
        <v>37.111</v>
      </c>
      <c r="BR548" t="n">
        <v>0</v>
      </c>
      <c r="BS548" t="n">
        <v>0</v>
      </c>
      <c r="BT548" t="n">
        <v>0</v>
      </c>
      <c r="BU548" t="n">
        <v>0</v>
      </c>
      <c r="BV548" t="n">
        <v>0</v>
      </c>
      <c r="BW548" t="n">
        <v>0</v>
      </c>
      <c r="BX548" t="n">
        <v>1</v>
      </c>
      <c r="BY548" s="18" t="n">
        <v>0</v>
      </c>
      <c r="BZ548" t="n">
        <v>0</v>
      </c>
      <c r="CA548" t="n">
        <v>0</v>
      </c>
      <c r="CB548" t="n">
        <v>0</v>
      </c>
      <c r="CC548" s="18" t="n">
        <v>1</v>
      </c>
      <c r="CD548" t="n">
        <v>0</v>
      </c>
      <c r="CE548" t="n">
        <v>0</v>
      </c>
      <c r="CF548" t="n">
        <v>0</v>
      </c>
      <c r="CG548" t="n">
        <v>0</v>
      </c>
      <c r="CH548" s="18" t="n">
        <v>0</v>
      </c>
      <c r="CI548" t="n">
        <v>1</v>
      </c>
      <c r="CJ548" t="n">
        <v>0</v>
      </c>
      <c r="CK548" t="n">
        <v>0</v>
      </c>
      <c r="CL548" t="n">
        <v>0</v>
      </c>
      <c r="CM548" t="n">
        <v>1</v>
      </c>
      <c r="CN548" t="n">
        <v>0</v>
      </c>
      <c r="CO548" t="n">
        <v>0</v>
      </c>
      <c r="CP548" t="n">
        <v>0</v>
      </c>
      <c r="CQ548" t="n">
        <v>1</v>
      </c>
      <c r="CR548" t="n">
        <v>1</v>
      </c>
      <c r="CS548" s="18" t="n">
        <v>1</v>
      </c>
      <c r="DD548" s="34" t="inlineStr">
        <is>
          <t>X</t>
        </is>
      </c>
    </row>
    <row r="549">
      <c r="A549" t="n">
        <v>548</v>
      </c>
      <c r="B549" t="n">
        <v>35</v>
      </c>
      <c r="C549" s="25" t="inlineStr">
        <is>
          <t>Vasudeva Dutta (2006)</t>
        </is>
      </c>
      <c r="D549" s="12" t="n">
        <v>9.970000000000001</v>
      </c>
      <c r="E549" s="14" t="n">
        <v>0.28</v>
      </c>
      <c r="F549" s="7">
        <f>D549/E549</f>
        <v/>
      </c>
      <c r="G549" s="7">
        <f>D549-E549</f>
        <v/>
      </c>
      <c r="H549" s="16">
        <f>D549+E549</f>
        <v/>
      </c>
      <c r="I549" s="11">
        <f>IFERROR(F549/SQRT(F549^2+W549), "X")</f>
        <v/>
      </c>
      <c r="J549" s="33">
        <f>IFERROR(SQRT((1-I549^2)/W549), "X")</f>
        <v/>
      </c>
      <c r="K549" s="33">
        <f>IFERROR(1/J549, "X")</f>
        <v/>
      </c>
      <c r="L549" s="33">
        <f>IFERROR(I549-J549, "X")</f>
        <v/>
      </c>
      <c r="M549" s="33">
        <f>IFERROR(I549+J549, "X")</f>
        <v/>
      </c>
      <c r="N549" s="8" t="n">
        <v>1</v>
      </c>
      <c r="O549" s="9" t="n">
        <v>0</v>
      </c>
      <c r="P549" s="8" t="n">
        <v>0</v>
      </c>
      <c r="Q549" s="9" t="n">
        <v>0</v>
      </c>
      <c r="R549" s="9" t="n">
        <v>1</v>
      </c>
      <c r="S549" s="9" t="n">
        <v>0</v>
      </c>
      <c r="T549" s="9" t="n">
        <v>0</v>
      </c>
      <c r="U549" s="8" t="n">
        <v>27356</v>
      </c>
      <c r="V549" s="9" t="n">
        <v>73</v>
      </c>
      <c r="W549" s="9">
        <f>U549-V549-1</f>
        <v/>
      </c>
      <c r="X549" s="9">
        <f>COUNTIF(B:B,B549)</f>
        <v/>
      </c>
      <c r="Y549" s="7" t="n">
        <v>15.5</v>
      </c>
      <c r="Z549" s="7">
        <f>BQ549-Y549-6</f>
        <v/>
      </c>
      <c r="AA549" s="9" t="n">
        <v>1</v>
      </c>
      <c r="AB549" s="9" t="n">
        <v>0</v>
      </c>
      <c r="AC549" s="9" t="n">
        <v>0</v>
      </c>
      <c r="AD549" s="9" t="n">
        <v>1</v>
      </c>
      <c r="AE549" s="9" t="n">
        <v>0</v>
      </c>
      <c r="AF549" s="9" t="n">
        <v>0</v>
      </c>
      <c r="AG549" s="8" t="n">
        <v>0</v>
      </c>
      <c r="AH549" s="9" t="n">
        <v>1</v>
      </c>
      <c r="AI549" s="30" t="n">
        <v>0</v>
      </c>
      <c r="AJ549" s="9" t="n">
        <v>0</v>
      </c>
      <c r="AK549" s="30" t="n">
        <v>1</v>
      </c>
      <c r="AL549" s="21" t="n">
        <v>1983</v>
      </c>
      <c r="AM549" s="23">
        <f>LN(AL549)</f>
        <v/>
      </c>
      <c r="AN549" s="33">
        <f>1-SUM(AO549:AQ549)</f>
        <v/>
      </c>
      <c r="AO549" s="33" t="n">
        <v>0.1472</v>
      </c>
      <c r="AP549" s="33" t="n">
        <v>0.4305</v>
      </c>
      <c r="AQ549" s="43" t="n">
        <v>0.1403</v>
      </c>
      <c r="AR549" s="33" t="inlineStr">
        <is>
          <t>.</t>
        </is>
      </c>
      <c r="AS549" s="43" t="inlineStr">
        <is>
          <t>.</t>
        </is>
      </c>
      <c r="AT549" s="42">
        <f>1-AU549</f>
        <v/>
      </c>
      <c r="AU549" s="18" t="n">
        <v>0.45865168</v>
      </c>
      <c r="AV549" t="n">
        <v>1</v>
      </c>
      <c r="AW549" s="40" t="n">
        <v>0</v>
      </c>
      <c r="AX549" t="inlineStr">
        <is>
          <t>.</t>
        </is>
      </c>
      <c r="AY549" s="40" t="inlineStr">
        <is>
          <t>.</t>
        </is>
      </c>
      <c r="BA549" s="18" t="n"/>
      <c r="BB549" t="n">
        <v>0.3098</v>
      </c>
      <c r="BC549" s="18">
        <f>1-BB549</f>
        <v/>
      </c>
      <c r="BD549" s="18" t="inlineStr">
        <is>
          <t>India</t>
        </is>
      </c>
      <c r="BE549" t="n">
        <v>0</v>
      </c>
      <c r="BF549" t="n">
        <v>0</v>
      </c>
      <c r="BG549" t="n">
        <v>0</v>
      </c>
      <c r="BH549" t="n">
        <v>0</v>
      </c>
      <c r="BI549" t="n">
        <v>0</v>
      </c>
      <c r="BJ549" t="n">
        <v>1</v>
      </c>
      <c r="BK549" s="18" t="n">
        <v>0</v>
      </c>
      <c r="BL549" t="n">
        <v>0</v>
      </c>
      <c r="BM549" t="n">
        <v>1</v>
      </c>
      <c r="BN549" s="18" t="n">
        <v>0</v>
      </c>
      <c r="BO549" t="n">
        <v>95.08333333333333</v>
      </c>
      <c r="BP549" t="n">
        <v>36</v>
      </c>
      <c r="BQ549" s="25" t="n">
        <v>34.879</v>
      </c>
      <c r="BR549" t="n">
        <v>0</v>
      </c>
      <c r="BS549" t="n">
        <v>0</v>
      </c>
      <c r="BT549" t="n">
        <v>0</v>
      </c>
      <c r="BU549" t="n">
        <v>0</v>
      </c>
      <c r="BV549" t="n">
        <v>0</v>
      </c>
      <c r="BW549" t="n">
        <v>0</v>
      </c>
      <c r="BX549" t="n">
        <v>1</v>
      </c>
      <c r="BY549" s="18" t="n">
        <v>0</v>
      </c>
      <c r="BZ549" t="n">
        <v>0</v>
      </c>
      <c r="CA549" t="n">
        <v>0</v>
      </c>
      <c r="CB549" t="n">
        <v>0</v>
      </c>
      <c r="CC549" s="18" t="n">
        <v>1</v>
      </c>
      <c r="CD549" t="n">
        <v>0</v>
      </c>
      <c r="CE549" t="n">
        <v>0</v>
      </c>
      <c r="CF549" t="n">
        <v>0</v>
      </c>
      <c r="CG549" t="n">
        <v>0</v>
      </c>
      <c r="CH549" s="18" t="n">
        <v>0</v>
      </c>
      <c r="CI549" t="n">
        <v>1</v>
      </c>
      <c r="CJ549" t="n">
        <v>0</v>
      </c>
      <c r="CK549" t="n">
        <v>0</v>
      </c>
      <c r="CL549" t="n">
        <v>0</v>
      </c>
      <c r="CM549" t="n">
        <v>1</v>
      </c>
      <c r="CN549" t="n">
        <v>0</v>
      </c>
      <c r="CO549" t="n">
        <v>0</v>
      </c>
      <c r="CP549" t="n">
        <v>0</v>
      </c>
      <c r="CQ549" t="n">
        <v>1</v>
      </c>
      <c r="CR549" t="n">
        <v>1</v>
      </c>
      <c r="CS549" s="18" t="n">
        <v>1</v>
      </c>
      <c r="DD549" s="34" t="inlineStr">
        <is>
          <t>X</t>
        </is>
      </c>
    </row>
    <row r="550">
      <c r="A550" t="n">
        <v>549</v>
      </c>
      <c r="B550" t="n">
        <v>35</v>
      </c>
      <c r="C550" s="25" t="inlineStr">
        <is>
          <t>Vasudeva Dutta (2006)</t>
        </is>
      </c>
      <c r="D550" s="12" t="n">
        <v>10.94</v>
      </c>
      <c r="E550" s="14" t="n">
        <v>0.28</v>
      </c>
      <c r="F550" s="7">
        <f>D550/E550</f>
        <v/>
      </c>
      <c r="G550" s="7">
        <f>D550-E550</f>
        <v/>
      </c>
      <c r="H550" s="16">
        <f>D550+E550</f>
        <v/>
      </c>
      <c r="I550" s="11">
        <f>IFERROR(F550/SQRT(F550^2+W550), "X")</f>
        <v/>
      </c>
      <c r="J550" s="33">
        <f>IFERROR(SQRT((1-I550^2)/W550), "X")</f>
        <v/>
      </c>
      <c r="K550" s="33">
        <f>IFERROR(1/J550, "X")</f>
        <v/>
      </c>
      <c r="L550" s="33">
        <f>IFERROR(I550-J550, "X")</f>
        <v/>
      </c>
      <c r="M550" s="33">
        <f>IFERROR(I550+J550, "X")</f>
        <v/>
      </c>
      <c r="N550" s="8" t="n">
        <v>1</v>
      </c>
      <c r="O550" s="9" t="n">
        <v>0</v>
      </c>
      <c r="P550" s="8" t="n">
        <v>0</v>
      </c>
      <c r="Q550" s="9" t="n">
        <v>0</v>
      </c>
      <c r="R550" s="9" t="n">
        <v>1</v>
      </c>
      <c r="S550" s="9" t="n">
        <v>0</v>
      </c>
      <c r="T550" s="9" t="n">
        <v>0</v>
      </c>
      <c r="U550" s="8" t="n">
        <v>26387</v>
      </c>
      <c r="V550" s="9" t="n">
        <v>73</v>
      </c>
      <c r="W550" s="9">
        <f>U550-V550-1</f>
        <v/>
      </c>
      <c r="X550" s="9">
        <f>COUNTIF(B:B,B550)</f>
        <v/>
      </c>
      <c r="Y550" s="7" t="n">
        <v>15.5</v>
      </c>
      <c r="Z550" s="7">
        <f>BQ550-Y550-6</f>
        <v/>
      </c>
      <c r="AA550" s="9" t="n">
        <v>1</v>
      </c>
      <c r="AB550" s="9" t="n">
        <v>0</v>
      </c>
      <c r="AC550" s="9" t="n">
        <v>0</v>
      </c>
      <c r="AD550" s="9" t="n">
        <v>1</v>
      </c>
      <c r="AE550" s="9" t="n">
        <v>0</v>
      </c>
      <c r="AF550" s="9" t="n">
        <v>0</v>
      </c>
      <c r="AG550" s="8" t="n">
        <v>0</v>
      </c>
      <c r="AH550" s="9" t="n">
        <v>1</v>
      </c>
      <c r="AI550" s="30" t="n">
        <v>0</v>
      </c>
      <c r="AJ550" s="9" t="n">
        <v>0</v>
      </c>
      <c r="AK550" s="30" t="n">
        <v>1</v>
      </c>
      <c r="AL550" s="21" t="n">
        <v>1993</v>
      </c>
      <c r="AM550" s="23">
        <f>LN(AL550)</f>
        <v/>
      </c>
      <c r="AN550" s="33">
        <f>1-SUM(AO550:AQ550)</f>
        <v/>
      </c>
      <c r="AO550" s="33" t="n">
        <v>0.1027</v>
      </c>
      <c r="AP550" s="33" t="n">
        <v>0.4718</v>
      </c>
      <c r="AQ550" s="43" t="n">
        <v>0.2342</v>
      </c>
      <c r="AR550" s="33" t="inlineStr">
        <is>
          <t>.</t>
        </is>
      </c>
      <c r="AS550" s="43" t="inlineStr">
        <is>
          <t>.</t>
        </is>
      </c>
      <c r="AT550" s="42">
        <f>1-AU550</f>
        <v/>
      </c>
      <c r="AU550" s="18" t="n">
        <v>0.470706</v>
      </c>
      <c r="AV550" t="n">
        <v>1</v>
      </c>
      <c r="AW550" s="40" t="n">
        <v>0</v>
      </c>
      <c r="AX550" t="inlineStr">
        <is>
          <t>.</t>
        </is>
      </c>
      <c r="AY550" s="40" t="inlineStr">
        <is>
          <t>.</t>
        </is>
      </c>
      <c r="BA550" s="18" t="n"/>
      <c r="BB550" t="n">
        <v>0.285</v>
      </c>
      <c r="BC550" s="18">
        <f>1-BB550</f>
        <v/>
      </c>
      <c r="BD550" s="18" t="inlineStr">
        <is>
          <t>India</t>
        </is>
      </c>
      <c r="BE550" t="n">
        <v>0</v>
      </c>
      <c r="BF550" t="n">
        <v>0</v>
      </c>
      <c r="BG550" t="n">
        <v>0</v>
      </c>
      <c r="BH550" t="n">
        <v>0</v>
      </c>
      <c r="BI550" t="n">
        <v>0</v>
      </c>
      <c r="BJ550" t="n">
        <v>1</v>
      </c>
      <c r="BK550" s="18" t="n">
        <v>0</v>
      </c>
      <c r="BL550" t="n">
        <v>0</v>
      </c>
      <c r="BM550" t="n">
        <v>1</v>
      </c>
      <c r="BN550" s="18" t="n">
        <v>0</v>
      </c>
      <c r="BO550" t="n">
        <v>95.08333333333333</v>
      </c>
      <c r="BP550" t="n">
        <v>36</v>
      </c>
      <c r="BQ550" s="25" t="n">
        <v>36.7696</v>
      </c>
      <c r="BR550" t="n">
        <v>0</v>
      </c>
      <c r="BS550" t="n">
        <v>0</v>
      </c>
      <c r="BT550" t="n">
        <v>0</v>
      </c>
      <c r="BU550" t="n">
        <v>0</v>
      </c>
      <c r="BV550" t="n">
        <v>0</v>
      </c>
      <c r="BW550" t="n">
        <v>0</v>
      </c>
      <c r="BX550" t="n">
        <v>1</v>
      </c>
      <c r="BY550" s="18" t="n">
        <v>0</v>
      </c>
      <c r="BZ550" t="n">
        <v>0</v>
      </c>
      <c r="CA550" t="n">
        <v>0</v>
      </c>
      <c r="CB550" t="n">
        <v>0</v>
      </c>
      <c r="CC550" s="18" t="n">
        <v>1</v>
      </c>
      <c r="CD550" t="n">
        <v>0</v>
      </c>
      <c r="CE550" t="n">
        <v>0</v>
      </c>
      <c r="CF550" t="n">
        <v>0</v>
      </c>
      <c r="CG550" t="n">
        <v>0</v>
      </c>
      <c r="CH550" s="18" t="n">
        <v>0</v>
      </c>
      <c r="CI550" t="n">
        <v>1</v>
      </c>
      <c r="CJ550" t="n">
        <v>0</v>
      </c>
      <c r="CK550" t="n">
        <v>0</v>
      </c>
      <c r="CL550" t="n">
        <v>0</v>
      </c>
      <c r="CM550" t="n">
        <v>1</v>
      </c>
      <c r="CN550" t="n">
        <v>0</v>
      </c>
      <c r="CO550" t="n">
        <v>0</v>
      </c>
      <c r="CP550" t="n">
        <v>0</v>
      </c>
      <c r="CQ550" t="n">
        <v>1</v>
      </c>
      <c r="CR550" t="n">
        <v>1</v>
      </c>
      <c r="CS550" s="18" t="n">
        <v>1</v>
      </c>
      <c r="DD550" s="34" t="inlineStr">
        <is>
          <t>X</t>
        </is>
      </c>
    </row>
    <row r="551">
      <c r="A551" t="n">
        <v>550</v>
      </c>
      <c r="B551" t="n">
        <v>35</v>
      </c>
      <c r="C551" s="25" t="inlineStr">
        <is>
          <t>Vasudeva Dutta (2006)</t>
        </is>
      </c>
      <c r="D551" s="12" t="n">
        <v>12.29</v>
      </c>
      <c r="E551" s="14" t="n">
        <v>0.28</v>
      </c>
      <c r="F551" s="7">
        <f>D551/E551</f>
        <v/>
      </c>
      <c r="G551" s="7">
        <f>D551-E551</f>
        <v/>
      </c>
      <c r="H551" s="16">
        <f>D551+E551</f>
        <v/>
      </c>
      <c r="I551" s="11">
        <f>IFERROR(F551/SQRT(F551^2+W551), "X")</f>
        <v/>
      </c>
      <c r="J551" s="33">
        <f>IFERROR(SQRT((1-I551^2)/W551), "X")</f>
        <v/>
      </c>
      <c r="K551" s="33">
        <f>IFERROR(1/J551, "X")</f>
        <v/>
      </c>
      <c r="L551" s="33">
        <f>IFERROR(I551-J551, "X")</f>
        <v/>
      </c>
      <c r="M551" s="33">
        <f>IFERROR(I551+J551, "X")</f>
        <v/>
      </c>
      <c r="N551" s="8" t="n">
        <v>1</v>
      </c>
      <c r="O551" s="9" t="n">
        <v>0</v>
      </c>
      <c r="P551" s="8" t="n">
        <v>0</v>
      </c>
      <c r="Q551" s="9" t="n">
        <v>0</v>
      </c>
      <c r="R551" s="9" t="n">
        <v>1</v>
      </c>
      <c r="S551" s="9" t="n">
        <v>0</v>
      </c>
      <c r="T551" s="9" t="n">
        <v>0</v>
      </c>
      <c r="U551" s="8" t="n">
        <v>27295</v>
      </c>
      <c r="V551" s="9" t="n">
        <v>73</v>
      </c>
      <c r="W551" s="9">
        <f>U551-V551-1</f>
        <v/>
      </c>
      <c r="X551" s="9">
        <f>COUNTIF(B:B,B551)</f>
        <v/>
      </c>
      <c r="Y551" s="7" t="n">
        <v>15.5</v>
      </c>
      <c r="Z551" s="7">
        <f>BQ551-Y551-6</f>
        <v/>
      </c>
      <c r="AA551" s="9" t="n">
        <v>1</v>
      </c>
      <c r="AB551" s="9" t="n">
        <v>0</v>
      </c>
      <c r="AC551" s="9" t="n">
        <v>0</v>
      </c>
      <c r="AD551" s="9" t="n">
        <v>1</v>
      </c>
      <c r="AE551" s="9" t="n">
        <v>0</v>
      </c>
      <c r="AF551" s="9" t="n">
        <v>0</v>
      </c>
      <c r="AG551" s="8" t="n">
        <v>0</v>
      </c>
      <c r="AH551" s="9" t="n">
        <v>1</v>
      </c>
      <c r="AI551" s="30" t="n">
        <v>0</v>
      </c>
      <c r="AJ551" s="9" t="n">
        <v>0</v>
      </c>
      <c r="AK551" s="30" t="n">
        <v>1</v>
      </c>
      <c r="AL551" s="21" t="n">
        <v>1999</v>
      </c>
      <c r="AM551" s="23">
        <f>LN(AL551)</f>
        <v/>
      </c>
      <c r="AN551" s="33">
        <f>1-SUM(AO551:AQ551)</f>
        <v/>
      </c>
      <c r="AO551" s="33" t="n">
        <v>0.0969</v>
      </c>
      <c r="AP551" s="33" t="n">
        <v>0.4994</v>
      </c>
      <c r="AQ551" s="43" t="n">
        <v>0.2408</v>
      </c>
      <c r="AR551" s="33" t="inlineStr">
        <is>
          <t>.</t>
        </is>
      </c>
      <c r="AS551" s="43" t="inlineStr">
        <is>
          <t>.</t>
        </is>
      </c>
      <c r="AT551" s="42">
        <f>1-AU551</f>
        <v/>
      </c>
      <c r="AU551" s="18" t="n">
        <v>0.46485009</v>
      </c>
      <c r="AV551" t="n">
        <v>1</v>
      </c>
      <c r="AW551" s="40" t="n">
        <v>0</v>
      </c>
      <c r="AX551" t="inlineStr">
        <is>
          <t>.</t>
        </is>
      </c>
      <c r="AY551" s="40" t="inlineStr">
        <is>
          <t>.</t>
        </is>
      </c>
      <c r="BA551" s="18" t="n"/>
      <c r="BB551" t="n">
        <v>0.2849</v>
      </c>
      <c r="BC551" s="18">
        <f>1-BB551</f>
        <v/>
      </c>
      <c r="BD551" s="18" t="inlineStr">
        <is>
          <t>India</t>
        </is>
      </c>
      <c r="BE551" t="n">
        <v>0</v>
      </c>
      <c r="BF551" t="n">
        <v>0</v>
      </c>
      <c r="BG551" t="n">
        <v>0</v>
      </c>
      <c r="BH551" t="n">
        <v>0</v>
      </c>
      <c r="BI551" t="n">
        <v>0</v>
      </c>
      <c r="BJ551" t="n">
        <v>1</v>
      </c>
      <c r="BK551" s="18" t="n">
        <v>0</v>
      </c>
      <c r="BL551" t="n">
        <v>0</v>
      </c>
      <c r="BM551" t="n">
        <v>1</v>
      </c>
      <c r="BN551" s="18" t="n">
        <v>0</v>
      </c>
      <c r="BO551" t="n">
        <v>95.08333333333333</v>
      </c>
      <c r="BP551" t="n">
        <v>36</v>
      </c>
      <c r="BQ551" s="25" t="n">
        <v>37.111</v>
      </c>
      <c r="BR551" t="n">
        <v>0</v>
      </c>
      <c r="BS551" t="n">
        <v>0</v>
      </c>
      <c r="BT551" t="n">
        <v>0</v>
      </c>
      <c r="BU551" t="n">
        <v>0</v>
      </c>
      <c r="BV551" t="n">
        <v>0</v>
      </c>
      <c r="BW551" t="n">
        <v>0</v>
      </c>
      <c r="BX551" t="n">
        <v>1</v>
      </c>
      <c r="BY551" s="18" t="n">
        <v>0</v>
      </c>
      <c r="BZ551" t="n">
        <v>0</v>
      </c>
      <c r="CA551" t="n">
        <v>0</v>
      </c>
      <c r="CB551" t="n">
        <v>0</v>
      </c>
      <c r="CC551" s="18" t="n">
        <v>1</v>
      </c>
      <c r="CD551" t="n">
        <v>0</v>
      </c>
      <c r="CE551" t="n">
        <v>0</v>
      </c>
      <c r="CF551" t="n">
        <v>0</v>
      </c>
      <c r="CG551" t="n">
        <v>0</v>
      </c>
      <c r="CH551" s="18" t="n">
        <v>0</v>
      </c>
      <c r="CI551" t="n">
        <v>1</v>
      </c>
      <c r="CJ551" t="n">
        <v>0</v>
      </c>
      <c r="CK551" t="n">
        <v>0</v>
      </c>
      <c r="CL551" t="n">
        <v>0</v>
      </c>
      <c r="CM551" t="n">
        <v>1</v>
      </c>
      <c r="CN551" t="n">
        <v>0</v>
      </c>
      <c r="CO551" t="n">
        <v>0</v>
      </c>
      <c r="CP551" t="n">
        <v>0</v>
      </c>
      <c r="CQ551" t="n">
        <v>1</v>
      </c>
      <c r="CR551" t="n">
        <v>1</v>
      </c>
      <c r="CS551" s="18" t="n">
        <v>1</v>
      </c>
      <c r="DD551" s="34" t="inlineStr">
        <is>
          <t>X</t>
        </is>
      </c>
    </row>
    <row r="552">
      <c r="A552" t="n">
        <v>551</v>
      </c>
      <c r="B552" t="n">
        <v>35</v>
      </c>
      <c r="C552" s="25" t="inlineStr">
        <is>
          <t>Vasudeva Dutta (2006)</t>
        </is>
      </c>
      <c r="D552" s="12" t="n">
        <v>5.17</v>
      </c>
      <c r="E552" s="14" t="n">
        <v>0.24</v>
      </c>
      <c r="F552" s="7">
        <f>D552/E552</f>
        <v/>
      </c>
      <c r="G552" s="7">
        <f>D552-E552</f>
        <v/>
      </c>
      <c r="H552" s="16">
        <f>D552+E552</f>
        <v/>
      </c>
      <c r="I552" s="11">
        <f>IFERROR(F552/SQRT(F552^2+W552), "X")</f>
        <v/>
      </c>
      <c r="J552" s="33">
        <f>IFERROR(SQRT((1-I552^2)/W552), "X")</f>
        <v/>
      </c>
      <c r="K552" s="33">
        <f>IFERROR(1/J552, "X")</f>
        <v/>
      </c>
      <c r="L552" s="33">
        <f>IFERROR(I552-J552, "X")</f>
        <v/>
      </c>
      <c r="M552" s="33">
        <f>IFERROR(I552+J552, "X")</f>
        <v/>
      </c>
      <c r="N552" s="8" t="n">
        <v>1</v>
      </c>
      <c r="O552" s="9" t="n">
        <v>0</v>
      </c>
      <c r="P552" s="8" t="n">
        <v>0</v>
      </c>
      <c r="Q552" s="9" t="n">
        <v>0</v>
      </c>
      <c r="R552" s="9" t="n">
        <v>1</v>
      </c>
      <c r="S552" s="9" t="n">
        <v>0</v>
      </c>
      <c r="T552" s="9" t="n">
        <v>0</v>
      </c>
      <c r="U552" s="8" t="n">
        <v>28855</v>
      </c>
      <c r="V552" s="9" t="n">
        <v>73</v>
      </c>
      <c r="W552" s="9">
        <f>U552-V552-1</f>
        <v/>
      </c>
      <c r="X552" s="9">
        <f>COUNTIF(B:B,B552)</f>
        <v/>
      </c>
      <c r="Y552" s="7" t="n">
        <v>5</v>
      </c>
      <c r="Z552" s="7">
        <f>BQ552-Y552-6</f>
        <v/>
      </c>
      <c r="AA552" s="9" t="n">
        <v>1</v>
      </c>
      <c r="AB552" s="9" t="n">
        <v>0</v>
      </c>
      <c r="AC552" s="9" t="n">
        <v>0</v>
      </c>
      <c r="AD552" s="9" t="n">
        <v>1</v>
      </c>
      <c r="AE552" s="9" t="n">
        <v>0</v>
      </c>
      <c r="AF552" s="9" t="n">
        <v>0</v>
      </c>
      <c r="AG552" s="8" t="n">
        <v>0</v>
      </c>
      <c r="AH552" s="9" t="n">
        <v>1</v>
      </c>
      <c r="AI552" s="30" t="n">
        <v>0</v>
      </c>
      <c r="AJ552" s="9" t="n">
        <v>0</v>
      </c>
      <c r="AK552" s="30" t="n">
        <v>1</v>
      </c>
      <c r="AL552" s="21" t="n">
        <v>1983</v>
      </c>
      <c r="AM552" s="23">
        <f>LN(AL552)</f>
        <v/>
      </c>
      <c r="AN552" s="33">
        <f>1-SUM(AO552:AQ552)</f>
        <v/>
      </c>
      <c r="AO552" s="33" t="n">
        <v>0.1437</v>
      </c>
      <c r="AP552" s="33" t="n">
        <v>0.0951</v>
      </c>
      <c r="AQ552" s="43" t="n">
        <v>0.0016</v>
      </c>
      <c r="AR552" s="33" t="inlineStr">
        <is>
          <t>.</t>
        </is>
      </c>
      <c r="AS552" s="43" t="inlineStr">
        <is>
          <t>.</t>
        </is>
      </c>
      <c r="AT552" s="42">
        <f>1-AU552</f>
        <v/>
      </c>
      <c r="AU552" s="18" t="n">
        <v>0.45865168</v>
      </c>
      <c r="AV552" t="n">
        <v>1</v>
      </c>
      <c r="AW552" s="40" t="n">
        <v>0</v>
      </c>
      <c r="AX552" t="inlineStr">
        <is>
          <t>.</t>
        </is>
      </c>
      <c r="AY552" s="40" t="inlineStr">
        <is>
          <t>.</t>
        </is>
      </c>
      <c r="BA552" s="18" t="n"/>
      <c r="BB552" t="n">
        <v>0.7958</v>
      </c>
      <c r="BC552" s="18">
        <f>1-BB552</f>
        <v/>
      </c>
      <c r="BD552" s="18" t="inlineStr">
        <is>
          <t>India</t>
        </is>
      </c>
      <c r="BE552" t="n">
        <v>0</v>
      </c>
      <c r="BF552" t="n">
        <v>0</v>
      </c>
      <c r="BG552" t="n">
        <v>0</v>
      </c>
      <c r="BH552" t="n">
        <v>0</v>
      </c>
      <c r="BI552" t="n">
        <v>0</v>
      </c>
      <c r="BJ552" t="n">
        <v>1</v>
      </c>
      <c r="BK552" s="18" t="n">
        <v>0</v>
      </c>
      <c r="BL552" t="n">
        <v>0</v>
      </c>
      <c r="BM552" t="n">
        <v>1</v>
      </c>
      <c r="BN552" s="18" t="n">
        <v>0</v>
      </c>
      <c r="BO552" t="n">
        <v>95.08333333333333</v>
      </c>
      <c r="BP552" t="n">
        <v>36</v>
      </c>
      <c r="BQ552" s="25" t="n">
        <v>32.4766</v>
      </c>
      <c r="BR552" t="n">
        <v>0</v>
      </c>
      <c r="BS552" t="n">
        <v>0</v>
      </c>
      <c r="BT552" t="n">
        <v>0</v>
      </c>
      <c r="BU552" t="n">
        <v>0</v>
      </c>
      <c r="BV552" t="n">
        <v>0</v>
      </c>
      <c r="BW552" t="n">
        <v>0</v>
      </c>
      <c r="BX552" t="n">
        <v>1</v>
      </c>
      <c r="BY552" s="18" t="n">
        <v>0</v>
      </c>
      <c r="BZ552" t="n">
        <v>0</v>
      </c>
      <c r="CA552" t="n">
        <v>0</v>
      </c>
      <c r="CB552" t="n">
        <v>0</v>
      </c>
      <c r="CC552" s="18" t="n">
        <v>1</v>
      </c>
      <c r="CD552" t="n">
        <v>0</v>
      </c>
      <c r="CE552" t="n">
        <v>0</v>
      </c>
      <c r="CF552" t="n">
        <v>0</v>
      </c>
      <c r="CG552" t="n">
        <v>0</v>
      </c>
      <c r="CH552" s="18" t="n">
        <v>0</v>
      </c>
      <c r="CI552" t="n">
        <v>1</v>
      </c>
      <c r="CJ552" t="n">
        <v>0</v>
      </c>
      <c r="CK552" t="n">
        <v>0</v>
      </c>
      <c r="CL552" t="n">
        <v>0</v>
      </c>
      <c r="CM552" t="n">
        <v>1</v>
      </c>
      <c r="CN552" t="n">
        <v>0</v>
      </c>
      <c r="CO552" t="n">
        <v>0</v>
      </c>
      <c r="CP552" t="n">
        <v>0</v>
      </c>
      <c r="CQ552" t="n">
        <v>1</v>
      </c>
      <c r="CR552" t="n">
        <v>1</v>
      </c>
      <c r="CS552" s="18" t="n">
        <v>1</v>
      </c>
      <c r="DD552" s="34" t="inlineStr">
        <is>
          <t>X</t>
        </is>
      </c>
    </row>
    <row r="553">
      <c r="A553" t="n">
        <v>552</v>
      </c>
      <c r="B553" t="n">
        <v>35</v>
      </c>
      <c r="C553" s="25" t="inlineStr">
        <is>
          <t>Vasudeva Dutta (2006)</t>
        </is>
      </c>
      <c r="D553" s="12" t="n">
        <v>5.09</v>
      </c>
      <c r="E553" s="14" t="n">
        <v>0.25</v>
      </c>
      <c r="F553" s="7">
        <f>D553/E553</f>
        <v/>
      </c>
      <c r="G553" s="7">
        <f>D553-E553</f>
        <v/>
      </c>
      <c r="H553" s="16">
        <f>D553+E553</f>
        <v/>
      </c>
      <c r="I553" s="11">
        <f>IFERROR(F553/SQRT(F553^2+W553), "X")</f>
        <v/>
      </c>
      <c r="J553" s="33">
        <f>IFERROR(SQRT((1-I553^2)/W553), "X")</f>
        <v/>
      </c>
      <c r="K553" s="33">
        <f>IFERROR(1/J553, "X")</f>
        <v/>
      </c>
      <c r="L553" s="33">
        <f>IFERROR(I553-J553, "X")</f>
        <v/>
      </c>
      <c r="M553" s="33">
        <f>IFERROR(I553+J553, "X")</f>
        <v/>
      </c>
      <c r="N553" s="8" t="n">
        <v>1</v>
      </c>
      <c r="O553" s="9" t="n">
        <v>0</v>
      </c>
      <c r="P553" s="8" t="n">
        <v>0</v>
      </c>
      <c r="Q553" s="9" t="n">
        <v>0</v>
      </c>
      <c r="R553" s="9" t="n">
        <v>1</v>
      </c>
      <c r="S553" s="9" t="n">
        <v>0</v>
      </c>
      <c r="T553" s="9" t="n">
        <v>0</v>
      </c>
      <c r="U553" s="8" t="n">
        <v>26398</v>
      </c>
      <c r="V553" s="9" t="n">
        <v>73</v>
      </c>
      <c r="W553" s="9">
        <f>U553-V553-1</f>
        <v/>
      </c>
      <c r="X553" s="9">
        <f>COUNTIF(B:B,B553)</f>
        <v/>
      </c>
      <c r="Y553" s="7" t="n">
        <v>5</v>
      </c>
      <c r="Z553" s="7">
        <f>BQ553-Y553-6</f>
        <v/>
      </c>
      <c r="AA553" s="9" t="n">
        <v>1</v>
      </c>
      <c r="AB553" s="9" t="n">
        <v>0</v>
      </c>
      <c r="AC553" s="9" t="n">
        <v>0</v>
      </c>
      <c r="AD553" s="9" t="n">
        <v>1</v>
      </c>
      <c r="AE553" s="9" t="n">
        <v>0</v>
      </c>
      <c r="AF553" s="9" t="n">
        <v>0</v>
      </c>
      <c r="AG553" s="8" t="n">
        <v>0</v>
      </c>
      <c r="AH553" s="9" t="n">
        <v>1</v>
      </c>
      <c r="AI553" s="30" t="n">
        <v>0</v>
      </c>
      <c r="AJ553" s="9" t="n">
        <v>0</v>
      </c>
      <c r="AK553" s="30" t="n">
        <v>1</v>
      </c>
      <c r="AL553" s="21" t="n">
        <v>1993</v>
      </c>
      <c r="AM553" s="23">
        <f>LN(AL553)</f>
        <v/>
      </c>
      <c r="AN553" s="33">
        <f>1-SUM(AO553:AQ553)</f>
        <v/>
      </c>
      <c r="AO553" s="33" t="n">
        <v>0.1447</v>
      </c>
      <c r="AP553" s="33" t="n">
        <v>0.1585</v>
      </c>
      <c r="AQ553" s="43" t="n">
        <v>0.0036</v>
      </c>
      <c r="AR553" s="33" t="inlineStr">
        <is>
          <t>.</t>
        </is>
      </c>
      <c r="AS553" s="43" t="inlineStr">
        <is>
          <t>.</t>
        </is>
      </c>
      <c r="AT553" s="42">
        <f>1-AU553</f>
        <v/>
      </c>
      <c r="AU553" s="18" t="n">
        <v>0.470706</v>
      </c>
      <c r="AV553" t="n">
        <v>1</v>
      </c>
      <c r="AW553" s="40" t="n">
        <v>0</v>
      </c>
      <c r="AX553" t="inlineStr">
        <is>
          <t>.</t>
        </is>
      </c>
      <c r="AY553" s="40" t="inlineStr">
        <is>
          <t>.</t>
        </is>
      </c>
      <c r="BA553" s="18" t="n"/>
      <c r="BB553" t="n">
        <v>0.764</v>
      </c>
      <c r="BC553" s="18">
        <f>1-BB553</f>
        <v/>
      </c>
      <c r="BD553" s="18" t="inlineStr">
        <is>
          <t>India</t>
        </is>
      </c>
      <c r="BE553" t="n">
        <v>0</v>
      </c>
      <c r="BF553" t="n">
        <v>0</v>
      </c>
      <c r="BG553" t="n">
        <v>0</v>
      </c>
      <c r="BH553" t="n">
        <v>0</v>
      </c>
      <c r="BI553" t="n">
        <v>0</v>
      </c>
      <c r="BJ553" t="n">
        <v>1</v>
      </c>
      <c r="BK553" s="18" t="n">
        <v>0</v>
      </c>
      <c r="BL553" t="n">
        <v>0</v>
      </c>
      <c r="BM553" t="n">
        <v>1</v>
      </c>
      <c r="BN553" s="18" t="n">
        <v>0</v>
      </c>
      <c r="BO553" t="n">
        <v>95.08333333333333</v>
      </c>
      <c r="BP553" t="n">
        <v>36</v>
      </c>
      <c r="BQ553" s="25" t="n">
        <v>33.0999</v>
      </c>
      <c r="BR553" t="n">
        <v>0</v>
      </c>
      <c r="BS553" t="n">
        <v>0</v>
      </c>
      <c r="BT553" t="n">
        <v>0</v>
      </c>
      <c r="BU553" t="n">
        <v>0</v>
      </c>
      <c r="BV553" t="n">
        <v>0</v>
      </c>
      <c r="BW553" t="n">
        <v>0</v>
      </c>
      <c r="BX553" t="n">
        <v>1</v>
      </c>
      <c r="BY553" s="18" t="n">
        <v>0</v>
      </c>
      <c r="BZ553" t="n">
        <v>0</v>
      </c>
      <c r="CA553" t="n">
        <v>0</v>
      </c>
      <c r="CB553" t="n">
        <v>0</v>
      </c>
      <c r="CC553" s="18" t="n">
        <v>1</v>
      </c>
      <c r="CD553" t="n">
        <v>0</v>
      </c>
      <c r="CE553" t="n">
        <v>0</v>
      </c>
      <c r="CF553" t="n">
        <v>0</v>
      </c>
      <c r="CG553" t="n">
        <v>0</v>
      </c>
      <c r="CH553" s="18" t="n">
        <v>0</v>
      </c>
      <c r="CI553" t="n">
        <v>1</v>
      </c>
      <c r="CJ553" t="n">
        <v>0</v>
      </c>
      <c r="CK553" t="n">
        <v>0</v>
      </c>
      <c r="CL553" t="n">
        <v>0</v>
      </c>
      <c r="CM553" t="n">
        <v>1</v>
      </c>
      <c r="CN553" t="n">
        <v>0</v>
      </c>
      <c r="CO553" t="n">
        <v>0</v>
      </c>
      <c r="CP553" t="n">
        <v>0</v>
      </c>
      <c r="CQ553" t="n">
        <v>1</v>
      </c>
      <c r="CR553" t="n">
        <v>1</v>
      </c>
      <c r="CS553" s="18" t="n">
        <v>1</v>
      </c>
      <c r="DD553" s="34" t="inlineStr">
        <is>
          <t>X</t>
        </is>
      </c>
    </row>
    <row r="554">
      <c r="A554" t="n">
        <v>553</v>
      </c>
      <c r="B554" t="n">
        <v>35</v>
      </c>
      <c r="C554" s="25" t="inlineStr">
        <is>
          <t>Vasudeva Dutta (2006)</t>
        </is>
      </c>
      <c r="D554" s="12" t="n">
        <v>5.15</v>
      </c>
      <c r="E554" s="14" t="n">
        <v>0.25</v>
      </c>
      <c r="F554" s="7">
        <f>D554/E554</f>
        <v/>
      </c>
      <c r="G554" s="7">
        <f>D554-E554</f>
        <v/>
      </c>
      <c r="H554" s="16">
        <f>D554+E554</f>
        <v/>
      </c>
      <c r="I554" s="11">
        <f>IFERROR(F554/SQRT(F554^2+W554), "X")</f>
        <v/>
      </c>
      <c r="J554" s="33">
        <f>IFERROR(SQRT((1-I554^2)/W554), "X")</f>
        <v/>
      </c>
      <c r="K554" s="33">
        <f>IFERROR(1/J554, "X")</f>
        <v/>
      </c>
      <c r="L554" s="33">
        <f>IFERROR(I554-J554, "X")</f>
        <v/>
      </c>
      <c r="M554" s="33">
        <f>IFERROR(I554+J554, "X")</f>
        <v/>
      </c>
      <c r="N554" s="8" t="n">
        <v>1</v>
      </c>
      <c r="O554" s="9" t="n">
        <v>0</v>
      </c>
      <c r="P554" s="8" t="n">
        <v>0</v>
      </c>
      <c r="Q554" s="9" t="n">
        <v>0</v>
      </c>
      <c r="R554" s="9" t="n">
        <v>1</v>
      </c>
      <c r="S554" s="9" t="n">
        <v>0</v>
      </c>
      <c r="T554" s="9" t="n">
        <v>0</v>
      </c>
      <c r="U554" s="8" t="n">
        <v>29805</v>
      </c>
      <c r="V554" s="9" t="n">
        <v>73</v>
      </c>
      <c r="W554" s="9">
        <f>U554-V554-1</f>
        <v/>
      </c>
      <c r="X554" s="9">
        <f>COUNTIF(B:B,B554)</f>
        <v/>
      </c>
      <c r="Y554" s="7" t="n">
        <v>5</v>
      </c>
      <c r="Z554" s="7">
        <f>BQ554-Y554-6</f>
        <v/>
      </c>
      <c r="AA554" s="9" t="n">
        <v>1</v>
      </c>
      <c r="AB554" s="9" t="n">
        <v>0</v>
      </c>
      <c r="AC554" s="9" t="n">
        <v>0</v>
      </c>
      <c r="AD554" s="9" t="n">
        <v>1</v>
      </c>
      <c r="AE554" s="9" t="n">
        <v>0</v>
      </c>
      <c r="AF554" s="9" t="n">
        <v>0</v>
      </c>
      <c r="AG554" s="8" t="n">
        <v>0</v>
      </c>
      <c r="AH554" s="9" t="n">
        <v>1</v>
      </c>
      <c r="AI554" s="30" t="n">
        <v>0</v>
      </c>
      <c r="AJ554" s="9" t="n">
        <v>0</v>
      </c>
      <c r="AK554" s="30" t="n">
        <v>1</v>
      </c>
      <c r="AL554" s="21" t="n">
        <v>1999</v>
      </c>
      <c r="AM554" s="23">
        <f>LN(AL554)</f>
        <v/>
      </c>
      <c r="AN554" s="33">
        <f>1-SUM(AO554:AQ554)</f>
        <v/>
      </c>
      <c r="AO554" s="33" t="n">
        <v>0.1465</v>
      </c>
      <c r="AP554" s="33" t="n">
        <v>0.2282</v>
      </c>
      <c r="AQ554" s="43" t="n">
        <v>0.0054</v>
      </c>
      <c r="AR554" s="33" t="inlineStr">
        <is>
          <t>.</t>
        </is>
      </c>
      <c r="AS554" s="43" t="inlineStr">
        <is>
          <t>.</t>
        </is>
      </c>
      <c r="AT554" s="42">
        <f>1-AU554</f>
        <v/>
      </c>
      <c r="AU554" s="18" t="n">
        <v>0.46485009</v>
      </c>
      <c r="AV554" t="n">
        <v>1</v>
      </c>
      <c r="AW554" s="40" t="n">
        <v>0</v>
      </c>
      <c r="AX554" t="inlineStr">
        <is>
          <t>.</t>
        </is>
      </c>
      <c r="AY554" s="40" t="inlineStr">
        <is>
          <t>.</t>
        </is>
      </c>
      <c r="BA554" s="18" t="n"/>
      <c r="BB554" t="n">
        <v>0.75</v>
      </c>
      <c r="BC554" s="18">
        <f>1-BB554</f>
        <v/>
      </c>
      <c r="BD554" s="18" t="inlineStr">
        <is>
          <t>India</t>
        </is>
      </c>
      <c r="BE554" t="n">
        <v>0</v>
      </c>
      <c r="BF554" t="n">
        <v>0</v>
      </c>
      <c r="BG554" t="n">
        <v>0</v>
      </c>
      <c r="BH554" t="n">
        <v>0</v>
      </c>
      <c r="BI554" t="n">
        <v>0</v>
      </c>
      <c r="BJ554" t="n">
        <v>1</v>
      </c>
      <c r="BK554" s="18" t="n">
        <v>0</v>
      </c>
      <c r="BL554" t="n">
        <v>0</v>
      </c>
      <c r="BM554" t="n">
        <v>1</v>
      </c>
      <c r="BN554" s="18" t="n">
        <v>0</v>
      </c>
      <c r="BO554" t="n">
        <v>95.08333333333333</v>
      </c>
      <c r="BP554" t="n">
        <v>36</v>
      </c>
      <c r="BQ554" s="25" t="n">
        <v>33.0796</v>
      </c>
      <c r="BR554" t="n">
        <v>0</v>
      </c>
      <c r="BS554" t="n">
        <v>0</v>
      </c>
      <c r="BT554" t="n">
        <v>0</v>
      </c>
      <c r="BU554" t="n">
        <v>0</v>
      </c>
      <c r="BV554" t="n">
        <v>0</v>
      </c>
      <c r="BW554" t="n">
        <v>0</v>
      </c>
      <c r="BX554" t="n">
        <v>1</v>
      </c>
      <c r="BY554" s="18" t="n">
        <v>0</v>
      </c>
      <c r="BZ554" t="n">
        <v>0</v>
      </c>
      <c r="CA554" t="n">
        <v>0</v>
      </c>
      <c r="CB554" t="n">
        <v>0</v>
      </c>
      <c r="CC554" s="18" t="n">
        <v>1</v>
      </c>
      <c r="CD554" t="n">
        <v>0</v>
      </c>
      <c r="CE554" t="n">
        <v>0</v>
      </c>
      <c r="CF554" t="n">
        <v>0</v>
      </c>
      <c r="CG554" t="n">
        <v>0</v>
      </c>
      <c r="CH554" s="18" t="n">
        <v>0</v>
      </c>
      <c r="CI554" t="n">
        <v>1</v>
      </c>
      <c r="CJ554" t="n">
        <v>0</v>
      </c>
      <c r="CK554" t="n">
        <v>0</v>
      </c>
      <c r="CL554" t="n">
        <v>0</v>
      </c>
      <c r="CM554" t="n">
        <v>1</v>
      </c>
      <c r="CN554" t="n">
        <v>0</v>
      </c>
      <c r="CO554" t="n">
        <v>0</v>
      </c>
      <c r="CP554" t="n">
        <v>0</v>
      </c>
      <c r="CQ554" t="n">
        <v>1</v>
      </c>
      <c r="CR554" t="n">
        <v>1</v>
      </c>
      <c r="CS554" s="18" t="n">
        <v>1</v>
      </c>
      <c r="DD554" s="34" t="inlineStr">
        <is>
          <t>X</t>
        </is>
      </c>
    </row>
    <row r="555">
      <c r="A555" t="n">
        <v>554</v>
      </c>
      <c r="B555" t="n">
        <v>35</v>
      </c>
      <c r="C555" s="25" t="inlineStr">
        <is>
          <t>Vasudeva Dutta (2006)</t>
        </is>
      </c>
      <c r="D555" s="12" t="n">
        <v>0.82</v>
      </c>
      <c r="E555" s="14" t="n">
        <v>0.26</v>
      </c>
      <c r="F555" s="7">
        <f>D555/E555</f>
        <v/>
      </c>
      <c r="G555" s="7">
        <f>D555-E555</f>
        <v/>
      </c>
      <c r="H555" s="16">
        <f>D555+E555</f>
        <v/>
      </c>
      <c r="I555" s="11">
        <f>IFERROR(F555/SQRT(F555^2+W555), "X")</f>
        <v/>
      </c>
      <c r="J555" s="33">
        <f>IFERROR(SQRT((1-I555^2)/W555), "X")</f>
        <v/>
      </c>
      <c r="K555" s="33">
        <f>IFERROR(1/J555, "X")</f>
        <v/>
      </c>
      <c r="L555" s="33">
        <f>IFERROR(I555-J555, "X")</f>
        <v/>
      </c>
      <c r="M555" s="33">
        <f>IFERROR(I555+J555, "X")</f>
        <v/>
      </c>
      <c r="N555" s="8" t="n">
        <v>1</v>
      </c>
      <c r="O555" s="9" t="n">
        <v>0</v>
      </c>
      <c r="P555" s="8" t="n">
        <v>0</v>
      </c>
      <c r="Q555" s="9" t="n">
        <v>0</v>
      </c>
      <c r="R555" s="9" t="n">
        <v>1</v>
      </c>
      <c r="S555" s="9" t="n">
        <v>0</v>
      </c>
      <c r="T555" s="9" t="n">
        <v>0</v>
      </c>
      <c r="U555" s="8" t="n">
        <v>28855</v>
      </c>
      <c r="V555" s="9" t="n">
        <v>73</v>
      </c>
      <c r="W555" s="9">
        <f>U555-V555-1</f>
        <v/>
      </c>
      <c r="X555" s="9">
        <f>COUNTIF(B:B,B555)</f>
        <v/>
      </c>
      <c r="Y555" s="7" t="n">
        <v>8</v>
      </c>
      <c r="Z555" s="7">
        <f>BQ555-Y555-6</f>
        <v/>
      </c>
      <c r="AA555" s="9" t="n">
        <v>1</v>
      </c>
      <c r="AB555" s="9" t="n">
        <v>0</v>
      </c>
      <c r="AC555" s="9" t="n">
        <v>0</v>
      </c>
      <c r="AD555" s="9" t="n">
        <v>1</v>
      </c>
      <c r="AE555" s="9" t="n">
        <v>0</v>
      </c>
      <c r="AF555" s="9" t="n">
        <v>0</v>
      </c>
      <c r="AG555" s="8" t="n">
        <v>0</v>
      </c>
      <c r="AH555" s="9" t="n">
        <v>1</v>
      </c>
      <c r="AI555" s="30" t="n">
        <v>0</v>
      </c>
      <c r="AJ555" s="9" t="n">
        <v>0</v>
      </c>
      <c r="AK555" s="30" t="n">
        <v>1</v>
      </c>
      <c r="AL555" s="21" t="n">
        <v>1983</v>
      </c>
      <c r="AM555" s="23">
        <f>LN(AL555)</f>
        <v/>
      </c>
      <c r="AN555" s="33">
        <f>1-SUM(AO555:AQ555)</f>
        <v/>
      </c>
      <c r="AO555" s="33" t="n">
        <v>0.1437</v>
      </c>
      <c r="AP555" s="33" t="n">
        <v>0.0951</v>
      </c>
      <c r="AQ555" s="43" t="n">
        <v>0.0016</v>
      </c>
      <c r="AR555" s="33" t="inlineStr">
        <is>
          <t>.</t>
        </is>
      </c>
      <c r="AS555" s="43" t="inlineStr">
        <is>
          <t>.</t>
        </is>
      </c>
      <c r="AT555" s="42">
        <f>1-AU555</f>
        <v/>
      </c>
      <c r="AU555" s="18" t="n">
        <v>0.45865168</v>
      </c>
      <c r="AV555" t="n">
        <v>1</v>
      </c>
      <c r="AW555" s="40" t="n">
        <v>0</v>
      </c>
      <c r="AX555" t="inlineStr">
        <is>
          <t>.</t>
        </is>
      </c>
      <c r="AY555" s="40" t="inlineStr">
        <is>
          <t>.</t>
        </is>
      </c>
      <c r="BA555" s="18" t="n"/>
      <c r="BB555" t="n">
        <v>0.3098</v>
      </c>
      <c r="BC555" s="18">
        <f>1-BB555</f>
        <v/>
      </c>
      <c r="BD555" s="18" t="inlineStr">
        <is>
          <t>India</t>
        </is>
      </c>
      <c r="BE555" t="n">
        <v>0</v>
      </c>
      <c r="BF555" t="n">
        <v>0</v>
      </c>
      <c r="BG555" t="n">
        <v>0</v>
      </c>
      <c r="BH555" t="n">
        <v>0</v>
      </c>
      <c r="BI555" t="n">
        <v>0</v>
      </c>
      <c r="BJ555" t="n">
        <v>1</v>
      </c>
      <c r="BK555" s="18" t="n">
        <v>0</v>
      </c>
      <c r="BL555" t="n">
        <v>0</v>
      </c>
      <c r="BM555" t="n">
        <v>1</v>
      </c>
      <c r="BN555" s="18" t="n">
        <v>0</v>
      </c>
      <c r="BO555" t="n">
        <v>95.08333333333333</v>
      </c>
      <c r="BP555" t="n">
        <v>36</v>
      </c>
      <c r="BQ555" s="25" t="n">
        <v>34.879</v>
      </c>
      <c r="BR555" t="n">
        <v>0</v>
      </c>
      <c r="BS555" t="n">
        <v>0</v>
      </c>
      <c r="BT555" t="n">
        <v>0</v>
      </c>
      <c r="BU555" t="n">
        <v>0</v>
      </c>
      <c r="BV555" t="n">
        <v>0</v>
      </c>
      <c r="BW555" t="n">
        <v>0</v>
      </c>
      <c r="BX555" t="n">
        <v>1</v>
      </c>
      <c r="BY555" s="18" t="n">
        <v>0</v>
      </c>
      <c r="BZ555" t="n">
        <v>0</v>
      </c>
      <c r="CA555" t="n">
        <v>0</v>
      </c>
      <c r="CB555" t="n">
        <v>0</v>
      </c>
      <c r="CC555" s="18" t="n">
        <v>1</v>
      </c>
      <c r="CD555" t="n">
        <v>0</v>
      </c>
      <c r="CE555" t="n">
        <v>0</v>
      </c>
      <c r="CF555" t="n">
        <v>0</v>
      </c>
      <c r="CG555" t="n">
        <v>0</v>
      </c>
      <c r="CH555" s="18" t="n">
        <v>0</v>
      </c>
      <c r="CI555" t="n">
        <v>1</v>
      </c>
      <c r="CJ555" t="n">
        <v>0</v>
      </c>
      <c r="CK555" t="n">
        <v>0</v>
      </c>
      <c r="CL555" t="n">
        <v>0</v>
      </c>
      <c r="CM555" t="n">
        <v>1</v>
      </c>
      <c r="CN555" t="n">
        <v>0</v>
      </c>
      <c r="CO555" t="n">
        <v>0</v>
      </c>
      <c r="CP555" t="n">
        <v>0</v>
      </c>
      <c r="CQ555" t="n">
        <v>1</v>
      </c>
      <c r="CR555" t="n">
        <v>1</v>
      </c>
      <c r="CS555" s="18" t="n">
        <v>1</v>
      </c>
      <c r="DD555" s="34" t="inlineStr">
        <is>
          <t>X</t>
        </is>
      </c>
    </row>
    <row r="556">
      <c r="A556" t="n">
        <v>555</v>
      </c>
      <c r="B556" t="n">
        <v>35</v>
      </c>
      <c r="C556" s="25" t="inlineStr">
        <is>
          <t>Vasudeva Dutta (2006)</t>
        </is>
      </c>
      <c r="D556" s="12" t="n">
        <v>0.72</v>
      </c>
      <c r="E556" s="14" t="n">
        <v>0.24</v>
      </c>
      <c r="F556" s="7">
        <f>D556/E556</f>
        <v/>
      </c>
      <c r="G556" s="7">
        <f>D556-E556</f>
        <v/>
      </c>
      <c r="H556" s="16">
        <f>D556+E556</f>
        <v/>
      </c>
      <c r="I556" s="11">
        <f>IFERROR(F556/SQRT(F556^2+W556), "X")</f>
        <v/>
      </c>
      <c r="J556" s="33">
        <f>IFERROR(SQRT((1-I556^2)/W556), "X")</f>
        <v/>
      </c>
      <c r="K556" s="33">
        <f>IFERROR(1/J556, "X")</f>
        <v/>
      </c>
      <c r="L556" s="33">
        <f>IFERROR(I556-J556, "X")</f>
        <v/>
      </c>
      <c r="M556" s="33">
        <f>IFERROR(I556+J556, "X")</f>
        <v/>
      </c>
      <c r="N556" s="8" t="n">
        <v>1</v>
      </c>
      <c r="O556" s="9" t="n">
        <v>0</v>
      </c>
      <c r="P556" s="8" t="n">
        <v>0</v>
      </c>
      <c r="Q556" s="9" t="n">
        <v>0</v>
      </c>
      <c r="R556" s="9" t="n">
        <v>1</v>
      </c>
      <c r="S556" s="9" t="n">
        <v>0</v>
      </c>
      <c r="T556" s="9" t="n">
        <v>0</v>
      </c>
      <c r="U556" s="8" t="n">
        <v>26398</v>
      </c>
      <c r="V556" s="9" t="n">
        <v>73</v>
      </c>
      <c r="W556" s="9">
        <f>U556-V556-1</f>
        <v/>
      </c>
      <c r="X556" s="9">
        <f>COUNTIF(B:B,B556)</f>
        <v/>
      </c>
      <c r="Y556" s="7" t="n">
        <v>8</v>
      </c>
      <c r="Z556" s="7">
        <f>BQ556-Y556-6</f>
        <v/>
      </c>
      <c r="AA556" s="9" t="n">
        <v>1</v>
      </c>
      <c r="AB556" s="9" t="n">
        <v>0</v>
      </c>
      <c r="AC556" s="9" t="n">
        <v>0</v>
      </c>
      <c r="AD556" s="9" t="n">
        <v>1</v>
      </c>
      <c r="AE556" s="9" t="n">
        <v>0</v>
      </c>
      <c r="AF556" s="9" t="n">
        <v>0</v>
      </c>
      <c r="AG556" s="8" t="n">
        <v>0</v>
      </c>
      <c r="AH556" s="9" t="n">
        <v>1</v>
      </c>
      <c r="AI556" s="30" t="n">
        <v>0</v>
      </c>
      <c r="AJ556" s="9" t="n">
        <v>0</v>
      </c>
      <c r="AK556" s="30" t="n">
        <v>1</v>
      </c>
      <c r="AL556" s="21" t="n">
        <v>1993</v>
      </c>
      <c r="AM556" s="23">
        <f>LN(AL556)</f>
        <v/>
      </c>
      <c r="AN556" s="33">
        <f>1-SUM(AO556:AQ556)</f>
        <v/>
      </c>
      <c r="AO556" s="33" t="n">
        <v>0.1447</v>
      </c>
      <c r="AP556" s="33" t="n">
        <v>0.1585</v>
      </c>
      <c r="AQ556" s="43" t="n">
        <v>0.0036</v>
      </c>
      <c r="AR556" s="33" t="inlineStr">
        <is>
          <t>.</t>
        </is>
      </c>
      <c r="AS556" s="43" t="inlineStr">
        <is>
          <t>.</t>
        </is>
      </c>
      <c r="AT556" s="42">
        <f>1-AU556</f>
        <v/>
      </c>
      <c r="AU556" s="18" t="n">
        <v>0.470706</v>
      </c>
      <c r="AV556" t="n">
        <v>1</v>
      </c>
      <c r="AW556" s="40" t="n">
        <v>0</v>
      </c>
      <c r="AX556" t="inlineStr">
        <is>
          <t>.</t>
        </is>
      </c>
      <c r="AY556" s="40" t="inlineStr">
        <is>
          <t>.</t>
        </is>
      </c>
      <c r="BA556" s="18" t="n"/>
      <c r="BB556" t="n">
        <v>0.285</v>
      </c>
      <c r="BC556" s="18">
        <f>1-BB556</f>
        <v/>
      </c>
      <c r="BD556" s="18" t="inlineStr">
        <is>
          <t>India</t>
        </is>
      </c>
      <c r="BE556" t="n">
        <v>0</v>
      </c>
      <c r="BF556" t="n">
        <v>0</v>
      </c>
      <c r="BG556" t="n">
        <v>0</v>
      </c>
      <c r="BH556" t="n">
        <v>0</v>
      </c>
      <c r="BI556" t="n">
        <v>0</v>
      </c>
      <c r="BJ556" t="n">
        <v>1</v>
      </c>
      <c r="BK556" s="18" t="n">
        <v>0</v>
      </c>
      <c r="BL556" t="n">
        <v>0</v>
      </c>
      <c r="BM556" t="n">
        <v>1</v>
      </c>
      <c r="BN556" s="18" t="n">
        <v>0</v>
      </c>
      <c r="BO556" t="n">
        <v>95.08333333333333</v>
      </c>
      <c r="BP556" t="n">
        <v>36</v>
      </c>
      <c r="BQ556" s="25" t="n">
        <v>36.7696</v>
      </c>
      <c r="BR556" t="n">
        <v>0</v>
      </c>
      <c r="BS556" t="n">
        <v>0</v>
      </c>
      <c r="BT556" t="n">
        <v>0</v>
      </c>
      <c r="BU556" t="n">
        <v>0</v>
      </c>
      <c r="BV556" t="n">
        <v>0</v>
      </c>
      <c r="BW556" t="n">
        <v>0</v>
      </c>
      <c r="BX556" t="n">
        <v>1</v>
      </c>
      <c r="BY556" s="18" t="n">
        <v>0</v>
      </c>
      <c r="BZ556" t="n">
        <v>0</v>
      </c>
      <c r="CA556" t="n">
        <v>0</v>
      </c>
      <c r="CB556" t="n">
        <v>0</v>
      </c>
      <c r="CC556" s="18" t="n">
        <v>1</v>
      </c>
      <c r="CD556" t="n">
        <v>0</v>
      </c>
      <c r="CE556" t="n">
        <v>0</v>
      </c>
      <c r="CF556" t="n">
        <v>0</v>
      </c>
      <c r="CG556" t="n">
        <v>0</v>
      </c>
      <c r="CH556" s="18" t="n">
        <v>0</v>
      </c>
      <c r="CI556" t="n">
        <v>1</v>
      </c>
      <c r="CJ556" t="n">
        <v>0</v>
      </c>
      <c r="CK556" t="n">
        <v>0</v>
      </c>
      <c r="CL556" t="n">
        <v>0</v>
      </c>
      <c r="CM556" t="n">
        <v>1</v>
      </c>
      <c r="CN556" t="n">
        <v>0</v>
      </c>
      <c r="CO556" t="n">
        <v>0</v>
      </c>
      <c r="CP556" t="n">
        <v>0</v>
      </c>
      <c r="CQ556" t="n">
        <v>1</v>
      </c>
      <c r="CR556" t="n">
        <v>1</v>
      </c>
      <c r="CS556" s="18" t="n">
        <v>1</v>
      </c>
      <c r="DD556" s="34" t="inlineStr">
        <is>
          <t>X</t>
        </is>
      </c>
    </row>
    <row r="557">
      <c r="A557" t="n">
        <v>556</v>
      </c>
      <c r="B557" t="n">
        <v>35</v>
      </c>
      <c r="C557" s="25" t="inlineStr">
        <is>
          <t>Vasudeva Dutta (2006)</t>
        </is>
      </c>
      <c r="D557" s="12" t="n">
        <v>0.72</v>
      </c>
      <c r="E557" s="14" t="n">
        <v>0.22</v>
      </c>
      <c r="F557" s="7">
        <f>D557/E557</f>
        <v/>
      </c>
      <c r="G557" s="7">
        <f>D557-E557</f>
        <v/>
      </c>
      <c r="H557" s="16">
        <f>D557+E557</f>
        <v/>
      </c>
      <c r="I557" s="11">
        <f>IFERROR(F557/SQRT(F557^2+W557), "X")</f>
        <v/>
      </c>
      <c r="J557" s="33">
        <f>IFERROR(SQRT((1-I557^2)/W557), "X")</f>
        <v/>
      </c>
      <c r="K557" s="33">
        <f>IFERROR(1/J557, "X")</f>
        <v/>
      </c>
      <c r="L557" s="33">
        <f>IFERROR(I557-J557, "X")</f>
        <v/>
      </c>
      <c r="M557" s="33">
        <f>IFERROR(I557+J557, "X")</f>
        <v/>
      </c>
      <c r="N557" s="8" t="n">
        <v>1</v>
      </c>
      <c r="O557" s="9" t="n">
        <v>0</v>
      </c>
      <c r="P557" s="8" t="n">
        <v>0</v>
      </c>
      <c r="Q557" s="9" t="n">
        <v>0</v>
      </c>
      <c r="R557" s="9" t="n">
        <v>1</v>
      </c>
      <c r="S557" s="9" t="n">
        <v>0</v>
      </c>
      <c r="T557" s="9" t="n">
        <v>0</v>
      </c>
      <c r="U557" s="8" t="n">
        <v>29805</v>
      </c>
      <c r="V557" s="9" t="n">
        <v>73</v>
      </c>
      <c r="W557" s="9">
        <f>U557-V557-1</f>
        <v/>
      </c>
      <c r="X557" s="9">
        <f>COUNTIF(B:B,B557)</f>
        <v/>
      </c>
      <c r="Y557" s="7" t="n">
        <v>8</v>
      </c>
      <c r="Z557" s="7">
        <f>BQ557-Y557-6</f>
        <v/>
      </c>
      <c r="AA557" s="9" t="n">
        <v>1</v>
      </c>
      <c r="AB557" s="9" t="n">
        <v>0</v>
      </c>
      <c r="AC557" s="9" t="n">
        <v>0</v>
      </c>
      <c r="AD557" s="9" t="n">
        <v>1</v>
      </c>
      <c r="AE557" s="9" t="n">
        <v>0</v>
      </c>
      <c r="AF557" s="9" t="n">
        <v>0</v>
      </c>
      <c r="AG557" s="8" t="n">
        <v>0</v>
      </c>
      <c r="AH557" s="9" t="n">
        <v>1</v>
      </c>
      <c r="AI557" s="30" t="n">
        <v>0</v>
      </c>
      <c r="AJ557" s="9" t="n">
        <v>0</v>
      </c>
      <c r="AK557" s="30" t="n">
        <v>1</v>
      </c>
      <c r="AL557" s="21" t="n">
        <v>1999</v>
      </c>
      <c r="AM557" s="23">
        <f>LN(AL557)</f>
        <v/>
      </c>
      <c r="AN557" s="33">
        <f>1-SUM(AO557:AQ557)</f>
        <v/>
      </c>
      <c r="AO557" s="33" t="n">
        <v>0.1465</v>
      </c>
      <c r="AP557" s="33" t="n">
        <v>0.2282</v>
      </c>
      <c r="AQ557" s="43" t="n">
        <v>0.0054</v>
      </c>
      <c r="AR557" s="33" t="inlineStr">
        <is>
          <t>.</t>
        </is>
      </c>
      <c r="AS557" s="43" t="inlineStr">
        <is>
          <t>.</t>
        </is>
      </c>
      <c r="AT557" s="42">
        <f>1-AU557</f>
        <v/>
      </c>
      <c r="AU557" s="18" t="n">
        <v>0.46485009</v>
      </c>
      <c r="AV557" t="n">
        <v>1</v>
      </c>
      <c r="AW557" s="40" t="n">
        <v>0</v>
      </c>
      <c r="AX557" t="inlineStr">
        <is>
          <t>.</t>
        </is>
      </c>
      <c r="AY557" s="40" t="inlineStr">
        <is>
          <t>.</t>
        </is>
      </c>
      <c r="BA557" s="18" t="n"/>
      <c r="BB557" t="n">
        <v>0.2849</v>
      </c>
      <c r="BC557" s="18">
        <f>1-BB557</f>
        <v/>
      </c>
      <c r="BD557" s="18" t="inlineStr">
        <is>
          <t>India</t>
        </is>
      </c>
      <c r="BE557" t="n">
        <v>0</v>
      </c>
      <c r="BF557" t="n">
        <v>0</v>
      </c>
      <c r="BG557" t="n">
        <v>0</v>
      </c>
      <c r="BH557" t="n">
        <v>0</v>
      </c>
      <c r="BI557" t="n">
        <v>0</v>
      </c>
      <c r="BJ557" t="n">
        <v>1</v>
      </c>
      <c r="BK557" s="18" t="n">
        <v>0</v>
      </c>
      <c r="BL557" t="n">
        <v>0</v>
      </c>
      <c r="BM557" t="n">
        <v>1</v>
      </c>
      <c r="BN557" s="18" t="n">
        <v>0</v>
      </c>
      <c r="BO557" t="n">
        <v>95.08333333333333</v>
      </c>
      <c r="BP557" t="n">
        <v>36</v>
      </c>
      <c r="BQ557" s="25" t="n">
        <v>37.111</v>
      </c>
      <c r="BR557" t="n">
        <v>0</v>
      </c>
      <c r="BS557" t="n">
        <v>0</v>
      </c>
      <c r="BT557" t="n">
        <v>0</v>
      </c>
      <c r="BU557" t="n">
        <v>0</v>
      </c>
      <c r="BV557" t="n">
        <v>0</v>
      </c>
      <c r="BW557" t="n">
        <v>0</v>
      </c>
      <c r="BX557" t="n">
        <v>1</v>
      </c>
      <c r="BY557" s="18" t="n">
        <v>0</v>
      </c>
      <c r="BZ557" t="n">
        <v>0</v>
      </c>
      <c r="CA557" t="n">
        <v>0</v>
      </c>
      <c r="CB557" t="n">
        <v>0</v>
      </c>
      <c r="CC557" s="18" t="n">
        <v>1</v>
      </c>
      <c r="CD557" t="n">
        <v>0</v>
      </c>
      <c r="CE557" t="n">
        <v>0</v>
      </c>
      <c r="CF557" t="n">
        <v>0</v>
      </c>
      <c r="CG557" t="n">
        <v>0</v>
      </c>
      <c r="CH557" s="18" t="n">
        <v>0</v>
      </c>
      <c r="CI557" t="n">
        <v>1</v>
      </c>
      <c r="CJ557" t="n">
        <v>0</v>
      </c>
      <c r="CK557" t="n">
        <v>0</v>
      </c>
      <c r="CL557" t="n">
        <v>0</v>
      </c>
      <c r="CM557" t="n">
        <v>1</v>
      </c>
      <c r="CN557" t="n">
        <v>0</v>
      </c>
      <c r="CO557" t="n">
        <v>0</v>
      </c>
      <c r="CP557" t="n">
        <v>0</v>
      </c>
      <c r="CQ557" t="n">
        <v>1</v>
      </c>
      <c r="CR557" t="n">
        <v>1</v>
      </c>
      <c r="CS557" s="18" t="n">
        <v>1</v>
      </c>
      <c r="DD557" s="34" t="inlineStr">
        <is>
          <t>X</t>
        </is>
      </c>
    </row>
    <row r="558">
      <c r="A558" t="n">
        <v>557</v>
      </c>
      <c r="B558" t="n">
        <v>35</v>
      </c>
      <c r="C558" s="25" t="inlineStr">
        <is>
          <t>Vasudeva Dutta (2006)</t>
        </is>
      </c>
      <c r="D558" s="12" t="n">
        <v>0.6899999999999999</v>
      </c>
      <c r="E558" s="14" t="n">
        <v>0.36</v>
      </c>
      <c r="F558" s="7">
        <f>D558/E558</f>
        <v/>
      </c>
      <c r="G558" s="7">
        <f>D558-E558</f>
        <v/>
      </c>
      <c r="H558" s="16">
        <f>D558+E558</f>
        <v/>
      </c>
      <c r="I558" s="11">
        <f>IFERROR(F558/SQRT(F558^2+W558), "X")</f>
        <v/>
      </c>
      <c r="J558" s="33">
        <f>IFERROR(SQRT((1-I558^2)/W558), "X")</f>
        <v/>
      </c>
      <c r="K558" s="33">
        <f>IFERROR(1/J558, "X")</f>
        <v/>
      </c>
      <c r="L558" s="33">
        <f>IFERROR(I558-J558, "X")</f>
        <v/>
      </c>
      <c r="M558" s="33">
        <f>IFERROR(I558+J558, "X")</f>
        <v/>
      </c>
      <c r="N558" s="8" t="n">
        <v>1</v>
      </c>
      <c r="O558" s="9" t="n">
        <v>0</v>
      </c>
      <c r="P558" s="8" t="n">
        <v>0</v>
      </c>
      <c r="Q558" s="9" t="n">
        <v>0</v>
      </c>
      <c r="R558" s="9" t="n">
        <v>1</v>
      </c>
      <c r="S558" s="9" t="n">
        <v>0</v>
      </c>
      <c r="T558" s="9" t="n">
        <v>0</v>
      </c>
      <c r="U558" s="8" t="n">
        <v>28855</v>
      </c>
      <c r="V558" s="9" t="n">
        <v>73</v>
      </c>
      <c r="W558" s="9">
        <f>U558-V558-1</f>
        <v/>
      </c>
      <c r="X558" s="9">
        <f>COUNTIF(B:B,B558)</f>
        <v/>
      </c>
      <c r="Y558" s="7" t="n">
        <v>12</v>
      </c>
      <c r="Z558" s="7">
        <f>BQ558-Y558-6</f>
        <v/>
      </c>
      <c r="AA558" s="9" t="n">
        <v>1</v>
      </c>
      <c r="AB558" s="9" t="n">
        <v>0</v>
      </c>
      <c r="AC558" s="9" t="n">
        <v>0</v>
      </c>
      <c r="AD558" s="9" t="n">
        <v>1</v>
      </c>
      <c r="AE558" s="9" t="n">
        <v>0</v>
      </c>
      <c r="AF558" s="9" t="n">
        <v>0</v>
      </c>
      <c r="AG558" s="8" t="n">
        <v>0</v>
      </c>
      <c r="AH558" s="9" t="n">
        <v>1</v>
      </c>
      <c r="AI558" s="30" t="n">
        <v>0</v>
      </c>
      <c r="AJ558" s="9" t="n">
        <v>0</v>
      </c>
      <c r="AK558" s="30" t="n">
        <v>1</v>
      </c>
      <c r="AL558" s="21" t="n">
        <v>1983</v>
      </c>
      <c r="AM558" s="23">
        <f>LN(AL558)</f>
        <v/>
      </c>
      <c r="AN558" s="33">
        <f>1-SUM(AO558:AQ558)</f>
        <v/>
      </c>
      <c r="AO558" s="33" t="n">
        <v>0.1437</v>
      </c>
      <c r="AP558" s="33" t="n">
        <v>0.0951</v>
      </c>
      <c r="AQ558" s="43" t="n">
        <v>0.0016</v>
      </c>
      <c r="AR558" s="33" t="inlineStr">
        <is>
          <t>.</t>
        </is>
      </c>
      <c r="AS558" s="43" t="inlineStr">
        <is>
          <t>.</t>
        </is>
      </c>
      <c r="AT558" s="42">
        <f>1-AU558</f>
        <v/>
      </c>
      <c r="AU558" s="18" t="n">
        <v>0.45865168</v>
      </c>
      <c r="AV558" t="n">
        <v>1</v>
      </c>
      <c r="AW558" s="40" t="n">
        <v>0</v>
      </c>
      <c r="AX558" t="inlineStr">
        <is>
          <t>.</t>
        </is>
      </c>
      <c r="AY558" s="40" t="inlineStr">
        <is>
          <t>.</t>
        </is>
      </c>
      <c r="BA558" s="18" t="n"/>
      <c r="BB558" t="n">
        <v>0.3098</v>
      </c>
      <c r="BC558" s="18">
        <f>1-BB558</f>
        <v/>
      </c>
      <c r="BD558" s="18" t="inlineStr">
        <is>
          <t>India</t>
        </is>
      </c>
      <c r="BE558" t="n">
        <v>0</v>
      </c>
      <c r="BF558" t="n">
        <v>0</v>
      </c>
      <c r="BG558" t="n">
        <v>0</v>
      </c>
      <c r="BH558" t="n">
        <v>0</v>
      </c>
      <c r="BI558" t="n">
        <v>0</v>
      </c>
      <c r="BJ558" t="n">
        <v>1</v>
      </c>
      <c r="BK558" s="18" t="n">
        <v>0</v>
      </c>
      <c r="BL558" t="n">
        <v>0</v>
      </c>
      <c r="BM558" t="n">
        <v>1</v>
      </c>
      <c r="BN558" s="18" t="n">
        <v>0</v>
      </c>
      <c r="BO558" t="n">
        <v>95.08333333333333</v>
      </c>
      <c r="BP558" t="n">
        <v>36</v>
      </c>
      <c r="BQ558" s="25" t="n">
        <v>34.879</v>
      </c>
      <c r="BR558" t="n">
        <v>0</v>
      </c>
      <c r="BS558" t="n">
        <v>0</v>
      </c>
      <c r="BT558" t="n">
        <v>0</v>
      </c>
      <c r="BU558" t="n">
        <v>0</v>
      </c>
      <c r="BV558" t="n">
        <v>0</v>
      </c>
      <c r="BW558" t="n">
        <v>0</v>
      </c>
      <c r="BX558" t="n">
        <v>1</v>
      </c>
      <c r="BY558" s="18" t="n">
        <v>0</v>
      </c>
      <c r="BZ558" t="n">
        <v>0</v>
      </c>
      <c r="CA558" t="n">
        <v>0</v>
      </c>
      <c r="CB558" t="n">
        <v>0</v>
      </c>
      <c r="CC558" s="18" t="n">
        <v>1</v>
      </c>
      <c r="CD558" t="n">
        <v>0</v>
      </c>
      <c r="CE558" t="n">
        <v>0</v>
      </c>
      <c r="CF558" t="n">
        <v>0</v>
      </c>
      <c r="CG558" t="n">
        <v>0</v>
      </c>
      <c r="CH558" s="18" t="n">
        <v>0</v>
      </c>
      <c r="CI558" t="n">
        <v>1</v>
      </c>
      <c r="CJ558" t="n">
        <v>0</v>
      </c>
      <c r="CK558" t="n">
        <v>0</v>
      </c>
      <c r="CL558" t="n">
        <v>0</v>
      </c>
      <c r="CM558" t="n">
        <v>1</v>
      </c>
      <c r="CN558" t="n">
        <v>0</v>
      </c>
      <c r="CO558" t="n">
        <v>0</v>
      </c>
      <c r="CP558" t="n">
        <v>0</v>
      </c>
      <c r="CQ558" t="n">
        <v>1</v>
      </c>
      <c r="CR558" t="n">
        <v>1</v>
      </c>
      <c r="CS558" s="18" t="n">
        <v>1</v>
      </c>
      <c r="DD558" s="34" t="inlineStr">
        <is>
          <t>X</t>
        </is>
      </c>
    </row>
    <row r="559">
      <c r="A559" t="n">
        <v>558</v>
      </c>
      <c r="B559" t="n">
        <v>35</v>
      </c>
      <c r="C559" s="25" t="inlineStr">
        <is>
          <t>Vasudeva Dutta (2006)</t>
        </is>
      </c>
      <c r="D559" s="12">
        <f>0.47</f>
        <v/>
      </c>
      <c r="E559" s="14" t="n">
        <v>0.26</v>
      </c>
      <c r="F559" s="7">
        <f>D559/E559</f>
        <v/>
      </c>
      <c r="G559" s="7">
        <f>D559-E559</f>
        <v/>
      </c>
      <c r="H559" s="16">
        <f>D559+E559</f>
        <v/>
      </c>
      <c r="I559" s="11">
        <f>IFERROR(F559/SQRT(F559^2+W559), "X")</f>
        <v/>
      </c>
      <c r="J559" s="33">
        <f>IFERROR(SQRT((1-I559^2)/W559), "X")</f>
        <v/>
      </c>
      <c r="K559" s="33">
        <f>IFERROR(1/J559, "X")</f>
        <v/>
      </c>
      <c r="L559" s="33">
        <f>IFERROR(I559-J559, "X")</f>
        <v/>
      </c>
      <c r="M559" s="33">
        <f>IFERROR(I559+J559, "X")</f>
        <v/>
      </c>
      <c r="N559" s="8" t="n">
        <v>1</v>
      </c>
      <c r="O559" s="9" t="n">
        <v>0</v>
      </c>
      <c r="P559" s="8" t="n">
        <v>0</v>
      </c>
      <c r="Q559" s="9" t="n">
        <v>0</v>
      </c>
      <c r="R559" s="9" t="n">
        <v>1</v>
      </c>
      <c r="S559" s="9" t="n">
        <v>0</v>
      </c>
      <c r="T559" s="9" t="n">
        <v>0</v>
      </c>
      <c r="U559" s="8" t="n">
        <v>26398</v>
      </c>
      <c r="V559" s="9" t="n">
        <v>73</v>
      </c>
      <c r="W559" s="9">
        <f>U559-V559-1</f>
        <v/>
      </c>
      <c r="X559" s="9">
        <f>COUNTIF(B:B,B559)</f>
        <v/>
      </c>
      <c r="Y559" s="7" t="n">
        <v>12</v>
      </c>
      <c r="Z559" s="7">
        <f>BQ559-Y559-6</f>
        <v/>
      </c>
      <c r="AA559" s="9" t="n">
        <v>1</v>
      </c>
      <c r="AB559" s="9" t="n">
        <v>0</v>
      </c>
      <c r="AC559" s="9" t="n">
        <v>0</v>
      </c>
      <c r="AD559" s="9" t="n">
        <v>1</v>
      </c>
      <c r="AE559" s="9" t="n">
        <v>0</v>
      </c>
      <c r="AF559" s="9" t="n">
        <v>0</v>
      </c>
      <c r="AG559" s="8" t="n">
        <v>0</v>
      </c>
      <c r="AH559" s="9" t="n">
        <v>1</v>
      </c>
      <c r="AI559" s="30" t="n">
        <v>0</v>
      </c>
      <c r="AJ559" s="9" t="n">
        <v>0</v>
      </c>
      <c r="AK559" s="30" t="n">
        <v>1</v>
      </c>
      <c r="AL559" s="21" t="n">
        <v>1993</v>
      </c>
      <c r="AM559" s="23">
        <f>LN(AL559)</f>
        <v/>
      </c>
      <c r="AN559" s="33">
        <f>1-SUM(AO559:AQ559)</f>
        <v/>
      </c>
      <c r="AO559" s="33" t="n">
        <v>0.1447</v>
      </c>
      <c r="AP559" s="33" t="n">
        <v>0.1585</v>
      </c>
      <c r="AQ559" s="43" t="n">
        <v>0.0036</v>
      </c>
      <c r="AR559" s="33" t="inlineStr">
        <is>
          <t>.</t>
        </is>
      </c>
      <c r="AS559" s="43" t="inlineStr">
        <is>
          <t>.</t>
        </is>
      </c>
      <c r="AT559" s="42">
        <f>1-AU559</f>
        <v/>
      </c>
      <c r="AU559" s="18" t="n">
        <v>0.470706</v>
      </c>
      <c r="AV559" t="n">
        <v>1</v>
      </c>
      <c r="AW559" s="40" t="n">
        <v>0</v>
      </c>
      <c r="AX559" t="inlineStr">
        <is>
          <t>.</t>
        </is>
      </c>
      <c r="AY559" s="40" t="inlineStr">
        <is>
          <t>.</t>
        </is>
      </c>
      <c r="BA559" s="18" t="n"/>
      <c r="BB559" t="n">
        <v>0.285</v>
      </c>
      <c r="BC559" s="18">
        <f>1-BB559</f>
        <v/>
      </c>
      <c r="BD559" s="18" t="inlineStr">
        <is>
          <t>India</t>
        </is>
      </c>
      <c r="BE559" t="n">
        <v>0</v>
      </c>
      <c r="BF559" t="n">
        <v>0</v>
      </c>
      <c r="BG559" t="n">
        <v>0</v>
      </c>
      <c r="BH559" t="n">
        <v>0</v>
      </c>
      <c r="BI559" t="n">
        <v>0</v>
      </c>
      <c r="BJ559" t="n">
        <v>1</v>
      </c>
      <c r="BK559" s="18" t="n">
        <v>0</v>
      </c>
      <c r="BL559" t="n">
        <v>0</v>
      </c>
      <c r="BM559" t="n">
        <v>1</v>
      </c>
      <c r="BN559" s="18" t="n">
        <v>0</v>
      </c>
      <c r="BO559" t="n">
        <v>95.08333333333333</v>
      </c>
      <c r="BP559" t="n">
        <v>36</v>
      </c>
      <c r="BQ559" s="25" t="n">
        <v>36.7696</v>
      </c>
      <c r="BR559" t="n">
        <v>0</v>
      </c>
      <c r="BS559" t="n">
        <v>0</v>
      </c>
      <c r="BT559" t="n">
        <v>0</v>
      </c>
      <c r="BU559" t="n">
        <v>0</v>
      </c>
      <c r="BV559" t="n">
        <v>0</v>
      </c>
      <c r="BW559" t="n">
        <v>0</v>
      </c>
      <c r="BX559" t="n">
        <v>1</v>
      </c>
      <c r="BY559" s="18" t="n">
        <v>0</v>
      </c>
      <c r="BZ559" t="n">
        <v>0</v>
      </c>
      <c r="CA559" t="n">
        <v>0</v>
      </c>
      <c r="CB559" t="n">
        <v>0</v>
      </c>
      <c r="CC559" s="18" t="n">
        <v>1</v>
      </c>
      <c r="CD559" t="n">
        <v>0</v>
      </c>
      <c r="CE559" t="n">
        <v>0</v>
      </c>
      <c r="CF559" t="n">
        <v>0</v>
      </c>
      <c r="CG559" t="n">
        <v>0</v>
      </c>
      <c r="CH559" s="18" t="n">
        <v>0</v>
      </c>
      <c r="CI559" t="n">
        <v>1</v>
      </c>
      <c r="CJ559" t="n">
        <v>0</v>
      </c>
      <c r="CK559" t="n">
        <v>0</v>
      </c>
      <c r="CL559" t="n">
        <v>0</v>
      </c>
      <c r="CM559" t="n">
        <v>1</v>
      </c>
      <c r="CN559" t="n">
        <v>0</v>
      </c>
      <c r="CO559" t="n">
        <v>0</v>
      </c>
      <c r="CP559" t="n">
        <v>0</v>
      </c>
      <c r="CQ559" t="n">
        <v>1</v>
      </c>
      <c r="CR559" t="n">
        <v>1</v>
      </c>
      <c r="CS559" s="18" t="n">
        <v>1</v>
      </c>
      <c r="DD559" s="34" t="inlineStr">
        <is>
          <t>X</t>
        </is>
      </c>
    </row>
    <row r="560">
      <c r="A560" t="n">
        <v>559</v>
      </c>
      <c r="B560" t="n">
        <v>35</v>
      </c>
      <c r="C560" s="25" t="inlineStr">
        <is>
          <t>Vasudeva Dutta (2006)</t>
        </is>
      </c>
      <c r="D560" s="12" t="n">
        <v>0.16</v>
      </c>
      <c r="E560" s="14" t="n">
        <v>0.21</v>
      </c>
      <c r="F560" s="7">
        <f>D560/E560</f>
        <v/>
      </c>
      <c r="G560" s="7">
        <f>D560-E560</f>
        <v/>
      </c>
      <c r="H560" s="16">
        <f>D560+E560</f>
        <v/>
      </c>
      <c r="I560" s="11">
        <f>IFERROR(F560/SQRT(F560^2+W560), "X")</f>
        <v/>
      </c>
      <c r="J560" s="33">
        <f>IFERROR(SQRT((1-I560^2)/W560), "X")</f>
        <v/>
      </c>
      <c r="K560" s="33">
        <f>IFERROR(1/J560, "X")</f>
        <v/>
      </c>
      <c r="L560" s="33">
        <f>IFERROR(I560-J560, "X")</f>
        <v/>
      </c>
      <c r="M560" s="33">
        <f>IFERROR(I560+J560, "X")</f>
        <v/>
      </c>
      <c r="N560" s="8" t="n">
        <v>1</v>
      </c>
      <c r="O560" s="9" t="n">
        <v>0</v>
      </c>
      <c r="P560" s="8" t="n">
        <v>0</v>
      </c>
      <c r="Q560" s="9" t="n">
        <v>0</v>
      </c>
      <c r="R560" s="9" t="n">
        <v>1</v>
      </c>
      <c r="S560" s="9" t="n">
        <v>0</v>
      </c>
      <c r="T560" s="9" t="n">
        <v>0</v>
      </c>
      <c r="U560" s="8" t="n">
        <v>29805</v>
      </c>
      <c r="V560" s="9" t="n">
        <v>73</v>
      </c>
      <c r="W560" s="9">
        <f>U560-V560-1</f>
        <v/>
      </c>
      <c r="X560" s="9">
        <f>COUNTIF(B:B,B560)</f>
        <v/>
      </c>
      <c r="Y560" s="7" t="n">
        <v>12</v>
      </c>
      <c r="Z560" s="7">
        <f>BQ560-Y560-6</f>
        <v/>
      </c>
      <c r="AA560" s="9" t="n">
        <v>1</v>
      </c>
      <c r="AB560" s="9" t="n">
        <v>0</v>
      </c>
      <c r="AC560" s="9" t="n">
        <v>0</v>
      </c>
      <c r="AD560" s="9" t="n">
        <v>1</v>
      </c>
      <c r="AE560" s="9" t="n">
        <v>0</v>
      </c>
      <c r="AF560" s="9" t="n">
        <v>0</v>
      </c>
      <c r="AG560" s="8" t="n">
        <v>0</v>
      </c>
      <c r="AH560" s="9" t="n">
        <v>1</v>
      </c>
      <c r="AI560" s="30" t="n">
        <v>0</v>
      </c>
      <c r="AJ560" s="9" t="n">
        <v>0</v>
      </c>
      <c r="AK560" s="30" t="n">
        <v>1</v>
      </c>
      <c r="AL560" s="21" t="n">
        <v>1999</v>
      </c>
      <c r="AM560" s="23">
        <f>LN(AL560)</f>
        <v/>
      </c>
      <c r="AN560" s="33">
        <f>1-SUM(AO560:AQ560)</f>
        <v/>
      </c>
      <c r="AO560" s="33" t="n">
        <v>0.1465</v>
      </c>
      <c r="AP560" s="33" t="n">
        <v>0.2282</v>
      </c>
      <c r="AQ560" s="43" t="n">
        <v>0.0054</v>
      </c>
      <c r="AR560" s="33" t="inlineStr">
        <is>
          <t>.</t>
        </is>
      </c>
      <c r="AS560" s="43" t="inlineStr">
        <is>
          <t>.</t>
        </is>
      </c>
      <c r="AT560" s="42">
        <f>1-AU560</f>
        <v/>
      </c>
      <c r="AU560" s="18" t="n">
        <v>0.46485009</v>
      </c>
      <c r="AV560" t="n">
        <v>1</v>
      </c>
      <c r="AW560" s="40" t="n">
        <v>0</v>
      </c>
      <c r="AX560" t="inlineStr">
        <is>
          <t>.</t>
        </is>
      </c>
      <c r="AY560" s="40" t="inlineStr">
        <is>
          <t>.</t>
        </is>
      </c>
      <c r="BA560" s="18" t="n"/>
      <c r="BB560" t="n">
        <v>0.2849</v>
      </c>
      <c r="BC560" s="18">
        <f>1-BB560</f>
        <v/>
      </c>
      <c r="BD560" s="18" t="inlineStr">
        <is>
          <t>India</t>
        </is>
      </c>
      <c r="BE560" t="n">
        <v>0</v>
      </c>
      <c r="BF560" t="n">
        <v>0</v>
      </c>
      <c r="BG560" t="n">
        <v>0</v>
      </c>
      <c r="BH560" t="n">
        <v>0</v>
      </c>
      <c r="BI560" t="n">
        <v>0</v>
      </c>
      <c r="BJ560" t="n">
        <v>1</v>
      </c>
      <c r="BK560" s="18" t="n">
        <v>0</v>
      </c>
      <c r="BL560" t="n">
        <v>0</v>
      </c>
      <c r="BM560" t="n">
        <v>1</v>
      </c>
      <c r="BN560" s="18" t="n">
        <v>0</v>
      </c>
      <c r="BO560" t="n">
        <v>95.08333333333333</v>
      </c>
      <c r="BP560" t="n">
        <v>36</v>
      </c>
      <c r="BQ560" s="25" t="n">
        <v>37.111</v>
      </c>
      <c r="BR560" t="n">
        <v>0</v>
      </c>
      <c r="BS560" t="n">
        <v>0</v>
      </c>
      <c r="BT560" t="n">
        <v>0</v>
      </c>
      <c r="BU560" t="n">
        <v>0</v>
      </c>
      <c r="BV560" t="n">
        <v>0</v>
      </c>
      <c r="BW560" t="n">
        <v>0</v>
      </c>
      <c r="BX560" t="n">
        <v>1</v>
      </c>
      <c r="BY560" s="18" t="n">
        <v>0</v>
      </c>
      <c r="BZ560" t="n">
        <v>0</v>
      </c>
      <c r="CA560" t="n">
        <v>0</v>
      </c>
      <c r="CB560" t="n">
        <v>0</v>
      </c>
      <c r="CC560" s="18" t="n">
        <v>1</v>
      </c>
      <c r="CD560" t="n">
        <v>0</v>
      </c>
      <c r="CE560" t="n">
        <v>0</v>
      </c>
      <c r="CF560" t="n">
        <v>0</v>
      </c>
      <c r="CG560" t="n">
        <v>0</v>
      </c>
      <c r="CH560" s="18" t="n">
        <v>0</v>
      </c>
      <c r="CI560" t="n">
        <v>1</v>
      </c>
      <c r="CJ560" t="n">
        <v>0</v>
      </c>
      <c r="CK560" t="n">
        <v>0</v>
      </c>
      <c r="CL560" t="n">
        <v>0</v>
      </c>
      <c r="CM560" t="n">
        <v>1</v>
      </c>
      <c r="CN560" t="n">
        <v>0</v>
      </c>
      <c r="CO560" t="n">
        <v>0</v>
      </c>
      <c r="CP560" t="n">
        <v>0</v>
      </c>
      <c r="CQ560" t="n">
        <v>1</v>
      </c>
      <c r="CR560" t="n">
        <v>1</v>
      </c>
      <c r="CS560" s="18" t="n">
        <v>1</v>
      </c>
      <c r="DD560" s="34" t="inlineStr">
        <is>
          <t>X</t>
        </is>
      </c>
    </row>
    <row r="561">
      <c r="A561" t="n">
        <v>560</v>
      </c>
      <c r="B561" t="n">
        <v>35</v>
      </c>
      <c r="C561" s="25" t="inlineStr">
        <is>
          <t>Vasudeva Dutta (2006)</t>
        </is>
      </c>
      <c r="D561" s="12" t="n">
        <v>2.18</v>
      </c>
      <c r="E561" s="14" t="n">
        <v>1.84</v>
      </c>
      <c r="F561" s="7">
        <f>D561/E561</f>
        <v/>
      </c>
      <c r="G561" s="7">
        <f>D561-E561</f>
        <v/>
      </c>
      <c r="H561" s="16">
        <f>D561+E561</f>
        <v/>
      </c>
      <c r="I561" s="11">
        <f>IFERROR(F561/SQRT(F561^2+W561), "X")</f>
        <v/>
      </c>
      <c r="J561" s="33">
        <f>IFERROR(SQRT((1-I561^2)/W561), "X")</f>
        <v/>
      </c>
      <c r="K561" s="33">
        <f>IFERROR(1/J561, "X")</f>
        <v/>
      </c>
      <c r="L561" s="33">
        <f>IFERROR(I561-J561, "X")</f>
        <v/>
      </c>
      <c r="M561" s="33">
        <f>IFERROR(I561+J561, "X")</f>
        <v/>
      </c>
      <c r="N561" s="8" t="n">
        <v>1</v>
      </c>
      <c r="O561" s="9" t="n">
        <v>0</v>
      </c>
      <c r="P561" s="8" t="n">
        <v>0</v>
      </c>
      <c r="Q561" s="9" t="n">
        <v>0</v>
      </c>
      <c r="R561" s="9" t="n">
        <v>1</v>
      </c>
      <c r="S561" s="9" t="n">
        <v>0</v>
      </c>
      <c r="T561" s="9" t="n">
        <v>0</v>
      </c>
      <c r="U561" s="8" t="n">
        <v>28855</v>
      </c>
      <c r="V561" s="9" t="n">
        <v>73</v>
      </c>
      <c r="W561" s="9">
        <f>U561-V561-1</f>
        <v/>
      </c>
      <c r="X561" s="9">
        <f>COUNTIF(B:B,B561)</f>
        <v/>
      </c>
      <c r="Y561" s="7" t="n">
        <v>15.5</v>
      </c>
      <c r="Z561" s="7">
        <f>BQ561-Y561-6</f>
        <v/>
      </c>
      <c r="AA561" s="9" t="n">
        <v>1</v>
      </c>
      <c r="AB561" s="9" t="n">
        <v>0</v>
      </c>
      <c r="AC561" s="9" t="n">
        <v>0</v>
      </c>
      <c r="AD561" s="9" t="n">
        <v>1</v>
      </c>
      <c r="AE561" s="9" t="n">
        <v>0</v>
      </c>
      <c r="AF561" s="9" t="n">
        <v>0</v>
      </c>
      <c r="AG561" s="8" t="n">
        <v>0</v>
      </c>
      <c r="AH561" s="9" t="n">
        <v>1</v>
      </c>
      <c r="AI561" s="30" t="n">
        <v>0</v>
      </c>
      <c r="AJ561" s="9" t="n">
        <v>0</v>
      </c>
      <c r="AK561" s="30" t="n">
        <v>1</v>
      </c>
      <c r="AL561" s="21" t="n">
        <v>1983</v>
      </c>
      <c r="AM561" s="23">
        <f>LN(AL561)</f>
        <v/>
      </c>
      <c r="AN561" s="33">
        <f>1-SUM(AO561:AQ561)</f>
        <v/>
      </c>
      <c r="AO561" s="33" t="n">
        <v>0.1437</v>
      </c>
      <c r="AP561" s="33" t="n">
        <v>0.0951</v>
      </c>
      <c r="AQ561" s="43" t="n">
        <v>0.0016</v>
      </c>
      <c r="AR561" s="33" t="inlineStr">
        <is>
          <t>.</t>
        </is>
      </c>
      <c r="AS561" s="43" t="inlineStr">
        <is>
          <t>.</t>
        </is>
      </c>
      <c r="AT561" s="42">
        <f>1-AU561</f>
        <v/>
      </c>
      <c r="AU561" s="18" t="n">
        <v>0.45865168</v>
      </c>
      <c r="AV561" t="n">
        <v>1</v>
      </c>
      <c r="AW561" s="40" t="n">
        <v>0</v>
      </c>
      <c r="AX561" t="inlineStr">
        <is>
          <t>.</t>
        </is>
      </c>
      <c r="AY561" s="40" t="inlineStr">
        <is>
          <t>.</t>
        </is>
      </c>
      <c r="BA561" s="18" t="n"/>
      <c r="BB561" t="n">
        <v>0.3098</v>
      </c>
      <c r="BC561" s="18">
        <f>1-BB561</f>
        <v/>
      </c>
      <c r="BD561" s="18" t="inlineStr">
        <is>
          <t>India</t>
        </is>
      </c>
      <c r="BE561" t="n">
        <v>0</v>
      </c>
      <c r="BF561" t="n">
        <v>0</v>
      </c>
      <c r="BG561" t="n">
        <v>0</v>
      </c>
      <c r="BH561" t="n">
        <v>0</v>
      </c>
      <c r="BI561" t="n">
        <v>0</v>
      </c>
      <c r="BJ561" t="n">
        <v>1</v>
      </c>
      <c r="BK561" s="18" t="n">
        <v>0</v>
      </c>
      <c r="BL561" t="n">
        <v>0</v>
      </c>
      <c r="BM561" t="n">
        <v>1</v>
      </c>
      <c r="BN561" s="18" t="n">
        <v>0</v>
      </c>
      <c r="BO561" t="n">
        <v>95.08333333333333</v>
      </c>
      <c r="BP561" t="n">
        <v>36</v>
      </c>
      <c r="BQ561" s="25" t="n">
        <v>34.879</v>
      </c>
      <c r="BR561" t="n">
        <v>0</v>
      </c>
      <c r="BS561" t="n">
        <v>0</v>
      </c>
      <c r="BT561" t="n">
        <v>0</v>
      </c>
      <c r="BU561" t="n">
        <v>0</v>
      </c>
      <c r="BV561" t="n">
        <v>0</v>
      </c>
      <c r="BW561" t="n">
        <v>0</v>
      </c>
      <c r="BX561" t="n">
        <v>1</v>
      </c>
      <c r="BY561" s="18" t="n">
        <v>0</v>
      </c>
      <c r="BZ561" t="n">
        <v>0</v>
      </c>
      <c r="CA561" t="n">
        <v>0</v>
      </c>
      <c r="CB561" t="n">
        <v>0</v>
      </c>
      <c r="CC561" s="18" t="n">
        <v>1</v>
      </c>
      <c r="CD561" t="n">
        <v>0</v>
      </c>
      <c r="CE561" t="n">
        <v>0</v>
      </c>
      <c r="CF561" t="n">
        <v>0</v>
      </c>
      <c r="CG561" t="n">
        <v>0</v>
      </c>
      <c r="CH561" s="18" t="n">
        <v>0</v>
      </c>
      <c r="CI561" t="n">
        <v>1</v>
      </c>
      <c r="CJ561" t="n">
        <v>0</v>
      </c>
      <c r="CK561" t="n">
        <v>0</v>
      </c>
      <c r="CL561" t="n">
        <v>0</v>
      </c>
      <c r="CM561" t="n">
        <v>1</v>
      </c>
      <c r="CN561" t="n">
        <v>0</v>
      </c>
      <c r="CO561" t="n">
        <v>0</v>
      </c>
      <c r="CP561" t="n">
        <v>0</v>
      </c>
      <c r="CQ561" t="n">
        <v>1</v>
      </c>
      <c r="CR561" t="n">
        <v>1</v>
      </c>
      <c r="CS561" s="18" t="n">
        <v>1</v>
      </c>
      <c r="DD561" s="34" t="inlineStr">
        <is>
          <t>X</t>
        </is>
      </c>
    </row>
    <row r="562">
      <c r="A562" t="n">
        <v>561</v>
      </c>
      <c r="B562" t="n">
        <v>35</v>
      </c>
      <c r="C562" s="25" t="inlineStr">
        <is>
          <t>Vasudeva Dutta (2006)</t>
        </is>
      </c>
      <c r="D562" s="12" t="n">
        <v>-2.11</v>
      </c>
      <c r="E562" s="14" t="n">
        <v>1.15</v>
      </c>
      <c r="F562" s="7">
        <f>D562/E562</f>
        <v/>
      </c>
      <c r="G562" s="7">
        <f>D562-E562</f>
        <v/>
      </c>
      <c r="H562" s="16">
        <f>D562+E562</f>
        <v/>
      </c>
      <c r="I562" s="11">
        <f>IFERROR(F562/SQRT(F562^2+W562), "X")</f>
        <v/>
      </c>
      <c r="J562" s="33">
        <f>IFERROR(SQRT((1-I562^2)/W562), "X")</f>
        <v/>
      </c>
      <c r="K562" s="33">
        <f>IFERROR(1/J562, "X")</f>
        <v/>
      </c>
      <c r="L562" s="33">
        <f>IFERROR(I562-J562, "X")</f>
        <v/>
      </c>
      <c r="M562" s="33">
        <f>IFERROR(I562+J562, "X")</f>
        <v/>
      </c>
      <c r="N562" s="8" t="n">
        <v>1</v>
      </c>
      <c r="O562" s="9" t="n">
        <v>0</v>
      </c>
      <c r="P562" s="8" t="n">
        <v>0</v>
      </c>
      <c r="Q562" s="9" t="n">
        <v>0</v>
      </c>
      <c r="R562" s="9" t="n">
        <v>1</v>
      </c>
      <c r="S562" s="9" t="n">
        <v>0</v>
      </c>
      <c r="T562" s="9" t="n">
        <v>0</v>
      </c>
      <c r="U562" s="8" t="n">
        <v>26398</v>
      </c>
      <c r="V562" s="9" t="n">
        <v>73</v>
      </c>
      <c r="W562" s="9">
        <f>U562-V562-1</f>
        <v/>
      </c>
      <c r="X562" s="9">
        <f>COUNTIF(B:B,B562)</f>
        <v/>
      </c>
      <c r="Y562" s="7" t="n">
        <v>15.5</v>
      </c>
      <c r="Z562" s="7">
        <f>BQ562-Y562-6</f>
        <v/>
      </c>
      <c r="AA562" s="9" t="n">
        <v>1</v>
      </c>
      <c r="AB562" s="9" t="n">
        <v>0</v>
      </c>
      <c r="AC562" s="9" t="n">
        <v>0</v>
      </c>
      <c r="AD562" s="9" t="n">
        <v>1</v>
      </c>
      <c r="AE562" s="9" t="n">
        <v>0</v>
      </c>
      <c r="AF562" s="9" t="n">
        <v>0</v>
      </c>
      <c r="AG562" s="8" t="n">
        <v>0</v>
      </c>
      <c r="AH562" s="9" t="n">
        <v>1</v>
      </c>
      <c r="AI562" s="30" t="n">
        <v>0</v>
      </c>
      <c r="AJ562" s="9" t="n">
        <v>0</v>
      </c>
      <c r="AK562" s="30" t="n">
        <v>1</v>
      </c>
      <c r="AL562" s="21" t="n">
        <v>1993</v>
      </c>
      <c r="AM562" s="23">
        <f>LN(AL562)</f>
        <v/>
      </c>
      <c r="AN562" s="33">
        <f>1-SUM(AO562:AQ562)</f>
        <v/>
      </c>
      <c r="AO562" s="33" t="n">
        <v>0.1447</v>
      </c>
      <c r="AP562" s="33" t="n">
        <v>0.1585</v>
      </c>
      <c r="AQ562" s="43" t="n">
        <v>0.0036</v>
      </c>
      <c r="AR562" s="33" t="inlineStr">
        <is>
          <t>.</t>
        </is>
      </c>
      <c r="AS562" s="43" t="inlineStr">
        <is>
          <t>.</t>
        </is>
      </c>
      <c r="AT562" s="42">
        <f>1-AU562</f>
        <v/>
      </c>
      <c r="AU562" s="18" t="n">
        <v>0.470706</v>
      </c>
      <c r="AV562" t="n">
        <v>1</v>
      </c>
      <c r="AW562" s="40" t="n">
        <v>0</v>
      </c>
      <c r="AX562" t="inlineStr">
        <is>
          <t>.</t>
        </is>
      </c>
      <c r="AY562" s="40" t="inlineStr">
        <is>
          <t>.</t>
        </is>
      </c>
      <c r="BA562" s="18" t="n"/>
      <c r="BB562" t="n">
        <v>0.285</v>
      </c>
      <c r="BC562" s="18">
        <f>1-BB562</f>
        <v/>
      </c>
      <c r="BD562" s="18" t="inlineStr">
        <is>
          <t>India</t>
        </is>
      </c>
      <c r="BE562" t="n">
        <v>0</v>
      </c>
      <c r="BF562" t="n">
        <v>0</v>
      </c>
      <c r="BG562" t="n">
        <v>0</v>
      </c>
      <c r="BH562" t="n">
        <v>0</v>
      </c>
      <c r="BI562" t="n">
        <v>0</v>
      </c>
      <c r="BJ562" t="n">
        <v>1</v>
      </c>
      <c r="BK562" s="18" t="n">
        <v>0</v>
      </c>
      <c r="BL562" t="n">
        <v>0</v>
      </c>
      <c r="BM562" t="n">
        <v>1</v>
      </c>
      <c r="BN562" s="18" t="n">
        <v>0</v>
      </c>
      <c r="BO562" t="n">
        <v>95.08333333333333</v>
      </c>
      <c r="BP562" t="n">
        <v>36</v>
      </c>
      <c r="BQ562" s="25" t="n">
        <v>36.7696</v>
      </c>
      <c r="BR562" t="n">
        <v>0</v>
      </c>
      <c r="BS562" t="n">
        <v>0</v>
      </c>
      <c r="BT562" t="n">
        <v>0</v>
      </c>
      <c r="BU562" t="n">
        <v>0</v>
      </c>
      <c r="BV562" t="n">
        <v>0</v>
      </c>
      <c r="BW562" t="n">
        <v>0</v>
      </c>
      <c r="BX562" t="n">
        <v>1</v>
      </c>
      <c r="BY562" s="18" t="n">
        <v>0</v>
      </c>
      <c r="BZ562" t="n">
        <v>0</v>
      </c>
      <c r="CA562" t="n">
        <v>0</v>
      </c>
      <c r="CB562" t="n">
        <v>0</v>
      </c>
      <c r="CC562" s="18" t="n">
        <v>1</v>
      </c>
      <c r="CD562" t="n">
        <v>0</v>
      </c>
      <c r="CE562" t="n">
        <v>0</v>
      </c>
      <c r="CF562" t="n">
        <v>0</v>
      </c>
      <c r="CG562" t="n">
        <v>0</v>
      </c>
      <c r="CH562" s="18" t="n">
        <v>0</v>
      </c>
      <c r="CI562" t="n">
        <v>1</v>
      </c>
      <c r="CJ562" t="n">
        <v>0</v>
      </c>
      <c r="CK562" t="n">
        <v>0</v>
      </c>
      <c r="CL562" t="n">
        <v>0</v>
      </c>
      <c r="CM562" t="n">
        <v>1</v>
      </c>
      <c r="CN562" t="n">
        <v>0</v>
      </c>
      <c r="CO562" t="n">
        <v>0</v>
      </c>
      <c r="CP562" t="n">
        <v>0</v>
      </c>
      <c r="CQ562" t="n">
        <v>1</v>
      </c>
      <c r="CR562" t="n">
        <v>1</v>
      </c>
      <c r="CS562" s="18" t="n">
        <v>1</v>
      </c>
      <c r="DD562" s="34" t="inlineStr">
        <is>
          <t>X</t>
        </is>
      </c>
    </row>
    <row r="563">
      <c r="A563" t="n">
        <v>562</v>
      </c>
      <c r="B563" t="n">
        <v>35</v>
      </c>
      <c r="C563" s="25" t="inlineStr">
        <is>
          <t>Vasudeva Dutta (2006)</t>
        </is>
      </c>
      <c r="D563" s="12" t="n">
        <v>-0.07000000000000001</v>
      </c>
      <c r="E563" s="14" t="n">
        <v>0.95</v>
      </c>
      <c r="F563" s="7">
        <f>D563/E563</f>
        <v/>
      </c>
      <c r="G563" s="7">
        <f>D563-E563</f>
        <v/>
      </c>
      <c r="H563" s="16">
        <f>D563+E563</f>
        <v/>
      </c>
      <c r="I563" s="11">
        <f>IFERROR(F563/SQRT(F563^2+W563), "X")</f>
        <v/>
      </c>
      <c r="J563" s="33">
        <f>IFERROR(SQRT((1-I563^2)/W563), "X")</f>
        <v/>
      </c>
      <c r="K563" s="33">
        <f>IFERROR(1/J563, "X")</f>
        <v/>
      </c>
      <c r="L563" s="33">
        <f>IFERROR(I563-J563, "X")</f>
        <v/>
      </c>
      <c r="M563" s="33">
        <f>IFERROR(I563+J563, "X")</f>
        <v/>
      </c>
      <c r="N563" s="8" t="n">
        <v>1</v>
      </c>
      <c r="O563" s="9" t="n">
        <v>0</v>
      </c>
      <c r="P563" s="8" t="n">
        <v>0</v>
      </c>
      <c r="Q563" s="9" t="n">
        <v>0</v>
      </c>
      <c r="R563" s="9" t="n">
        <v>1</v>
      </c>
      <c r="S563" s="9" t="n">
        <v>0</v>
      </c>
      <c r="T563" s="9" t="n">
        <v>0</v>
      </c>
      <c r="U563" s="8" t="n">
        <v>29805</v>
      </c>
      <c r="V563" s="9" t="n">
        <v>73</v>
      </c>
      <c r="W563" s="9">
        <f>U563-V563-1</f>
        <v/>
      </c>
      <c r="X563" s="9">
        <f>COUNTIF(B:B,B563)</f>
        <v/>
      </c>
      <c r="Y563" s="7" t="n">
        <v>15.5</v>
      </c>
      <c r="Z563" s="7">
        <f>BQ563-Y563-6</f>
        <v/>
      </c>
      <c r="AA563" s="9" t="n">
        <v>1</v>
      </c>
      <c r="AB563" s="9" t="n">
        <v>0</v>
      </c>
      <c r="AC563" s="9" t="n">
        <v>0</v>
      </c>
      <c r="AD563" s="9" t="n">
        <v>1</v>
      </c>
      <c r="AE563" s="9" t="n">
        <v>0</v>
      </c>
      <c r="AF563" s="9" t="n">
        <v>0</v>
      </c>
      <c r="AG563" s="8" t="n">
        <v>0</v>
      </c>
      <c r="AH563" s="9" t="n">
        <v>1</v>
      </c>
      <c r="AI563" s="30" t="n">
        <v>0</v>
      </c>
      <c r="AJ563" s="9" t="n">
        <v>0</v>
      </c>
      <c r="AK563" s="30" t="n">
        <v>1</v>
      </c>
      <c r="AL563" s="21" t="n">
        <v>1999</v>
      </c>
      <c r="AM563" s="23">
        <f>LN(AL563)</f>
        <v/>
      </c>
      <c r="AN563" s="33">
        <f>1-SUM(AO563:AQ563)</f>
        <v/>
      </c>
      <c r="AO563" s="33" t="n">
        <v>0.1465</v>
      </c>
      <c r="AP563" s="33" t="n">
        <v>0.2282</v>
      </c>
      <c r="AQ563" s="43" t="n">
        <v>0.0054</v>
      </c>
      <c r="AR563" s="33" t="inlineStr">
        <is>
          <t>.</t>
        </is>
      </c>
      <c r="AS563" s="43" t="inlineStr">
        <is>
          <t>.</t>
        </is>
      </c>
      <c r="AT563" s="42">
        <f>1-AU563</f>
        <v/>
      </c>
      <c r="AU563" s="18" t="n">
        <v>0.46485009</v>
      </c>
      <c r="AV563" t="n">
        <v>1</v>
      </c>
      <c r="AW563" s="40" t="n">
        <v>0</v>
      </c>
      <c r="AX563" t="inlineStr">
        <is>
          <t>.</t>
        </is>
      </c>
      <c r="AY563" s="40" t="inlineStr">
        <is>
          <t>.</t>
        </is>
      </c>
      <c r="BA563" s="18" t="n"/>
      <c r="BB563" t="n">
        <v>0.2849</v>
      </c>
      <c r="BC563" s="18">
        <f>1-BB563</f>
        <v/>
      </c>
      <c r="BD563" s="18" t="inlineStr">
        <is>
          <t>India</t>
        </is>
      </c>
      <c r="BE563" t="n">
        <v>0</v>
      </c>
      <c r="BF563" t="n">
        <v>0</v>
      </c>
      <c r="BG563" t="n">
        <v>0</v>
      </c>
      <c r="BH563" t="n">
        <v>0</v>
      </c>
      <c r="BI563" t="n">
        <v>0</v>
      </c>
      <c r="BJ563" t="n">
        <v>1</v>
      </c>
      <c r="BK563" s="18" t="n">
        <v>0</v>
      </c>
      <c r="BL563" t="n">
        <v>0</v>
      </c>
      <c r="BM563" t="n">
        <v>1</v>
      </c>
      <c r="BN563" s="18" t="n">
        <v>0</v>
      </c>
      <c r="BO563" t="n">
        <v>95.08333333333333</v>
      </c>
      <c r="BP563" t="n">
        <v>36</v>
      </c>
      <c r="BQ563" s="25" t="n">
        <v>37.111</v>
      </c>
      <c r="BR563" t="n">
        <v>0</v>
      </c>
      <c r="BS563" t="n">
        <v>0</v>
      </c>
      <c r="BT563" t="n">
        <v>0</v>
      </c>
      <c r="BU563" t="n">
        <v>0</v>
      </c>
      <c r="BV563" t="n">
        <v>0</v>
      </c>
      <c r="BW563" t="n">
        <v>0</v>
      </c>
      <c r="BX563" t="n">
        <v>1</v>
      </c>
      <c r="BY563" s="18" t="n">
        <v>0</v>
      </c>
      <c r="BZ563" t="n">
        <v>0</v>
      </c>
      <c r="CA563" t="n">
        <v>0</v>
      </c>
      <c r="CB563" t="n">
        <v>0</v>
      </c>
      <c r="CC563" s="18" t="n">
        <v>1</v>
      </c>
      <c r="CD563" t="n">
        <v>0</v>
      </c>
      <c r="CE563" t="n">
        <v>0</v>
      </c>
      <c r="CF563" t="n">
        <v>0</v>
      </c>
      <c r="CG563" t="n">
        <v>0</v>
      </c>
      <c r="CH563" s="18" t="n">
        <v>0</v>
      </c>
      <c r="CI563" t="n">
        <v>1</v>
      </c>
      <c r="CJ563" t="n">
        <v>0</v>
      </c>
      <c r="CK563" t="n">
        <v>0</v>
      </c>
      <c r="CL563" t="n">
        <v>0</v>
      </c>
      <c r="CM563" t="n">
        <v>1</v>
      </c>
      <c r="CN563" t="n">
        <v>0</v>
      </c>
      <c r="CO563" t="n">
        <v>0</v>
      </c>
      <c r="CP563" t="n">
        <v>0</v>
      </c>
      <c r="CQ563" t="n">
        <v>1</v>
      </c>
      <c r="CR563" t="n">
        <v>1</v>
      </c>
      <c r="CS563" s="18" t="n">
        <v>1</v>
      </c>
      <c r="DD563" s="34" t="inlineStr">
        <is>
          <t>X</t>
        </is>
      </c>
    </row>
    <row r="564" customFormat="1" s="97">
      <c r="A564" s="97" t="n">
        <v>563</v>
      </c>
      <c r="B564" s="97" t="n">
        <v>36</v>
      </c>
      <c r="C564" s="98" t="inlineStr">
        <is>
          <t>Gibson &amp; Fatai (2006)</t>
        </is>
      </c>
      <c r="D564" s="99" t="n">
        <v>11.1</v>
      </c>
      <c r="E564" s="100">
        <f>D564/F564</f>
        <v/>
      </c>
      <c r="F564" s="101" t="n">
        <v>24.8</v>
      </c>
      <c r="G564" s="101">
        <f>D564-E564</f>
        <v/>
      </c>
      <c r="H564" s="102">
        <f>D564+E564</f>
        <v/>
      </c>
      <c r="I564" s="103">
        <f>IFERROR(F564/SQRT(F564^2+W564), "X")</f>
        <v/>
      </c>
      <c r="J564" s="104">
        <f>IFERROR(SQRT((1-I564^2)/W564), "X")</f>
        <v/>
      </c>
      <c r="K564" s="104">
        <f>IFERROR(1/J564, "X")</f>
        <v/>
      </c>
      <c r="L564" s="104">
        <f>IFERROR(I564-J564, "X")</f>
        <v/>
      </c>
      <c r="M564" s="104">
        <f>IFERROR(I564+J564, "X")</f>
        <v/>
      </c>
      <c r="N564" s="105" t="n">
        <v>1</v>
      </c>
      <c r="O564" s="106" t="n">
        <v>0</v>
      </c>
      <c r="P564" s="105" t="n">
        <v>0</v>
      </c>
      <c r="Q564" s="106" t="n">
        <v>0</v>
      </c>
      <c r="R564" s="106" t="n">
        <v>0</v>
      </c>
      <c r="S564" s="106" t="n">
        <v>1</v>
      </c>
      <c r="T564" s="106" t="n">
        <v>0</v>
      </c>
      <c r="U564" s="105" t="n">
        <v>1510</v>
      </c>
      <c r="V564" s="106" t="n">
        <v>4</v>
      </c>
      <c r="W564" s="106">
        <f>U564-V564-1</f>
        <v/>
      </c>
      <c r="X564" s="106">
        <f>COUNTIF(B:B,B564)</f>
        <v/>
      </c>
      <c r="Y564" s="101">
        <f>(7.477*$AV564+9.003*$AW564)</f>
        <v/>
      </c>
      <c r="Z564" s="101">
        <f>(17.561*$AV564+11.448*$AW564)</f>
        <v/>
      </c>
      <c r="AA564" s="106" t="n">
        <v>1</v>
      </c>
      <c r="AB564" s="106" t="n">
        <v>0</v>
      </c>
      <c r="AC564" s="106" t="n">
        <v>0</v>
      </c>
      <c r="AD564" s="106" t="n">
        <v>1</v>
      </c>
      <c r="AE564" s="106" t="n">
        <v>0</v>
      </c>
      <c r="AF564" s="106" t="n">
        <v>0</v>
      </c>
      <c r="AG564" s="105" t="n">
        <v>1</v>
      </c>
      <c r="AH564" s="106" t="n">
        <v>0</v>
      </c>
      <c r="AI564" s="107" t="n">
        <v>0</v>
      </c>
      <c r="AJ564" s="106" t="n">
        <v>0</v>
      </c>
      <c r="AK564" s="107" t="n">
        <v>1</v>
      </c>
      <c r="AL564" s="108" t="n">
        <v>1986</v>
      </c>
      <c r="AM564" s="109">
        <f>LN(AL564)</f>
        <v/>
      </c>
      <c r="AN564" s="104" t="n">
        <v>0.36</v>
      </c>
      <c r="AO564" s="104" t="n">
        <v>0.49</v>
      </c>
      <c r="AP564" s="104" t="n">
        <v>0.13</v>
      </c>
      <c r="AQ564" s="110" t="n">
        <v>0.02</v>
      </c>
      <c r="AR564" s="104" t="inlineStr">
        <is>
          <t>.</t>
        </is>
      </c>
      <c r="AS564" s="110" t="inlineStr">
        <is>
          <t>.</t>
        </is>
      </c>
      <c r="AT564" s="111" t="n">
        <v>1</v>
      </c>
      <c r="AU564" s="112" t="n">
        <v>0</v>
      </c>
      <c r="AV564" s="97" t="n">
        <v>0.88</v>
      </c>
      <c r="AW564" s="113">
        <f>1-AV564</f>
        <v/>
      </c>
      <c r="AX564" s="115">
        <f>1-AY564</f>
        <v/>
      </c>
      <c r="AY564" s="113">
        <f>(0.45*$AV564+0.5*$AW564)</f>
        <v/>
      </c>
      <c r="BA564" s="112" t="n"/>
      <c r="BB564" s="97" t="n">
        <v>0</v>
      </c>
      <c r="BC564" s="112" t="n">
        <v>1</v>
      </c>
      <c r="BD564" s="112" t="inlineStr">
        <is>
          <t>Papua New Guinea</t>
        </is>
      </c>
      <c r="BE564" t="n">
        <v>0</v>
      </c>
      <c r="BF564" t="n">
        <v>1</v>
      </c>
      <c r="BG564" t="n">
        <v>0</v>
      </c>
      <c r="BH564" t="n">
        <v>0</v>
      </c>
      <c r="BI564" t="n">
        <v>0</v>
      </c>
      <c r="BJ564" t="n">
        <v>0</v>
      </c>
      <c r="BK564" s="112" t="n">
        <v>0</v>
      </c>
      <c r="BL564" t="n">
        <v>0</v>
      </c>
      <c r="BM564" t="n">
        <v>1</v>
      </c>
      <c r="BN564" s="112" t="n">
        <v>0</v>
      </c>
      <c r="BO564" t="n">
        <v>124.18</v>
      </c>
      <c r="BP564" t="n">
        <v>470</v>
      </c>
      <c r="BQ564" s="116">
        <f>Z564+Y564+7</f>
        <v/>
      </c>
      <c r="BR564" s="97" t="n">
        <v>1</v>
      </c>
      <c r="BS564" s="97" t="n">
        <v>0</v>
      </c>
      <c r="BT564" s="97" t="n">
        <v>0</v>
      </c>
      <c r="BU564" s="97" t="n">
        <v>0</v>
      </c>
      <c r="BV564" s="97" t="n">
        <v>0</v>
      </c>
      <c r="BW564" s="97" t="n">
        <v>0</v>
      </c>
      <c r="BX564" s="97" t="n">
        <v>0</v>
      </c>
      <c r="BY564" s="112" t="n">
        <v>0</v>
      </c>
      <c r="BZ564" s="97" t="n">
        <v>0</v>
      </c>
      <c r="CA564" s="97" t="n">
        <v>0</v>
      </c>
      <c r="CB564" s="97" t="n">
        <v>0</v>
      </c>
      <c r="CC564" s="112" t="n">
        <v>1</v>
      </c>
      <c r="CD564" s="97" t="n">
        <v>0</v>
      </c>
      <c r="CE564" s="97" t="n">
        <v>0</v>
      </c>
      <c r="CF564" s="97" t="n">
        <v>0</v>
      </c>
      <c r="CG564" s="97" t="n">
        <v>0</v>
      </c>
      <c r="CH564" s="112" t="n">
        <v>0</v>
      </c>
      <c r="CI564" s="97" t="n">
        <v>0</v>
      </c>
      <c r="CJ564" s="97" t="n">
        <v>0</v>
      </c>
      <c r="CK564" s="97" t="n">
        <v>0</v>
      </c>
      <c r="CL564" s="97" t="n">
        <v>1</v>
      </c>
      <c r="CM564" s="97" t="n">
        <v>0</v>
      </c>
      <c r="CN564" s="97" t="n">
        <v>0</v>
      </c>
      <c r="CO564" s="97" t="n">
        <v>1</v>
      </c>
      <c r="CP564" s="97" t="n">
        <v>0</v>
      </c>
      <c r="CQ564" s="97" t="n">
        <v>0</v>
      </c>
      <c r="CR564" s="97" t="n">
        <v>0</v>
      </c>
      <c r="CS564" s="112" t="n">
        <v>0</v>
      </c>
      <c r="CY564" s="114" t="n"/>
      <c r="DD564" s="114" t="inlineStr">
        <is>
          <t>X</t>
        </is>
      </c>
    </row>
    <row r="565">
      <c r="A565" t="n">
        <v>564</v>
      </c>
      <c r="B565" t="n">
        <v>36</v>
      </c>
      <c r="C565" s="25" t="inlineStr">
        <is>
          <t>Gibson &amp; Fatai (2006)</t>
        </is>
      </c>
      <c r="D565" s="12" t="n">
        <v>10.9</v>
      </c>
      <c r="E565" s="14">
        <f>D565/F565</f>
        <v/>
      </c>
      <c r="F565" s="7" t="n">
        <v>22.71</v>
      </c>
      <c r="G565" s="7">
        <f>D565-E565</f>
        <v/>
      </c>
      <c r="H565" s="16">
        <f>D565+E565</f>
        <v/>
      </c>
      <c r="I565" s="11">
        <f>IFERROR(F565/SQRT(F565^2+W565), "X")</f>
        <v/>
      </c>
      <c r="J565" s="33">
        <f>IFERROR(SQRT((1-I565^2)/W565), "X")</f>
        <v/>
      </c>
      <c r="K565" s="33">
        <f>IFERROR(1/J565, "X")</f>
        <v/>
      </c>
      <c r="L565" s="33">
        <f>IFERROR(I565-J565, "X")</f>
        <v/>
      </c>
      <c r="M565" s="33">
        <f>IFERROR(I565+J565, "X")</f>
        <v/>
      </c>
      <c r="N565" s="8" t="n">
        <v>1</v>
      </c>
      <c r="O565" s="9" t="n">
        <v>0</v>
      </c>
      <c r="P565" s="8" t="n">
        <v>0</v>
      </c>
      <c r="Q565" s="9" t="n">
        <v>0</v>
      </c>
      <c r="R565" s="9" t="n">
        <v>0</v>
      </c>
      <c r="S565" s="9" t="n">
        <v>1</v>
      </c>
      <c r="T565" s="9" t="n">
        <v>0</v>
      </c>
      <c r="U565" s="8" t="n">
        <v>1220</v>
      </c>
      <c r="V565" s="9" t="n">
        <v>4</v>
      </c>
      <c r="W565" s="9">
        <f>U565-V565-1</f>
        <v/>
      </c>
      <c r="X565" s="9">
        <f>COUNTIF(B:B,B565)</f>
        <v/>
      </c>
      <c r="Y565" s="7">
        <f>(7.477*AV565+9.003*AW565)</f>
        <v/>
      </c>
      <c r="Z565" s="7">
        <f>(17.561*$AV565+11.448*$AW565)</f>
        <v/>
      </c>
      <c r="AA565" s="9" t="n">
        <v>1</v>
      </c>
      <c r="AB565" s="9" t="n">
        <v>0</v>
      </c>
      <c r="AC565" s="9" t="n">
        <v>0</v>
      </c>
      <c r="AD565" s="9" t="n">
        <v>1</v>
      </c>
      <c r="AE565" s="9" t="n">
        <v>0</v>
      </c>
      <c r="AF565" s="9" t="n">
        <v>0</v>
      </c>
      <c r="AG565" s="8" t="n">
        <v>1</v>
      </c>
      <c r="AH565" s="9" t="n">
        <v>0</v>
      </c>
      <c r="AI565" s="30" t="n">
        <v>0</v>
      </c>
      <c r="AJ565" s="9" t="n">
        <v>0</v>
      </c>
      <c r="AK565" s="30" t="n">
        <v>1</v>
      </c>
      <c r="AL565" s="21" t="n">
        <v>1986</v>
      </c>
      <c r="AM565" s="23">
        <f>LN(AL565)</f>
        <v/>
      </c>
      <c r="AN565" s="33" t="n">
        <v>0.36</v>
      </c>
      <c r="AO565" s="33" t="n">
        <v>0.49</v>
      </c>
      <c r="AP565" s="33" t="n">
        <v>0.13</v>
      </c>
      <c r="AQ565" s="43" t="n">
        <v>0.02</v>
      </c>
      <c r="AR565" s="33" t="inlineStr">
        <is>
          <t>.</t>
        </is>
      </c>
      <c r="AS565" s="43" t="inlineStr">
        <is>
          <t>.</t>
        </is>
      </c>
      <c r="AT565" s="42" t="n">
        <v>1</v>
      </c>
      <c r="AU565" s="18" t="n">
        <v>0</v>
      </c>
      <c r="AV565" t="n">
        <v>1</v>
      </c>
      <c r="AW565" s="40" t="n">
        <v>0</v>
      </c>
      <c r="AX565" s="39">
        <f>1-AY565</f>
        <v/>
      </c>
      <c r="AY565" s="40">
        <f>(0.45*$AV565+0.5*$AW565)</f>
        <v/>
      </c>
      <c r="BA565" s="18" t="n"/>
      <c r="BB565" t="n">
        <v>0</v>
      </c>
      <c r="BC565" s="18" t="n">
        <v>1</v>
      </c>
      <c r="BD565" s="18" t="inlineStr">
        <is>
          <t>Papua New Guinea</t>
        </is>
      </c>
      <c r="BE565" t="n">
        <v>0</v>
      </c>
      <c r="BF565" t="n">
        <v>1</v>
      </c>
      <c r="BG565" t="n">
        <v>0</v>
      </c>
      <c r="BH565" t="n">
        <v>0</v>
      </c>
      <c r="BI565" t="n">
        <v>0</v>
      </c>
      <c r="BJ565" t="n">
        <v>0</v>
      </c>
      <c r="BK565" s="18" t="n">
        <v>0</v>
      </c>
      <c r="BL565" t="n">
        <v>0</v>
      </c>
      <c r="BM565" t="n">
        <v>1</v>
      </c>
      <c r="BN565" s="18" t="n">
        <v>0</v>
      </c>
      <c r="BO565" t="n">
        <v>124.18</v>
      </c>
      <c r="BP565" t="n">
        <v>470</v>
      </c>
      <c r="BQ565" s="96">
        <f>Z565+Y565+7</f>
        <v/>
      </c>
      <c r="BR565" t="n">
        <v>1</v>
      </c>
      <c r="BS565" t="n">
        <v>0</v>
      </c>
      <c r="BT565" t="n">
        <v>0</v>
      </c>
      <c r="BU565" t="n">
        <v>0</v>
      </c>
      <c r="BV565" t="n">
        <v>0</v>
      </c>
      <c r="BW565" t="n">
        <v>0</v>
      </c>
      <c r="BX565" t="n">
        <v>0</v>
      </c>
      <c r="BY565" s="18" t="n">
        <v>0</v>
      </c>
      <c r="BZ565" t="n">
        <v>0</v>
      </c>
      <c r="CA565" t="n">
        <v>0</v>
      </c>
      <c r="CB565" t="n">
        <v>0</v>
      </c>
      <c r="CC565" s="18" t="n">
        <v>1</v>
      </c>
      <c r="CD565" t="n">
        <v>0</v>
      </c>
      <c r="CE565" t="n">
        <v>0</v>
      </c>
      <c r="CF565" t="n">
        <v>0</v>
      </c>
      <c r="CG565" t="n">
        <v>0</v>
      </c>
      <c r="CH565" s="18" t="n">
        <v>0</v>
      </c>
      <c r="CI565" t="n">
        <v>0</v>
      </c>
      <c r="CJ565" t="n">
        <v>0</v>
      </c>
      <c r="CK565" t="n">
        <v>0</v>
      </c>
      <c r="CL565" t="n">
        <v>1</v>
      </c>
      <c r="CM565" t="n">
        <v>0</v>
      </c>
      <c r="CN565" t="n">
        <v>0</v>
      </c>
      <c r="CO565" t="n">
        <v>0</v>
      </c>
      <c r="CP565" t="n">
        <v>0</v>
      </c>
      <c r="CQ565" t="n">
        <v>0</v>
      </c>
      <c r="CR565" t="n">
        <v>0</v>
      </c>
      <c r="CS565" s="18" t="n">
        <v>0</v>
      </c>
      <c r="DD565" s="34" t="inlineStr">
        <is>
          <t>X</t>
        </is>
      </c>
    </row>
    <row r="566">
      <c r="A566" t="n">
        <v>565</v>
      </c>
      <c r="B566" t="n">
        <v>36</v>
      </c>
      <c r="C566" s="25" t="inlineStr">
        <is>
          <t>Gibson &amp; Fatai (2006)</t>
        </is>
      </c>
      <c r="D566" s="12" t="n">
        <v>12.8</v>
      </c>
      <c r="E566" s="14">
        <f>D566/F566</f>
        <v/>
      </c>
      <c r="F566" s="7" t="n">
        <v>10.16</v>
      </c>
      <c r="G566" s="7">
        <f>D566-E566</f>
        <v/>
      </c>
      <c r="H566" s="16">
        <f>D566+E566</f>
        <v/>
      </c>
      <c r="I566" s="11">
        <f>IFERROR(F566/SQRT(F566^2+W566), "X")</f>
        <v/>
      </c>
      <c r="J566" s="33">
        <f>IFERROR(SQRT((1-I566^2)/W566), "X")</f>
        <v/>
      </c>
      <c r="K566" s="33">
        <f>IFERROR(1/J566, "X")</f>
        <v/>
      </c>
      <c r="L566" s="33">
        <f>IFERROR(I566-J566, "X")</f>
        <v/>
      </c>
      <c r="M566" s="33">
        <f>IFERROR(I566+J566, "X")</f>
        <v/>
      </c>
      <c r="N566" s="8" t="n">
        <v>1</v>
      </c>
      <c r="O566" s="9" t="n">
        <v>0</v>
      </c>
      <c r="P566" s="8" t="n">
        <v>0</v>
      </c>
      <c r="Q566" s="9" t="n">
        <v>0</v>
      </c>
      <c r="R566" s="9" t="n">
        <v>0</v>
      </c>
      <c r="S566" s="9" t="n">
        <v>1</v>
      </c>
      <c r="T566" s="9" t="n">
        <v>0</v>
      </c>
      <c r="U566" s="8" t="n">
        <v>290</v>
      </c>
      <c r="V566" s="9" t="n">
        <v>4</v>
      </c>
      <c r="W566" s="9">
        <f>U566-V566-1</f>
        <v/>
      </c>
      <c r="X566" s="9">
        <f>COUNTIF(B:B,B566)</f>
        <v/>
      </c>
      <c r="Y566" s="7">
        <f>(7.477*AV566+9.003*AW566)</f>
        <v/>
      </c>
      <c r="Z566" s="7">
        <f>(17.561*$AV566+11.448*$AW566)</f>
        <v/>
      </c>
      <c r="AA566" s="9" t="n">
        <v>1</v>
      </c>
      <c r="AB566" s="9" t="n">
        <v>0</v>
      </c>
      <c r="AC566" s="9" t="n">
        <v>0</v>
      </c>
      <c r="AD566" s="9" t="n">
        <v>1</v>
      </c>
      <c r="AE566" s="9" t="n">
        <v>0</v>
      </c>
      <c r="AF566" s="9" t="n">
        <v>0</v>
      </c>
      <c r="AG566" s="8" t="n">
        <v>1</v>
      </c>
      <c r="AH566" s="9" t="n">
        <v>0</v>
      </c>
      <c r="AI566" s="30" t="n">
        <v>0</v>
      </c>
      <c r="AJ566" s="9" t="n">
        <v>0</v>
      </c>
      <c r="AK566" s="30" t="n">
        <v>1</v>
      </c>
      <c r="AL566" s="21" t="n">
        <v>1986</v>
      </c>
      <c r="AM566" s="23">
        <f>LN(AL566)</f>
        <v/>
      </c>
      <c r="AN566" s="33" t="n">
        <v>0.36</v>
      </c>
      <c r="AO566" s="33" t="n">
        <v>0.49</v>
      </c>
      <c r="AP566" s="33" t="n">
        <v>0.13</v>
      </c>
      <c r="AQ566" s="43" t="n">
        <v>0.02</v>
      </c>
      <c r="AR566" s="33" t="inlineStr">
        <is>
          <t>.</t>
        </is>
      </c>
      <c r="AS566" s="43" t="inlineStr">
        <is>
          <t>.</t>
        </is>
      </c>
      <c r="AT566" s="42" t="n">
        <v>1</v>
      </c>
      <c r="AU566" s="18" t="n">
        <v>0</v>
      </c>
      <c r="AV566" t="n">
        <v>0</v>
      </c>
      <c r="AW566" s="40" t="n">
        <v>1</v>
      </c>
      <c r="AX566" s="39">
        <f>1-AY566</f>
        <v/>
      </c>
      <c r="AY566" s="40">
        <f>(0.45*$AV566+0.5*$AW566)</f>
        <v/>
      </c>
      <c r="BA566" s="18" t="n"/>
      <c r="BB566" t="n">
        <v>0</v>
      </c>
      <c r="BC566" s="18" t="n">
        <v>1</v>
      </c>
      <c r="BD566" s="18" t="inlineStr">
        <is>
          <t>Papua New Guinea</t>
        </is>
      </c>
      <c r="BE566" t="n">
        <v>0</v>
      </c>
      <c r="BF566" t="n">
        <v>1</v>
      </c>
      <c r="BG566" t="n">
        <v>0</v>
      </c>
      <c r="BH566" t="n">
        <v>0</v>
      </c>
      <c r="BI566" t="n">
        <v>0</v>
      </c>
      <c r="BJ566" t="n">
        <v>0</v>
      </c>
      <c r="BK566" s="18" t="n">
        <v>0</v>
      </c>
      <c r="BL566" t="n">
        <v>0</v>
      </c>
      <c r="BM566" t="n">
        <v>1</v>
      </c>
      <c r="BN566" s="18" t="n">
        <v>0</v>
      </c>
      <c r="BO566" t="n">
        <v>124.18</v>
      </c>
      <c r="BP566" t="n">
        <v>470</v>
      </c>
      <c r="BQ566" s="96">
        <f>Z566+Y566+7</f>
        <v/>
      </c>
      <c r="BR566" t="n">
        <v>1</v>
      </c>
      <c r="BS566" t="n">
        <v>0</v>
      </c>
      <c r="BT566" t="n">
        <v>0</v>
      </c>
      <c r="BU566" t="n">
        <v>0</v>
      </c>
      <c r="BV566" t="n">
        <v>0</v>
      </c>
      <c r="BW566" t="n">
        <v>0</v>
      </c>
      <c r="BX566" t="n">
        <v>0</v>
      </c>
      <c r="BY566" s="18" t="n">
        <v>0</v>
      </c>
      <c r="BZ566" t="n">
        <v>0</v>
      </c>
      <c r="CA566" t="n">
        <v>0</v>
      </c>
      <c r="CB566" t="n">
        <v>0</v>
      </c>
      <c r="CC566" s="18" t="n">
        <v>1</v>
      </c>
      <c r="CD566" t="n">
        <v>0</v>
      </c>
      <c r="CE566" t="n">
        <v>0</v>
      </c>
      <c r="CF566" t="n">
        <v>0</v>
      </c>
      <c r="CG566" t="n">
        <v>0</v>
      </c>
      <c r="CH566" s="18" t="n">
        <v>0</v>
      </c>
      <c r="CI566" t="n">
        <v>0</v>
      </c>
      <c r="CJ566" t="n">
        <v>0</v>
      </c>
      <c r="CK566" t="n">
        <v>0</v>
      </c>
      <c r="CL566" t="n">
        <v>1</v>
      </c>
      <c r="CM566" t="n">
        <v>0</v>
      </c>
      <c r="CN566" t="n">
        <v>0</v>
      </c>
      <c r="CO566" t="n">
        <v>0</v>
      </c>
      <c r="CP566" t="n">
        <v>0</v>
      </c>
      <c r="CQ566" t="n">
        <v>0</v>
      </c>
      <c r="CR566" t="n">
        <v>0</v>
      </c>
      <c r="CS566" s="18" t="n">
        <v>0</v>
      </c>
      <c r="DD566" s="34" t="inlineStr">
        <is>
          <t>X</t>
        </is>
      </c>
    </row>
    <row r="567">
      <c r="A567" t="n">
        <v>566</v>
      </c>
      <c r="B567" t="n">
        <v>36</v>
      </c>
      <c r="C567" s="25" t="inlineStr">
        <is>
          <t>Gibson &amp; Fatai (2006)</t>
        </is>
      </c>
      <c r="D567" s="12" t="n">
        <v>6.5</v>
      </c>
      <c r="E567" s="14">
        <f>D567/F567</f>
        <v/>
      </c>
      <c r="F567" s="7" t="n">
        <v>6.95</v>
      </c>
      <c r="G567" s="7">
        <f>D567-E567</f>
        <v/>
      </c>
      <c r="H567" s="16">
        <f>D567+E567</f>
        <v/>
      </c>
      <c r="I567" s="11">
        <f>IFERROR(F567/SQRT(F567^2+W567), "X")</f>
        <v/>
      </c>
      <c r="J567" s="33">
        <f>IFERROR(SQRT((1-I567^2)/W567), "X")</f>
        <v/>
      </c>
      <c r="K567" s="33">
        <f>IFERROR(1/J567, "X")</f>
        <v/>
      </c>
      <c r="L567" s="33">
        <f>IFERROR(I567-J567, "X")</f>
        <v/>
      </c>
      <c r="M567" s="33">
        <f>IFERROR(I567+J567, "X")</f>
        <v/>
      </c>
      <c r="N567" s="8" t="n">
        <v>1</v>
      </c>
      <c r="O567" s="9" t="n">
        <v>0</v>
      </c>
      <c r="P567" s="8" t="n">
        <v>0</v>
      </c>
      <c r="Q567" s="9" t="n">
        <v>0</v>
      </c>
      <c r="R567" s="9" t="n">
        <v>0</v>
      </c>
      <c r="S567" s="9" t="n">
        <v>1</v>
      </c>
      <c r="T567" s="9" t="n">
        <v>0</v>
      </c>
      <c r="U567" s="8" t="n">
        <v>1510</v>
      </c>
      <c r="V567" s="9" t="n">
        <v>7</v>
      </c>
      <c r="W567" s="9">
        <f>U567-V567-1</f>
        <v/>
      </c>
      <c r="X567" s="9">
        <f>COUNTIF(B:B,B567)</f>
        <v/>
      </c>
      <c r="Y567" s="7">
        <f>(7.477*AV567+9.003*AW567)</f>
        <v/>
      </c>
      <c r="Z567" s="7">
        <f>(17.561*$AV567+11.448*$AW567)</f>
        <v/>
      </c>
      <c r="AA567" s="9" t="n">
        <v>1</v>
      </c>
      <c r="AB567" s="9" t="n">
        <v>0</v>
      </c>
      <c r="AC567" s="9" t="n">
        <v>0</v>
      </c>
      <c r="AD567" s="9" t="n">
        <v>1</v>
      </c>
      <c r="AE567" s="9" t="n">
        <v>0</v>
      </c>
      <c r="AF567" s="9" t="n">
        <v>0</v>
      </c>
      <c r="AG567" s="8" t="n">
        <v>1</v>
      </c>
      <c r="AH567" s="9" t="n">
        <v>0</v>
      </c>
      <c r="AI567" s="30" t="n">
        <v>0</v>
      </c>
      <c r="AJ567" s="9" t="n">
        <v>0</v>
      </c>
      <c r="AK567" s="30" t="n">
        <v>1</v>
      </c>
      <c r="AL567" s="21" t="n">
        <v>1986</v>
      </c>
      <c r="AM567" s="23">
        <f>LN(AL567)</f>
        <v/>
      </c>
      <c r="AN567" s="33" t="n">
        <v>0.36</v>
      </c>
      <c r="AO567" s="33" t="n">
        <v>0.49</v>
      </c>
      <c r="AP567" s="33" t="n">
        <v>0.13</v>
      </c>
      <c r="AQ567" s="43" t="n">
        <v>0.02</v>
      </c>
      <c r="AR567" s="33" t="inlineStr">
        <is>
          <t>.</t>
        </is>
      </c>
      <c r="AS567" s="43" t="inlineStr">
        <is>
          <t>.</t>
        </is>
      </c>
      <c r="AT567" s="42" t="n">
        <v>1</v>
      </c>
      <c r="AU567" s="18" t="n">
        <v>0</v>
      </c>
      <c r="AV567" t="n">
        <v>0.88</v>
      </c>
      <c r="AW567" s="40">
        <f>1-AV567</f>
        <v/>
      </c>
      <c r="AX567" s="39">
        <f>1-AY567</f>
        <v/>
      </c>
      <c r="AY567" s="40">
        <f>(0.45*$AV567+0.5*$AW567)</f>
        <v/>
      </c>
      <c r="BA567" s="18" t="n"/>
      <c r="BB567" t="n">
        <v>0</v>
      </c>
      <c r="BC567" s="18" t="n">
        <v>1</v>
      </c>
      <c r="BD567" s="18" t="inlineStr">
        <is>
          <t>Papua New Guinea</t>
        </is>
      </c>
      <c r="BE567" t="n">
        <v>0</v>
      </c>
      <c r="BF567" t="n">
        <v>1</v>
      </c>
      <c r="BG567" t="n">
        <v>0</v>
      </c>
      <c r="BH567" t="n">
        <v>0</v>
      </c>
      <c r="BI567" t="n">
        <v>0</v>
      </c>
      <c r="BJ567" t="n">
        <v>0</v>
      </c>
      <c r="BK567" s="18" t="n">
        <v>0</v>
      </c>
      <c r="BL567" t="n">
        <v>0</v>
      </c>
      <c r="BM567" t="n">
        <v>1</v>
      </c>
      <c r="BN567" s="18" t="n">
        <v>0</v>
      </c>
      <c r="BO567" t="n">
        <v>124.18</v>
      </c>
      <c r="BP567" t="n">
        <v>470</v>
      </c>
      <c r="BQ567" s="96">
        <f>Z567+Y567+7</f>
        <v/>
      </c>
      <c r="BR567" t="n">
        <v>1</v>
      </c>
      <c r="BS567" t="n">
        <v>0</v>
      </c>
      <c r="BT567" t="n">
        <v>0</v>
      </c>
      <c r="BU567" t="n">
        <v>0</v>
      </c>
      <c r="BV567" t="n">
        <v>0</v>
      </c>
      <c r="BW567" t="n">
        <v>0</v>
      </c>
      <c r="BX567" t="n">
        <v>0</v>
      </c>
      <c r="BY567" s="18" t="n">
        <v>0</v>
      </c>
      <c r="BZ567" t="n">
        <v>0</v>
      </c>
      <c r="CA567" t="n">
        <v>0</v>
      </c>
      <c r="CB567" t="n">
        <v>0</v>
      </c>
      <c r="CC567" s="18" t="n">
        <v>1</v>
      </c>
      <c r="CD567" t="n">
        <v>0</v>
      </c>
      <c r="CE567" t="n">
        <v>0</v>
      </c>
      <c r="CF567" t="n">
        <v>0</v>
      </c>
      <c r="CG567" t="n">
        <v>0</v>
      </c>
      <c r="CH567" s="18" t="n">
        <v>0</v>
      </c>
      <c r="CI567" t="n">
        <v>0</v>
      </c>
      <c r="CJ567" t="n">
        <v>0</v>
      </c>
      <c r="CK567" t="n">
        <v>0</v>
      </c>
      <c r="CL567" t="n">
        <v>1</v>
      </c>
      <c r="CM567" t="n">
        <v>0</v>
      </c>
      <c r="CN567" t="n">
        <v>0</v>
      </c>
      <c r="CO567" t="n">
        <v>0</v>
      </c>
      <c r="CP567" t="n">
        <v>0</v>
      </c>
      <c r="CQ567" t="n">
        <v>0</v>
      </c>
      <c r="CR567" t="n">
        <v>0</v>
      </c>
      <c r="CS567" s="18" t="n">
        <v>0</v>
      </c>
      <c r="DD567" s="34" t="inlineStr">
        <is>
          <t>X</t>
        </is>
      </c>
    </row>
    <row r="568">
      <c r="A568" t="n">
        <v>567</v>
      </c>
      <c r="B568" t="n">
        <v>36</v>
      </c>
      <c r="C568" s="25" t="inlineStr">
        <is>
          <t>Gibson &amp; Fatai (2006)</t>
        </is>
      </c>
      <c r="D568" s="12" t="n">
        <v>7.4</v>
      </c>
      <c r="E568" s="14">
        <f>D568/F568</f>
        <v/>
      </c>
      <c r="F568" s="7" t="n">
        <v>7.77</v>
      </c>
      <c r="G568" s="7">
        <f>D568-E568</f>
        <v/>
      </c>
      <c r="H568" s="16">
        <f>D568+E568</f>
        <v/>
      </c>
      <c r="I568" s="11">
        <f>IFERROR(F568/SQRT(F568^2+W568), "X")</f>
        <v/>
      </c>
      <c r="J568" s="33">
        <f>IFERROR(SQRT((1-I568^2)/W568), "X")</f>
        <v/>
      </c>
      <c r="K568" s="33">
        <f>IFERROR(1/J568, "X")</f>
        <v/>
      </c>
      <c r="L568" s="33">
        <f>IFERROR(I568-J568, "X")</f>
        <v/>
      </c>
      <c r="M568" s="33">
        <f>IFERROR(I568+J568, "X")</f>
        <v/>
      </c>
      <c r="N568" s="8" t="n">
        <v>1</v>
      </c>
      <c r="O568" s="9" t="n">
        <v>0</v>
      </c>
      <c r="P568" s="8" t="n">
        <v>0</v>
      </c>
      <c r="Q568" s="9" t="n">
        <v>0</v>
      </c>
      <c r="R568" s="9" t="n">
        <v>0</v>
      </c>
      <c r="S568" s="9" t="n">
        <v>1</v>
      </c>
      <c r="T568" s="9" t="n">
        <v>0</v>
      </c>
      <c r="U568" s="8" t="n">
        <v>1510</v>
      </c>
      <c r="V568" s="9" t="n">
        <v>7</v>
      </c>
      <c r="W568" s="9">
        <f>U568-V568-1</f>
        <v/>
      </c>
      <c r="X568" s="9">
        <f>COUNTIF(B:B,B568)</f>
        <v/>
      </c>
      <c r="Y568" s="7">
        <f>(7.477*AV568+9.003*AW568)</f>
        <v/>
      </c>
      <c r="Z568" s="7">
        <f>(17.561*$AV568+11.448*$AW568)</f>
        <v/>
      </c>
      <c r="AA568" s="9" t="n">
        <v>1</v>
      </c>
      <c r="AB568" s="9" t="n">
        <v>0</v>
      </c>
      <c r="AC568" s="9" t="n">
        <v>0</v>
      </c>
      <c r="AD568" s="9" t="n">
        <v>1</v>
      </c>
      <c r="AE568" s="9" t="n">
        <v>0</v>
      </c>
      <c r="AF568" s="9" t="n">
        <v>0</v>
      </c>
      <c r="AG568" s="8" t="n">
        <v>1</v>
      </c>
      <c r="AH568" s="9" t="n">
        <v>0</v>
      </c>
      <c r="AI568" s="30" t="n">
        <v>0</v>
      </c>
      <c r="AJ568" s="9" t="n">
        <v>0</v>
      </c>
      <c r="AK568" s="30" t="n">
        <v>1</v>
      </c>
      <c r="AL568" s="21" t="n">
        <v>1986</v>
      </c>
      <c r="AM568" s="23">
        <f>LN(AL568)</f>
        <v/>
      </c>
      <c r="AN568" s="33" t="n">
        <v>0.36</v>
      </c>
      <c r="AO568" s="33" t="n">
        <v>0.49</v>
      </c>
      <c r="AP568" s="33" t="n">
        <v>0.13</v>
      </c>
      <c r="AQ568" s="43" t="n">
        <v>0.02</v>
      </c>
      <c r="AR568" s="33" t="inlineStr">
        <is>
          <t>.</t>
        </is>
      </c>
      <c r="AS568" s="43" t="inlineStr">
        <is>
          <t>.</t>
        </is>
      </c>
      <c r="AT568" s="42" t="n">
        <v>1</v>
      </c>
      <c r="AU568" s="18" t="n">
        <v>0</v>
      </c>
      <c r="AV568" t="n">
        <v>0.88</v>
      </c>
      <c r="AW568" s="40">
        <f>1-AV568</f>
        <v/>
      </c>
      <c r="AX568" s="39">
        <f>1-AY568</f>
        <v/>
      </c>
      <c r="AY568" s="40">
        <f>(0.45*$AV568+0.5*$AW568)</f>
        <v/>
      </c>
      <c r="BA568" s="18" t="n"/>
      <c r="BB568" t="n">
        <v>0</v>
      </c>
      <c r="BC568" s="18" t="n">
        <v>1</v>
      </c>
      <c r="BD568" s="18" t="inlineStr">
        <is>
          <t>Papua New Guinea</t>
        </is>
      </c>
      <c r="BE568" t="n">
        <v>0</v>
      </c>
      <c r="BF568" t="n">
        <v>1</v>
      </c>
      <c r="BG568" t="n">
        <v>0</v>
      </c>
      <c r="BH568" t="n">
        <v>0</v>
      </c>
      <c r="BI568" t="n">
        <v>0</v>
      </c>
      <c r="BJ568" t="n">
        <v>0</v>
      </c>
      <c r="BK568" s="18" t="n">
        <v>0</v>
      </c>
      <c r="BL568" t="n">
        <v>0</v>
      </c>
      <c r="BM568" t="n">
        <v>1</v>
      </c>
      <c r="BN568" s="18" t="n">
        <v>0</v>
      </c>
      <c r="BO568" t="n">
        <v>124.18</v>
      </c>
      <c r="BP568" t="n">
        <v>470</v>
      </c>
      <c r="BQ568" s="96">
        <f>Z568+Y568+7</f>
        <v/>
      </c>
      <c r="BR568" t="n">
        <v>1</v>
      </c>
      <c r="BS568" t="n">
        <v>0</v>
      </c>
      <c r="BT568" t="n">
        <v>0</v>
      </c>
      <c r="BU568" t="n">
        <v>0</v>
      </c>
      <c r="BV568" t="n">
        <v>0</v>
      </c>
      <c r="BW568" t="n">
        <v>0</v>
      </c>
      <c r="BX568" t="n">
        <v>0</v>
      </c>
      <c r="BY568" s="18" t="n">
        <v>0</v>
      </c>
      <c r="BZ568" t="n">
        <v>0</v>
      </c>
      <c r="CA568" t="n">
        <v>0</v>
      </c>
      <c r="CB568" t="n">
        <v>0</v>
      </c>
      <c r="CC568" s="18" t="n">
        <v>1</v>
      </c>
      <c r="CD568" t="n">
        <v>0</v>
      </c>
      <c r="CE568" t="n">
        <v>0</v>
      </c>
      <c r="CF568" t="n">
        <v>0</v>
      </c>
      <c r="CG568" t="n">
        <v>0</v>
      </c>
      <c r="CH568" s="18" t="n">
        <v>0</v>
      </c>
      <c r="CI568" t="n">
        <v>0</v>
      </c>
      <c r="CJ568" t="n">
        <v>0</v>
      </c>
      <c r="CK568" t="n">
        <v>0</v>
      </c>
      <c r="CL568" t="n">
        <v>1</v>
      </c>
      <c r="CM568" t="n">
        <v>0</v>
      </c>
      <c r="CN568" t="n">
        <v>0</v>
      </c>
      <c r="CO568" t="n">
        <v>0</v>
      </c>
      <c r="CP568" t="n">
        <v>0</v>
      </c>
      <c r="CQ568" t="n">
        <v>0</v>
      </c>
      <c r="CR568" t="n">
        <v>0</v>
      </c>
      <c r="CS568" s="18" t="n">
        <v>0</v>
      </c>
      <c r="DD568" s="34" t="inlineStr">
        <is>
          <t>X</t>
        </is>
      </c>
    </row>
    <row r="569">
      <c r="A569" t="n">
        <v>568</v>
      </c>
      <c r="B569" t="n">
        <v>36</v>
      </c>
      <c r="C569" s="25" t="inlineStr">
        <is>
          <t>Gibson &amp; Fatai (2006)</t>
        </is>
      </c>
      <c r="D569" s="12" t="n">
        <v>7.5</v>
      </c>
      <c r="E569" s="14">
        <f>D569/F569</f>
        <v/>
      </c>
      <c r="F569" s="7" t="n">
        <v>7.81</v>
      </c>
      <c r="G569" s="7">
        <f>D569-E569</f>
        <v/>
      </c>
      <c r="H569" s="16">
        <f>D569+E569</f>
        <v/>
      </c>
      <c r="I569" s="11">
        <f>IFERROR(F569/SQRT(F569^2+W569), "X")</f>
        <v/>
      </c>
      <c r="J569" s="33">
        <f>IFERROR(SQRT((1-I569^2)/W569), "X")</f>
        <v/>
      </c>
      <c r="K569" s="33">
        <f>IFERROR(1/J569, "X")</f>
        <v/>
      </c>
      <c r="L569" s="33">
        <f>IFERROR(I569-J569, "X")</f>
        <v/>
      </c>
      <c r="M569" s="33">
        <f>IFERROR(I569+J569, "X")</f>
        <v/>
      </c>
      <c r="N569" s="8" t="n">
        <v>1</v>
      </c>
      <c r="O569" s="9" t="n">
        <v>0</v>
      </c>
      <c r="P569" s="8" t="n">
        <v>0</v>
      </c>
      <c r="Q569" s="9" t="n">
        <v>0</v>
      </c>
      <c r="R569" s="9" t="n">
        <v>0</v>
      </c>
      <c r="S569" s="9" t="n">
        <v>1</v>
      </c>
      <c r="T569" s="9" t="n">
        <v>0</v>
      </c>
      <c r="U569" s="8" t="n">
        <v>1510</v>
      </c>
      <c r="V569" s="9" t="n">
        <v>7</v>
      </c>
      <c r="W569" s="9">
        <f>U569-V569-1</f>
        <v/>
      </c>
      <c r="X569" s="9">
        <f>COUNTIF(B:B,B569)</f>
        <v/>
      </c>
      <c r="Y569" s="7">
        <f>(7.477*AV569+9.003*AW569)</f>
        <v/>
      </c>
      <c r="Z569" s="7">
        <f>(17.561*$AV569+11.448*$AW569)</f>
        <v/>
      </c>
      <c r="AA569" s="9" t="n">
        <v>1</v>
      </c>
      <c r="AB569" s="9" t="n">
        <v>0</v>
      </c>
      <c r="AC569" s="9" t="n">
        <v>0</v>
      </c>
      <c r="AD569" s="9" t="n">
        <v>1</v>
      </c>
      <c r="AE569" s="9" t="n">
        <v>0</v>
      </c>
      <c r="AF569" s="9" t="n">
        <v>0</v>
      </c>
      <c r="AG569" s="8" t="n">
        <v>1</v>
      </c>
      <c r="AH569" s="9" t="n">
        <v>0</v>
      </c>
      <c r="AI569" s="30" t="n">
        <v>0</v>
      </c>
      <c r="AJ569" s="9" t="n">
        <v>0</v>
      </c>
      <c r="AK569" s="30" t="n">
        <v>1</v>
      </c>
      <c r="AL569" s="21" t="n">
        <v>1986</v>
      </c>
      <c r="AM569" s="23">
        <f>LN(AL569)</f>
        <v/>
      </c>
      <c r="AN569" s="33" t="n">
        <v>0.36</v>
      </c>
      <c r="AO569" s="33" t="n">
        <v>0.49</v>
      </c>
      <c r="AP569" s="33" t="n">
        <v>0.13</v>
      </c>
      <c r="AQ569" s="43" t="n">
        <v>0.02</v>
      </c>
      <c r="AR569" s="33" t="inlineStr">
        <is>
          <t>.</t>
        </is>
      </c>
      <c r="AS569" s="43" t="inlineStr">
        <is>
          <t>.</t>
        </is>
      </c>
      <c r="AT569" s="42" t="n">
        <v>1</v>
      </c>
      <c r="AU569" s="18" t="n">
        <v>0</v>
      </c>
      <c r="AV569" t="n">
        <v>0.88</v>
      </c>
      <c r="AW569" s="40">
        <f>1-AV569</f>
        <v/>
      </c>
      <c r="AX569" s="39">
        <f>1-AY569</f>
        <v/>
      </c>
      <c r="AY569" s="40">
        <f>(0.45*$AV569+0.5*$AW569)</f>
        <v/>
      </c>
      <c r="BA569" s="18" t="n"/>
      <c r="BB569" t="n">
        <v>0</v>
      </c>
      <c r="BC569" s="18" t="n">
        <v>1</v>
      </c>
      <c r="BD569" s="18" t="inlineStr">
        <is>
          <t>Papua New Guinea</t>
        </is>
      </c>
      <c r="BE569" t="n">
        <v>0</v>
      </c>
      <c r="BF569" t="n">
        <v>1</v>
      </c>
      <c r="BG569" t="n">
        <v>0</v>
      </c>
      <c r="BH569" t="n">
        <v>0</v>
      </c>
      <c r="BI569" t="n">
        <v>0</v>
      </c>
      <c r="BJ569" t="n">
        <v>0</v>
      </c>
      <c r="BK569" s="18" t="n">
        <v>0</v>
      </c>
      <c r="BL569" t="n">
        <v>0</v>
      </c>
      <c r="BM569" t="n">
        <v>1</v>
      </c>
      <c r="BN569" s="18" t="n">
        <v>0</v>
      </c>
      <c r="BO569" t="n">
        <v>124.18</v>
      </c>
      <c r="BP569" t="n">
        <v>470</v>
      </c>
      <c r="BQ569" s="96">
        <f>Z569+Y569+7</f>
        <v/>
      </c>
      <c r="BR569" t="n">
        <v>1</v>
      </c>
      <c r="BS569" t="n">
        <v>0</v>
      </c>
      <c r="BT569" t="n">
        <v>0</v>
      </c>
      <c r="BU569" t="n">
        <v>0</v>
      </c>
      <c r="BV569" t="n">
        <v>0</v>
      </c>
      <c r="BW569" t="n">
        <v>0</v>
      </c>
      <c r="BX569" t="n">
        <v>0</v>
      </c>
      <c r="BY569" s="18" t="n">
        <v>0</v>
      </c>
      <c r="BZ569" t="n">
        <v>0</v>
      </c>
      <c r="CA569" t="n">
        <v>0</v>
      </c>
      <c r="CB569" t="n">
        <v>0</v>
      </c>
      <c r="CC569" s="18" t="n">
        <v>1</v>
      </c>
      <c r="CD569" t="n">
        <v>0</v>
      </c>
      <c r="CE569" t="n">
        <v>0</v>
      </c>
      <c r="CF569" t="n">
        <v>0</v>
      </c>
      <c r="CG569" t="n">
        <v>0</v>
      </c>
      <c r="CH569" s="18" t="n">
        <v>0</v>
      </c>
      <c r="CI569" t="n">
        <v>0</v>
      </c>
      <c r="CJ569" t="n">
        <v>0</v>
      </c>
      <c r="CK569" t="n">
        <v>0</v>
      </c>
      <c r="CL569" t="n">
        <v>1</v>
      </c>
      <c r="CM569" t="n">
        <v>0</v>
      </c>
      <c r="CN569" t="n">
        <v>0</v>
      </c>
      <c r="CO569" t="n">
        <v>0</v>
      </c>
      <c r="CP569" t="n">
        <v>0</v>
      </c>
      <c r="CQ569" t="n">
        <v>0</v>
      </c>
      <c r="CR569" t="n">
        <v>0</v>
      </c>
      <c r="CS569" s="18" t="n">
        <v>0</v>
      </c>
      <c r="DD569" s="34" t="inlineStr">
        <is>
          <t>X</t>
        </is>
      </c>
    </row>
    <row r="570">
      <c r="A570" t="n">
        <v>569</v>
      </c>
      <c r="B570" t="n">
        <v>36</v>
      </c>
      <c r="C570" s="25" t="inlineStr">
        <is>
          <t>Gibson &amp; Fatai (2006)</t>
        </is>
      </c>
      <c r="D570" s="12" t="n">
        <v>7.3</v>
      </c>
      <c r="E570" s="14">
        <f>D570/F570</f>
        <v/>
      </c>
      <c r="F570" s="7" t="n">
        <v>7.6</v>
      </c>
      <c r="G570" s="7">
        <f>D570-E570</f>
        <v/>
      </c>
      <c r="H570" s="16">
        <f>D570+E570</f>
        <v/>
      </c>
      <c r="I570" s="11">
        <f>IFERROR(F570/SQRT(F570^2+W570), "X")</f>
        <v/>
      </c>
      <c r="J570" s="33">
        <f>IFERROR(SQRT((1-I570^2)/W570), "X")</f>
        <v/>
      </c>
      <c r="K570" s="33">
        <f>IFERROR(1/J570, "X")</f>
        <v/>
      </c>
      <c r="L570" s="33">
        <f>IFERROR(I570-J570, "X")</f>
        <v/>
      </c>
      <c r="M570" s="33">
        <f>IFERROR(I570+J570, "X")</f>
        <v/>
      </c>
      <c r="N570" s="8" t="n">
        <v>1</v>
      </c>
      <c r="O570" s="9" t="n">
        <v>0</v>
      </c>
      <c r="P570" s="8" t="n">
        <v>0</v>
      </c>
      <c r="Q570" s="9" t="n">
        <v>0</v>
      </c>
      <c r="R570" s="9" t="n">
        <v>0</v>
      </c>
      <c r="S570" s="9" t="n">
        <v>1</v>
      </c>
      <c r="T570" s="9" t="n">
        <v>0</v>
      </c>
      <c r="U570" s="8" t="n">
        <v>1510</v>
      </c>
      <c r="V570" s="9" t="n">
        <v>7</v>
      </c>
      <c r="W570" s="9">
        <f>U570-V570-1</f>
        <v/>
      </c>
      <c r="X570" s="9">
        <f>COUNTIF(B:B,B570)</f>
        <v/>
      </c>
      <c r="Y570" s="7">
        <f>(7.477*AV570+9.003*AW570)</f>
        <v/>
      </c>
      <c r="Z570" s="7">
        <f>(17.561*$AV570+11.448*$AW570)</f>
        <v/>
      </c>
      <c r="AA570" s="9" t="n">
        <v>1</v>
      </c>
      <c r="AB570" s="9" t="n">
        <v>0</v>
      </c>
      <c r="AC570" s="9" t="n">
        <v>0</v>
      </c>
      <c r="AD570" s="9" t="n">
        <v>1</v>
      </c>
      <c r="AE570" s="9" t="n">
        <v>0</v>
      </c>
      <c r="AF570" s="9" t="n">
        <v>0</v>
      </c>
      <c r="AG570" s="8" t="n">
        <v>1</v>
      </c>
      <c r="AH570" s="9" t="n">
        <v>0</v>
      </c>
      <c r="AI570" s="30" t="n">
        <v>0</v>
      </c>
      <c r="AJ570" s="9" t="n">
        <v>0</v>
      </c>
      <c r="AK570" s="30" t="n">
        <v>1</v>
      </c>
      <c r="AL570" s="21" t="n">
        <v>1986</v>
      </c>
      <c r="AM570" s="23">
        <f>LN(AL570)</f>
        <v/>
      </c>
      <c r="AN570" s="33" t="n">
        <v>0.36</v>
      </c>
      <c r="AO570" s="33" t="n">
        <v>0.49</v>
      </c>
      <c r="AP570" s="33" t="n">
        <v>0.13</v>
      </c>
      <c r="AQ570" s="43" t="n">
        <v>0.02</v>
      </c>
      <c r="AR570" s="33" t="inlineStr">
        <is>
          <t>.</t>
        </is>
      </c>
      <c r="AS570" s="43" t="inlineStr">
        <is>
          <t>.</t>
        </is>
      </c>
      <c r="AT570" s="42" t="n">
        <v>1</v>
      </c>
      <c r="AU570" s="18" t="n">
        <v>0</v>
      </c>
      <c r="AV570" t="n">
        <v>0.88</v>
      </c>
      <c r="AW570" s="40">
        <f>1-AV570</f>
        <v/>
      </c>
      <c r="AX570" s="39">
        <f>1-AY570</f>
        <v/>
      </c>
      <c r="AY570" s="40">
        <f>(0.45*$AV570+0.5*$AW570)</f>
        <v/>
      </c>
      <c r="BA570" s="18" t="n"/>
      <c r="BB570" t="n">
        <v>0</v>
      </c>
      <c r="BC570" s="18" t="n">
        <v>1</v>
      </c>
      <c r="BD570" s="18" t="inlineStr">
        <is>
          <t>Papua New Guinea</t>
        </is>
      </c>
      <c r="BE570" t="n">
        <v>0</v>
      </c>
      <c r="BF570" t="n">
        <v>1</v>
      </c>
      <c r="BG570" t="n">
        <v>0</v>
      </c>
      <c r="BH570" t="n">
        <v>0</v>
      </c>
      <c r="BI570" t="n">
        <v>0</v>
      </c>
      <c r="BJ570" t="n">
        <v>0</v>
      </c>
      <c r="BK570" s="18" t="n">
        <v>0</v>
      </c>
      <c r="BL570" t="n">
        <v>0</v>
      </c>
      <c r="BM570" t="n">
        <v>1</v>
      </c>
      <c r="BN570" s="18" t="n">
        <v>0</v>
      </c>
      <c r="BO570" t="n">
        <v>124.18</v>
      </c>
      <c r="BP570" t="n">
        <v>470</v>
      </c>
      <c r="BQ570" s="96">
        <f>Z570+Y570+7</f>
        <v/>
      </c>
      <c r="BR570" t="n">
        <v>1</v>
      </c>
      <c r="BS570" t="n">
        <v>0</v>
      </c>
      <c r="BT570" t="n">
        <v>0</v>
      </c>
      <c r="BU570" t="n">
        <v>0</v>
      </c>
      <c r="BV570" t="n">
        <v>0</v>
      </c>
      <c r="BW570" t="n">
        <v>0</v>
      </c>
      <c r="BX570" t="n">
        <v>0</v>
      </c>
      <c r="BY570" s="18" t="n">
        <v>0</v>
      </c>
      <c r="BZ570" t="n">
        <v>0</v>
      </c>
      <c r="CA570" t="n">
        <v>0</v>
      </c>
      <c r="CB570" t="n">
        <v>0</v>
      </c>
      <c r="CC570" s="18" t="n">
        <v>1</v>
      </c>
      <c r="CD570" t="n">
        <v>0</v>
      </c>
      <c r="CE570" t="n">
        <v>0</v>
      </c>
      <c r="CF570" t="n">
        <v>0</v>
      </c>
      <c r="CG570" t="n">
        <v>0</v>
      </c>
      <c r="CH570" s="18" t="n">
        <v>0</v>
      </c>
      <c r="CI570" t="n">
        <v>0</v>
      </c>
      <c r="CJ570" t="n">
        <v>0</v>
      </c>
      <c r="CK570" t="n">
        <v>0</v>
      </c>
      <c r="CL570" t="n">
        <v>1</v>
      </c>
      <c r="CM570" t="n">
        <v>0</v>
      </c>
      <c r="CN570" t="n">
        <v>0</v>
      </c>
      <c r="CO570" t="n">
        <v>0</v>
      </c>
      <c r="CP570" t="n">
        <v>0</v>
      </c>
      <c r="CQ570" t="n">
        <v>0</v>
      </c>
      <c r="CR570" t="n">
        <v>0</v>
      </c>
      <c r="CS570" s="18" t="n">
        <v>1</v>
      </c>
      <c r="DD570" s="34" t="inlineStr">
        <is>
          <t>X</t>
        </is>
      </c>
    </row>
    <row r="571">
      <c r="A571" t="n">
        <v>570</v>
      </c>
      <c r="B571" t="n">
        <v>36</v>
      </c>
      <c r="C571" s="25" t="inlineStr">
        <is>
          <t>Gibson &amp; Fatai (2006)</t>
        </is>
      </c>
      <c r="D571" s="12" t="n">
        <v>7.1</v>
      </c>
      <c r="E571" s="14">
        <f>D571/F571</f>
        <v/>
      </c>
      <c r="F571" s="7" t="n">
        <v>7.54</v>
      </c>
      <c r="G571" s="7">
        <f>D571-E571</f>
        <v/>
      </c>
      <c r="H571" s="16">
        <f>D571+E571</f>
        <v/>
      </c>
      <c r="I571" s="11">
        <f>IFERROR(F571/SQRT(F571^2+W571), "X")</f>
        <v/>
      </c>
      <c r="J571" s="33">
        <f>IFERROR(SQRT((1-I571^2)/W571), "X")</f>
        <v/>
      </c>
      <c r="K571" s="33">
        <f>IFERROR(1/J571, "X")</f>
        <v/>
      </c>
      <c r="L571" s="33">
        <f>IFERROR(I571-J571, "X")</f>
        <v/>
      </c>
      <c r="M571" s="33">
        <f>IFERROR(I571+J571, "X")</f>
        <v/>
      </c>
      <c r="N571" s="8" t="n">
        <v>1</v>
      </c>
      <c r="O571" s="9" t="n">
        <v>0</v>
      </c>
      <c r="P571" s="8" t="n">
        <v>0</v>
      </c>
      <c r="Q571" s="9" t="n">
        <v>0</v>
      </c>
      <c r="R571" s="9" t="n">
        <v>0</v>
      </c>
      <c r="S571" s="9" t="n">
        <v>1</v>
      </c>
      <c r="T571" s="9" t="n">
        <v>0</v>
      </c>
      <c r="U571" s="8" t="n">
        <v>1510</v>
      </c>
      <c r="V571" s="9" t="n">
        <v>7</v>
      </c>
      <c r="W571" s="9">
        <f>U571-V571-1</f>
        <v/>
      </c>
      <c r="X571" s="9">
        <f>COUNTIF(B:B,B571)</f>
        <v/>
      </c>
      <c r="Y571" s="7">
        <f>(7.477*AV571+9.003*AW571)</f>
        <v/>
      </c>
      <c r="Z571" s="7">
        <f>(17.561*$AV571+11.448*$AW571)</f>
        <v/>
      </c>
      <c r="AA571" s="9" t="n">
        <v>1</v>
      </c>
      <c r="AB571" s="9" t="n">
        <v>0</v>
      </c>
      <c r="AC571" s="9" t="n">
        <v>0</v>
      </c>
      <c r="AD571" s="9" t="n">
        <v>1</v>
      </c>
      <c r="AE571" s="9" t="n">
        <v>0</v>
      </c>
      <c r="AF571" s="9" t="n">
        <v>0</v>
      </c>
      <c r="AG571" s="8" t="n">
        <v>1</v>
      </c>
      <c r="AH571" s="9" t="n">
        <v>0</v>
      </c>
      <c r="AI571" s="30" t="n">
        <v>0</v>
      </c>
      <c r="AJ571" s="9" t="n">
        <v>0</v>
      </c>
      <c r="AK571" s="30" t="n">
        <v>1</v>
      </c>
      <c r="AL571" s="21" t="n">
        <v>1986</v>
      </c>
      <c r="AM571" s="23">
        <f>LN(AL571)</f>
        <v/>
      </c>
      <c r="AN571" s="33" t="n">
        <v>0.36</v>
      </c>
      <c r="AO571" s="33" t="n">
        <v>0.49</v>
      </c>
      <c r="AP571" s="33" t="n">
        <v>0.13</v>
      </c>
      <c r="AQ571" s="43" t="n">
        <v>0.02</v>
      </c>
      <c r="AR571" s="33" t="inlineStr">
        <is>
          <t>.</t>
        </is>
      </c>
      <c r="AS571" s="43" t="inlineStr">
        <is>
          <t>.</t>
        </is>
      </c>
      <c r="AT571" s="42" t="n">
        <v>1</v>
      </c>
      <c r="AU571" s="18" t="n">
        <v>0</v>
      </c>
      <c r="AV571" t="n">
        <v>0.88</v>
      </c>
      <c r="AW571" s="40">
        <f>1-AV571</f>
        <v/>
      </c>
      <c r="AX571" s="39">
        <f>1-AY571</f>
        <v/>
      </c>
      <c r="AY571" s="40">
        <f>(0.45*$AV571+0.5*$AW571)</f>
        <v/>
      </c>
      <c r="BA571" s="18" t="n"/>
      <c r="BB571" t="n">
        <v>0</v>
      </c>
      <c r="BC571" s="18" t="n">
        <v>1</v>
      </c>
      <c r="BD571" s="18" t="inlineStr">
        <is>
          <t>Papua New Guinea</t>
        </is>
      </c>
      <c r="BE571" t="n">
        <v>0</v>
      </c>
      <c r="BF571" t="n">
        <v>1</v>
      </c>
      <c r="BG571" t="n">
        <v>0</v>
      </c>
      <c r="BH571" t="n">
        <v>0</v>
      </c>
      <c r="BI571" t="n">
        <v>0</v>
      </c>
      <c r="BJ571" t="n">
        <v>0</v>
      </c>
      <c r="BK571" s="18" t="n">
        <v>0</v>
      </c>
      <c r="BL571" t="n">
        <v>0</v>
      </c>
      <c r="BM571" t="n">
        <v>1</v>
      </c>
      <c r="BN571" s="18" t="n">
        <v>0</v>
      </c>
      <c r="BO571" t="n">
        <v>124.18</v>
      </c>
      <c r="BP571" t="n">
        <v>470</v>
      </c>
      <c r="BQ571" s="96">
        <f>Z571+Y571+7</f>
        <v/>
      </c>
      <c r="BR571" t="n">
        <v>1</v>
      </c>
      <c r="BS571" t="n">
        <v>0</v>
      </c>
      <c r="BT571" t="n">
        <v>0</v>
      </c>
      <c r="BU571" t="n">
        <v>0</v>
      </c>
      <c r="BV571" t="n">
        <v>0</v>
      </c>
      <c r="BW571" t="n">
        <v>0</v>
      </c>
      <c r="BX571" t="n">
        <v>0</v>
      </c>
      <c r="BY571" s="18" t="n">
        <v>0</v>
      </c>
      <c r="BZ571" t="n">
        <v>0</v>
      </c>
      <c r="CA571" t="n">
        <v>0</v>
      </c>
      <c r="CB571" t="n">
        <v>0</v>
      </c>
      <c r="CC571" s="18" t="n">
        <v>1</v>
      </c>
      <c r="CD571" t="n">
        <v>0</v>
      </c>
      <c r="CE571" t="n">
        <v>0</v>
      </c>
      <c r="CF571" t="n">
        <v>0</v>
      </c>
      <c r="CG571" t="n">
        <v>0</v>
      </c>
      <c r="CH571" s="18" t="n">
        <v>0</v>
      </c>
      <c r="CI571" t="n">
        <v>0</v>
      </c>
      <c r="CJ571" t="n">
        <v>0</v>
      </c>
      <c r="CK571" t="n">
        <v>0</v>
      </c>
      <c r="CL571" t="n">
        <v>1</v>
      </c>
      <c r="CM571" t="n">
        <v>0</v>
      </c>
      <c r="CN571" t="n">
        <v>0</v>
      </c>
      <c r="CO571" t="n">
        <v>0</v>
      </c>
      <c r="CP571" t="n">
        <v>0</v>
      </c>
      <c r="CQ571" t="n">
        <v>0</v>
      </c>
      <c r="CR571" t="n">
        <v>0</v>
      </c>
      <c r="CS571" s="18" t="n">
        <v>1</v>
      </c>
      <c r="DD571" s="34" t="inlineStr">
        <is>
          <t>X</t>
        </is>
      </c>
    </row>
    <row r="572">
      <c r="A572" t="n">
        <v>571</v>
      </c>
      <c r="B572" t="n">
        <v>36</v>
      </c>
      <c r="C572" s="25" t="inlineStr">
        <is>
          <t>Gibson &amp; Fatai (2006)</t>
        </is>
      </c>
      <c r="D572" s="12" t="n">
        <v>6</v>
      </c>
      <c r="E572" s="14">
        <f>D572/F572</f>
        <v/>
      </c>
      <c r="F572" s="7" t="n">
        <v>6.64</v>
      </c>
      <c r="G572" s="7">
        <f>D572-E572</f>
        <v/>
      </c>
      <c r="H572" s="16">
        <f>D572+E572</f>
        <v/>
      </c>
      <c r="I572" s="11">
        <f>IFERROR(F572/SQRT(F572^2+W572), "X")</f>
        <v/>
      </c>
      <c r="J572" s="33">
        <f>IFERROR(SQRT((1-I572^2)/W572), "X")</f>
        <v/>
      </c>
      <c r="K572" s="33">
        <f>IFERROR(1/J572, "X")</f>
        <v/>
      </c>
      <c r="L572" s="33">
        <f>IFERROR(I572-J572, "X")</f>
        <v/>
      </c>
      <c r="M572" s="33">
        <f>IFERROR(I572+J572, "X")</f>
        <v/>
      </c>
      <c r="N572" s="8" t="n">
        <v>1</v>
      </c>
      <c r="O572" s="9" t="n">
        <v>0</v>
      </c>
      <c r="P572" s="8" t="n">
        <v>0</v>
      </c>
      <c r="Q572" s="9" t="n">
        <v>0</v>
      </c>
      <c r="R572" s="9" t="n">
        <v>0</v>
      </c>
      <c r="S572" s="9" t="n">
        <v>1</v>
      </c>
      <c r="T572" s="9" t="n">
        <v>0</v>
      </c>
      <c r="U572" s="8" t="n">
        <v>1510</v>
      </c>
      <c r="V572" s="9" t="n">
        <v>7</v>
      </c>
      <c r="W572" s="9">
        <f>U572-V572-1</f>
        <v/>
      </c>
      <c r="X572" s="9">
        <f>COUNTIF(B:B,B572)</f>
        <v/>
      </c>
      <c r="Y572" s="7">
        <f>(7.477*AV572+9.003*AW572)</f>
        <v/>
      </c>
      <c r="Z572" s="7">
        <f>(17.561*$AV572+11.448*$AW572)</f>
        <v/>
      </c>
      <c r="AA572" s="9" t="n">
        <v>1</v>
      </c>
      <c r="AB572" s="9" t="n">
        <v>0</v>
      </c>
      <c r="AC572" s="9" t="n">
        <v>0</v>
      </c>
      <c r="AD572" s="9" t="n">
        <v>1</v>
      </c>
      <c r="AE572" s="9" t="n">
        <v>0</v>
      </c>
      <c r="AF572" s="9" t="n">
        <v>0</v>
      </c>
      <c r="AG572" s="8" t="n">
        <v>1</v>
      </c>
      <c r="AH572" s="9" t="n">
        <v>0</v>
      </c>
      <c r="AI572" s="30" t="n">
        <v>0</v>
      </c>
      <c r="AJ572" s="9" t="n">
        <v>0</v>
      </c>
      <c r="AK572" s="30" t="n">
        <v>1</v>
      </c>
      <c r="AL572" s="21" t="n">
        <v>1986</v>
      </c>
      <c r="AM572" s="23">
        <f>LN(AL572)</f>
        <v/>
      </c>
      <c r="AN572" s="33" t="n">
        <v>0.36</v>
      </c>
      <c r="AO572" s="33" t="n">
        <v>0.49</v>
      </c>
      <c r="AP572" s="33" t="n">
        <v>0.13</v>
      </c>
      <c r="AQ572" s="43" t="n">
        <v>0.02</v>
      </c>
      <c r="AR572" s="33" t="inlineStr">
        <is>
          <t>.</t>
        </is>
      </c>
      <c r="AS572" s="43" t="inlineStr">
        <is>
          <t>.</t>
        </is>
      </c>
      <c r="AT572" s="42" t="n">
        <v>1</v>
      </c>
      <c r="AU572" s="18" t="n">
        <v>0</v>
      </c>
      <c r="AV572" t="n">
        <v>0.88</v>
      </c>
      <c r="AW572" s="40">
        <f>1-AV572</f>
        <v/>
      </c>
      <c r="AX572" s="39">
        <f>1-AY572</f>
        <v/>
      </c>
      <c r="AY572" s="40">
        <f>(0.45*$AV572+0.5*$AW572)</f>
        <v/>
      </c>
      <c r="BA572" s="18" t="n"/>
      <c r="BB572" t="n">
        <v>0</v>
      </c>
      <c r="BC572" s="18" t="n">
        <v>1</v>
      </c>
      <c r="BD572" s="18" t="inlineStr">
        <is>
          <t>Papua New Guinea</t>
        </is>
      </c>
      <c r="BE572" t="n">
        <v>0</v>
      </c>
      <c r="BF572" t="n">
        <v>1</v>
      </c>
      <c r="BG572" t="n">
        <v>0</v>
      </c>
      <c r="BH572" t="n">
        <v>0</v>
      </c>
      <c r="BI572" t="n">
        <v>0</v>
      </c>
      <c r="BJ572" t="n">
        <v>0</v>
      </c>
      <c r="BK572" s="18" t="n">
        <v>0</v>
      </c>
      <c r="BL572" t="n">
        <v>0</v>
      </c>
      <c r="BM572" t="n">
        <v>1</v>
      </c>
      <c r="BN572" s="18" t="n">
        <v>0</v>
      </c>
      <c r="BO572" t="n">
        <v>124.18</v>
      </c>
      <c r="BP572" t="n">
        <v>470</v>
      </c>
      <c r="BQ572" s="96">
        <f>Z572+Y572+7</f>
        <v/>
      </c>
      <c r="BR572" t="n">
        <v>1</v>
      </c>
      <c r="BS572" t="n">
        <v>0</v>
      </c>
      <c r="BT572" t="n">
        <v>0</v>
      </c>
      <c r="BU572" t="n">
        <v>0</v>
      </c>
      <c r="BV572" t="n">
        <v>0</v>
      </c>
      <c r="BW572" t="n">
        <v>0</v>
      </c>
      <c r="BX572" t="n">
        <v>0</v>
      </c>
      <c r="BY572" s="18" t="n">
        <v>0</v>
      </c>
      <c r="BZ572" t="n">
        <v>0</v>
      </c>
      <c r="CA572" t="n">
        <v>0</v>
      </c>
      <c r="CB572" t="n">
        <v>0</v>
      </c>
      <c r="CC572" s="18" t="n">
        <v>1</v>
      </c>
      <c r="CD572" t="n">
        <v>0</v>
      </c>
      <c r="CE572" t="n">
        <v>0</v>
      </c>
      <c r="CF572" t="n">
        <v>0</v>
      </c>
      <c r="CG572" t="n">
        <v>0</v>
      </c>
      <c r="CH572" s="18" t="n">
        <v>0</v>
      </c>
      <c r="CI572" t="n">
        <v>0</v>
      </c>
      <c r="CJ572" t="n">
        <v>0</v>
      </c>
      <c r="CK572" t="n">
        <v>0</v>
      </c>
      <c r="CL572" t="n">
        <v>1</v>
      </c>
      <c r="CM572" t="n">
        <v>0</v>
      </c>
      <c r="CN572" t="n">
        <v>0</v>
      </c>
      <c r="CO572" t="n">
        <v>0</v>
      </c>
      <c r="CP572" t="n">
        <v>0</v>
      </c>
      <c r="CQ572" t="n">
        <v>1</v>
      </c>
      <c r="CR572" t="n">
        <v>0</v>
      </c>
      <c r="CS572" s="18" t="n">
        <v>0</v>
      </c>
      <c r="DD572" s="34" t="inlineStr">
        <is>
          <t>X</t>
        </is>
      </c>
    </row>
    <row r="573">
      <c r="A573" t="n">
        <v>572</v>
      </c>
      <c r="B573" t="n">
        <v>36</v>
      </c>
      <c r="C573" s="25" t="inlineStr">
        <is>
          <t>Gibson &amp; Fatai (2006)</t>
        </is>
      </c>
      <c r="D573" s="12" t="n">
        <v>8.4</v>
      </c>
      <c r="E573" s="14">
        <f>D573/F573</f>
        <v/>
      </c>
      <c r="F573" s="7" t="n">
        <v>8.51</v>
      </c>
      <c r="G573" s="7">
        <f>D573-E573</f>
        <v/>
      </c>
      <c r="H573" s="16">
        <f>D573+E573</f>
        <v/>
      </c>
      <c r="I573" s="11">
        <f>IFERROR(F573/SQRT(F573^2+W573), "X")</f>
        <v/>
      </c>
      <c r="J573" s="33">
        <f>IFERROR(SQRT((1-I573^2)/W573), "X")</f>
        <v/>
      </c>
      <c r="K573" s="33">
        <f>IFERROR(1/J573, "X")</f>
        <v/>
      </c>
      <c r="L573" s="33">
        <f>IFERROR(I573-J573, "X")</f>
        <v/>
      </c>
      <c r="M573" s="33">
        <f>IFERROR(I573+J573, "X")</f>
        <v/>
      </c>
      <c r="N573" s="8" t="n">
        <v>1</v>
      </c>
      <c r="O573" s="9" t="n">
        <v>0</v>
      </c>
      <c r="P573" s="8" t="n">
        <v>0</v>
      </c>
      <c r="Q573" s="9" t="n">
        <v>0</v>
      </c>
      <c r="R573" s="9" t="n">
        <v>0</v>
      </c>
      <c r="S573" s="9" t="n">
        <v>1</v>
      </c>
      <c r="T573" s="9" t="n">
        <v>0</v>
      </c>
      <c r="U573" s="8" t="n">
        <v>1510</v>
      </c>
      <c r="V573" s="9" t="n">
        <v>6</v>
      </c>
      <c r="W573" s="9">
        <f>U573-V573-1</f>
        <v/>
      </c>
      <c r="X573" s="9">
        <f>COUNTIF(B:B,B573)</f>
        <v/>
      </c>
      <c r="Y573" s="7">
        <f>(7.477*AV573+9.003*AW573)</f>
        <v/>
      </c>
      <c r="Z573" s="7">
        <f>(17.561*$AV573+11.448*$AW573)</f>
        <v/>
      </c>
      <c r="AA573" s="9" t="n">
        <v>1</v>
      </c>
      <c r="AB573" s="9" t="n">
        <v>0</v>
      </c>
      <c r="AC573" s="9" t="n">
        <v>0</v>
      </c>
      <c r="AD573" s="9" t="n">
        <v>1</v>
      </c>
      <c r="AE573" s="9" t="n">
        <v>0</v>
      </c>
      <c r="AF573" s="9" t="n">
        <v>0</v>
      </c>
      <c r="AG573" s="8" t="n">
        <v>1</v>
      </c>
      <c r="AH573" s="9" t="n">
        <v>0</v>
      </c>
      <c r="AI573" s="30" t="n">
        <v>0</v>
      </c>
      <c r="AJ573" s="9" t="n">
        <v>0</v>
      </c>
      <c r="AK573" s="30" t="n">
        <v>1</v>
      </c>
      <c r="AL573" s="21" t="n">
        <v>1986</v>
      </c>
      <c r="AM573" s="23">
        <f>LN(AL573)</f>
        <v/>
      </c>
      <c r="AN573" s="33" t="n">
        <v>0.36</v>
      </c>
      <c r="AO573" s="33" t="n">
        <v>0.49</v>
      </c>
      <c r="AP573" s="33" t="n">
        <v>0.13</v>
      </c>
      <c r="AQ573" s="43" t="n">
        <v>0.02</v>
      </c>
      <c r="AR573" s="33" t="inlineStr">
        <is>
          <t>.</t>
        </is>
      </c>
      <c r="AS573" s="43" t="inlineStr">
        <is>
          <t>.</t>
        </is>
      </c>
      <c r="AT573" s="42" t="n">
        <v>1</v>
      </c>
      <c r="AU573" s="18" t="n">
        <v>0</v>
      </c>
      <c r="AV573" t="n">
        <v>0.88</v>
      </c>
      <c r="AW573" s="40">
        <f>1-AV573</f>
        <v/>
      </c>
      <c r="AX573" s="39">
        <f>1-AY573</f>
        <v/>
      </c>
      <c r="AY573" s="40">
        <f>(0.45*$AV573+0.5*$AW573)</f>
        <v/>
      </c>
      <c r="BA573" s="18" t="n"/>
      <c r="BB573" t="n">
        <v>0</v>
      </c>
      <c r="BC573" s="18" t="n">
        <v>1</v>
      </c>
      <c r="BD573" s="18" t="inlineStr">
        <is>
          <t>Papua New Guinea</t>
        </is>
      </c>
      <c r="BE573" t="n">
        <v>0</v>
      </c>
      <c r="BF573" t="n">
        <v>1</v>
      </c>
      <c r="BG573" t="n">
        <v>0</v>
      </c>
      <c r="BH573" t="n">
        <v>0</v>
      </c>
      <c r="BI573" t="n">
        <v>0</v>
      </c>
      <c r="BJ573" t="n">
        <v>0</v>
      </c>
      <c r="BK573" s="18" t="n">
        <v>0</v>
      </c>
      <c r="BL573" t="n">
        <v>0</v>
      </c>
      <c r="BM573" t="n">
        <v>1</v>
      </c>
      <c r="BN573" s="18" t="n">
        <v>0</v>
      </c>
      <c r="BO573" t="n">
        <v>124.18</v>
      </c>
      <c r="BP573" t="n">
        <v>470</v>
      </c>
      <c r="BQ573" s="96">
        <f>Z573+Y573+7</f>
        <v/>
      </c>
      <c r="BR573" t="n">
        <v>0</v>
      </c>
      <c r="BS573" t="n">
        <v>0</v>
      </c>
      <c r="BT573" t="n">
        <v>0</v>
      </c>
      <c r="BU573" t="n">
        <v>0</v>
      </c>
      <c r="BV573" t="n">
        <v>0</v>
      </c>
      <c r="BW573" t="n">
        <v>0</v>
      </c>
      <c r="BX573" t="n">
        <v>1</v>
      </c>
      <c r="BY573" s="18" t="n">
        <v>0</v>
      </c>
      <c r="BZ573" t="n">
        <v>0</v>
      </c>
      <c r="CA573" t="n">
        <v>0</v>
      </c>
      <c r="CB573" t="n">
        <v>0</v>
      </c>
      <c r="CC573" s="18" t="n">
        <v>1</v>
      </c>
      <c r="CD573" t="n">
        <v>0</v>
      </c>
      <c r="CE573" t="n">
        <v>0</v>
      </c>
      <c r="CF573" t="n">
        <v>0</v>
      </c>
      <c r="CG573" t="n">
        <v>0</v>
      </c>
      <c r="CH573" s="18" t="n">
        <v>0</v>
      </c>
      <c r="CI573" t="n">
        <v>0</v>
      </c>
      <c r="CJ573" t="n">
        <v>0</v>
      </c>
      <c r="CK573" t="n">
        <v>0</v>
      </c>
      <c r="CL573" t="n">
        <v>1</v>
      </c>
      <c r="CM573" t="n">
        <v>0</v>
      </c>
      <c r="CN573" t="n">
        <v>0</v>
      </c>
      <c r="CO573" t="n">
        <v>1</v>
      </c>
      <c r="CP573" t="n">
        <v>0</v>
      </c>
      <c r="CQ573" t="n">
        <v>0</v>
      </c>
      <c r="CR573" t="n">
        <v>0</v>
      </c>
      <c r="CS573" s="18" t="n">
        <v>0</v>
      </c>
      <c r="DD573" s="34" t="inlineStr">
        <is>
          <t>X</t>
        </is>
      </c>
    </row>
    <row r="574">
      <c r="A574" t="n">
        <v>573</v>
      </c>
      <c r="B574" t="n">
        <v>36</v>
      </c>
      <c r="C574" s="25" t="inlineStr">
        <is>
          <t>Gibson &amp; Fatai (2006)</t>
        </is>
      </c>
      <c r="D574" s="12" t="n">
        <v>7.4</v>
      </c>
      <c r="E574" s="14">
        <f>D574/F574</f>
        <v/>
      </c>
      <c r="F574" s="7" t="n">
        <v>7.11</v>
      </c>
      <c r="G574" s="7">
        <f>D574-E574</f>
        <v/>
      </c>
      <c r="H574" s="16">
        <f>D574+E574</f>
        <v/>
      </c>
      <c r="I574" s="11">
        <f>IFERROR(F574/SQRT(F574^2+W574), "X")</f>
        <v/>
      </c>
      <c r="J574" s="33">
        <f>IFERROR(SQRT((1-I574^2)/W574), "X")</f>
        <v/>
      </c>
      <c r="K574" s="33">
        <f>IFERROR(1/J574, "X")</f>
        <v/>
      </c>
      <c r="L574" s="33">
        <f>IFERROR(I574-J574, "X")</f>
        <v/>
      </c>
      <c r="M574" s="33">
        <f>IFERROR(I574+J574, "X")</f>
        <v/>
      </c>
      <c r="N574" s="8" t="n">
        <v>1</v>
      </c>
      <c r="O574" s="9" t="n">
        <v>0</v>
      </c>
      <c r="P574" s="8" t="n">
        <v>0</v>
      </c>
      <c r="Q574" s="9" t="n">
        <v>0</v>
      </c>
      <c r="R574" s="9" t="n">
        <v>0</v>
      </c>
      <c r="S574" s="9" t="n">
        <v>1</v>
      </c>
      <c r="T574" s="9" t="n">
        <v>0</v>
      </c>
      <c r="U574" s="8" t="n">
        <v>1220</v>
      </c>
      <c r="V574" s="9" t="n">
        <v>5</v>
      </c>
      <c r="W574" s="9">
        <f>U574-V574-1</f>
        <v/>
      </c>
      <c r="X574" s="9">
        <f>COUNTIF(B:B,B574)</f>
        <v/>
      </c>
      <c r="Y574" s="7">
        <f>(7.477*AV574+9.003*AW574)</f>
        <v/>
      </c>
      <c r="Z574" s="7">
        <f>(17.561*$AV574+11.448*$AW574)</f>
        <v/>
      </c>
      <c r="AA574" s="9" t="n">
        <v>1</v>
      </c>
      <c r="AB574" s="9" t="n">
        <v>0</v>
      </c>
      <c r="AC574" s="9" t="n">
        <v>0</v>
      </c>
      <c r="AD574" s="9" t="n">
        <v>1</v>
      </c>
      <c r="AE574" s="9" t="n">
        <v>0</v>
      </c>
      <c r="AF574" s="9" t="n">
        <v>0</v>
      </c>
      <c r="AG574" s="8" t="n">
        <v>1</v>
      </c>
      <c r="AH574" s="9" t="n">
        <v>0</v>
      </c>
      <c r="AI574" s="30" t="n">
        <v>0</v>
      </c>
      <c r="AJ574" s="9" t="n">
        <v>0</v>
      </c>
      <c r="AK574" s="30" t="n">
        <v>1</v>
      </c>
      <c r="AL574" s="21" t="n">
        <v>1986</v>
      </c>
      <c r="AM574" s="23">
        <f>LN(AL574)</f>
        <v/>
      </c>
      <c r="AN574" s="33" t="n">
        <v>0.36</v>
      </c>
      <c r="AO574" s="33" t="n">
        <v>0.49</v>
      </c>
      <c r="AP574" s="33" t="n">
        <v>0.13</v>
      </c>
      <c r="AQ574" s="43" t="n">
        <v>0.02</v>
      </c>
      <c r="AR574" s="33" t="inlineStr">
        <is>
          <t>.</t>
        </is>
      </c>
      <c r="AS574" s="43" t="inlineStr">
        <is>
          <t>.</t>
        </is>
      </c>
      <c r="AT574" s="42" t="n">
        <v>1</v>
      </c>
      <c r="AU574" s="18" t="n">
        <v>0</v>
      </c>
      <c r="AV574" t="n">
        <v>1</v>
      </c>
      <c r="AW574" s="40" t="n">
        <v>0</v>
      </c>
      <c r="AX574" s="39">
        <f>1-AY574</f>
        <v/>
      </c>
      <c r="AY574" s="40">
        <f>(0.45*$AV574+0.5*$AW574)</f>
        <v/>
      </c>
      <c r="BA574" s="18" t="n"/>
      <c r="BB574" t="n">
        <v>0</v>
      </c>
      <c r="BC574" s="18" t="n">
        <v>1</v>
      </c>
      <c r="BD574" s="18" t="inlineStr">
        <is>
          <t>Papua New Guinea</t>
        </is>
      </c>
      <c r="BE574" t="n">
        <v>0</v>
      </c>
      <c r="BF574" t="n">
        <v>1</v>
      </c>
      <c r="BG574" t="n">
        <v>0</v>
      </c>
      <c r="BH574" t="n">
        <v>0</v>
      </c>
      <c r="BI574" t="n">
        <v>0</v>
      </c>
      <c r="BJ574" t="n">
        <v>0</v>
      </c>
      <c r="BK574" s="18" t="n">
        <v>0</v>
      </c>
      <c r="BL574" t="n">
        <v>0</v>
      </c>
      <c r="BM574" t="n">
        <v>1</v>
      </c>
      <c r="BN574" s="18" t="n">
        <v>0</v>
      </c>
      <c r="BO574" t="n">
        <v>124.18</v>
      </c>
      <c r="BP574" t="n">
        <v>470</v>
      </c>
      <c r="BQ574" s="96">
        <f>Z574+Y574+7</f>
        <v/>
      </c>
      <c r="BR574" t="n">
        <v>0</v>
      </c>
      <c r="BS574" t="n">
        <v>0</v>
      </c>
      <c r="BT574" t="n">
        <v>0</v>
      </c>
      <c r="BU574" t="n">
        <v>0</v>
      </c>
      <c r="BV574" t="n">
        <v>0</v>
      </c>
      <c r="BW574" t="n">
        <v>0</v>
      </c>
      <c r="BX574" t="n">
        <v>1</v>
      </c>
      <c r="BY574" s="18" t="n">
        <v>0</v>
      </c>
      <c r="BZ574" t="n">
        <v>0</v>
      </c>
      <c r="CA574" t="n">
        <v>0</v>
      </c>
      <c r="CB574" t="n">
        <v>0</v>
      </c>
      <c r="CC574" s="18" t="n">
        <v>1</v>
      </c>
      <c r="CD574" t="n">
        <v>0</v>
      </c>
      <c r="CE574" t="n">
        <v>0</v>
      </c>
      <c r="CF574" t="n">
        <v>0</v>
      </c>
      <c r="CG574" t="n">
        <v>0</v>
      </c>
      <c r="CH574" s="18" t="n">
        <v>0</v>
      </c>
      <c r="CI574" t="n">
        <v>0</v>
      </c>
      <c r="CJ574" t="n">
        <v>0</v>
      </c>
      <c r="CK574" t="n">
        <v>0</v>
      </c>
      <c r="CL574" t="n">
        <v>1</v>
      </c>
      <c r="CM574" t="n">
        <v>0</v>
      </c>
      <c r="CN574" t="n">
        <v>0</v>
      </c>
      <c r="CO574" t="n">
        <v>0</v>
      </c>
      <c r="CP574" t="n">
        <v>0</v>
      </c>
      <c r="CQ574" t="n">
        <v>0</v>
      </c>
      <c r="CR574" t="n">
        <v>0</v>
      </c>
      <c r="CS574" s="18" t="n">
        <v>0</v>
      </c>
      <c r="DD574" s="34" t="inlineStr">
        <is>
          <t>X</t>
        </is>
      </c>
    </row>
    <row r="575">
      <c r="A575" t="n">
        <v>574</v>
      </c>
      <c r="B575" t="n">
        <v>36</v>
      </c>
      <c r="C575" s="25" t="inlineStr">
        <is>
          <t>Gibson &amp; Fatai (2006)</t>
        </is>
      </c>
      <c r="D575" s="12" t="n">
        <v>7.6</v>
      </c>
      <c r="E575" s="14">
        <f>D575/F575</f>
        <v/>
      </c>
      <c r="F575" s="7" t="n">
        <v>2.43</v>
      </c>
      <c r="G575" s="7">
        <f>D575-E575</f>
        <v/>
      </c>
      <c r="H575" s="16">
        <f>D575+E575</f>
        <v/>
      </c>
      <c r="I575" s="11">
        <f>IFERROR(F575/SQRT(F575^2+W575), "X")</f>
        <v/>
      </c>
      <c r="J575" s="33">
        <f>IFERROR(SQRT((1-I575^2)/W575), "X")</f>
        <v/>
      </c>
      <c r="K575" s="33">
        <f>IFERROR(1/J575, "X")</f>
        <v/>
      </c>
      <c r="L575" s="33">
        <f>IFERROR(I575-J575, "X")</f>
        <v/>
      </c>
      <c r="M575" s="33">
        <f>IFERROR(I575+J575, "X")</f>
        <v/>
      </c>
      <c r="N575" s="8" t="n">
        <v>1</v>
      </c>
      <c r="O575" s="9" t="n">
        <v>0</v>
      </c>
      <c r="P575" s="8" t="n">
        <v>0</v>
      </c>
      <c r="Q575" s="9" t="n">
        <v>0</v>
      </c>
      <c r="R575" s="9" t="n">
        <v>0</v>
      </c>
      <c r="S575" s="9" t="n">
        <v>1</v>
      </c>
      <c r="T575" s="9" t="n">
        <v>0</v>
      </c>
      <c r="U575" s="8" t="n">
        <v>1577</v>
      </c>
      <c r="V575" s="9" t="n">
        <v>5</v>
      </c>
      <c r="W575" s="9">
        <f>U575-V575-1</f>
        <v/>
      </c>
      <c r="X575" s="9">
        <f>COUNTIF(B:B,B575)</f>
        <v/>
      </c>
      <c r="Y575" s="7">
        <f>(7.477*AV575+9.003*AW575)</f>
        <v/>
      </c>
      <c r="Z575" s="7">
        <f>(17.561*$AV575+11.448*$AW575)</f>
        <v/>
      </c>
      <c r="AA575" s="9" t="n">
        <v>1</v>
      </c>
      <c r="AB575" s="9" t="n">
        <v>0</v>
      </c>
      <c r="AC575" s="9" t="n">
        <v>0</v>
      </c>
      <c r="AD575" s="9" t="n">
        <v>1</v>
      </c>
      <c r="AE575" s="9" t="n">
        <v>0</v>
      </c>
      <c r="AF575" s="9" t="n">
        <v>0</v>
      </c>
      <c r="AG575" s="8" t="n">
        <v>1</v>
      </c>
      <c r="AH575" s="9" t="n">
        <v>0</v>
      </c>
      <c r="AI575" s="30" t="n">
        <v>0</v>
      </c>
      <c r="AJ575" s="9" t="n">
        <v>0</v>
      </c>
      <c r="AK575" s="30" t="n">
        <v>1</v>
      </c>
      <c r="AL575" s="21" t="n">
        <v>1986</v>
      </c>
      <c r="AM575" s="23">
        <f>LN(AL575)</f>
        <v/>
      </c>
      <c r="AN575" s="33" t="n">
        <v>0.36</v>
      </c>
      <c r="AO575" s="33" t="n">
        <v>0.49</v>
      </c>
      <c r="AP575" s="33" t="n">
        <v>0.13</v>
      </c>
      <c r="AQ575" s="43" t="n">
        <v>0.02</v>
      </c>
      <c r="AR575" s="33" t="inlineStr">
        <is>
          <t>.</t>
        </is>
      </c>
      <c r="AS575" s="43" t="inlineStr">
        <is>
          <t>.</t>
        </is>
      </c>
      <c r="AT575" s="42" t="n">
        <v>1</v>
      </c>
      <c r="AU575" s="18" t="n">
        <v>0</v>
      </c>
      <c r="AV575" t="n">
        <v>0</v>
      </c>
      <c r="AW575" s="40" t="n">
        <v>1</v>
      </c>
      <c r="AX575" s="39">
        <f>1-AY575</f>
        <v/>
      </c>
      <c r="AY575" s="40">
        <f>(0.45*$AV575+0.5*$AW575)</f>
        <v/>
      </c>
      <c r="BA575" s="18" t="n"/>
      <c r="BB575" t="n">
        <v>0</v>
      </c>
      <c r="BC575" s="18" t="n">
        <v>1</v>
      </c>
      <c r="BD575" s="18" t="inlineStr">
        <is>
          <t>Papua New Guinea</t>
        </is>
      </c>
      <c r="BE575" t="n">
        <v>0</v>
      </c>
      <c r="BF575" t="n">
        <v>1</v>
      </c>
      <c r="BG575" t="n">
        <v>0</v>
      </c>
      <c r="BH575" t="n">
        <v>0</v>
      </c>
      <c r="BI575" t="n">
        <v>0</v>
      </c>
      <c r="BJ575" t="n">
        <v>0</v>
      </c>
      <c r="BK575" s="18" t="n">
        <v>0</v>
      </c>
      <c r="BL575" t="n">
        <v>0</v>
      </c>
      <c r="BM575" t="n">
        <v>1</v>
      </c>
      <c r="BN575" s="18" t="n">
        <v>0</v>
      </c>
      <c r="BO575" t="n">
        <v>124.18</v>
      </c>
      <c r="BP575" t="n">
        <v>470</v>
      </c>
      <c r="BQ575" s="96">
        <f>Z575+Y575+7</f>
        <v/>
      </c>
      <c r="BR575" t="n">
        <v>0</v>
      </c>
      <c r="BS575" t="n">
        <v>0</v>
      </c>
      <c r="BT575" t="n">
        <v>0</v>
      </c>
      <c r="BU575" t="n">
        <v>0</v>
      </c>
      <c r="BV575" t="n">
        <v>0</v>
      </c>
      <c r="BW575" t="n">
        <v>0</v>
      </c>
      <c r="BX575" t="n">
        <v>1</v>
      </c>
      <c r="BY575" s="18" t="n">
        <v>0</v>
      </c>
      <c r="BZ575" t="n">
        <v>0</v>
      </c>
      <c r="CA575" t="n">
        <v>0</v>
      </c>
      <c r="CB575" t="n">
        <v>0</v>
      </c>
      <c r="CC575" s="18" t="n">
        <v>1</v>
      </c>
      <c r="CD575" t="n">
        <v>0</v>
      </c>
      <c r="CE575" t="n">
        <v>0</v>
      </c>
      <c r="CF575" t="n">
        <v>0</v>
      </c>
      <c r="CG575" t="n">
        <v>0</v>
      </c>
      <c r="CH575" s="18" t="n">
        <v>0</v>
      </c>
      <c r="CI575" t="n">
        <v>0</v>
      </c>
      <c r="CJ575" t="n">
        <v>0</v>
      </c>
      <c r="CK575" t="n">
        <v>0</v>
      </c>
      <c r="CL575" t="n">
        <v>1</v>
      </c>
      <c r="CM575" t="n">
        <v>0</v>
      </c>
      <c r="CN575" t="n">
        <v>0</v>
      </c>
      <c r="CO575" t="n">
        <v>0</v>
      </c>
      <c r="CP575" t="n">
        <v>0</v>
      </c>
      <c r="CQ575" t="n">
        <v>0</v>
      </c>
      <c r="CR575" t="n">
        <v>0</v>
      </c>
      <c r="CS575" s="18" t="n">
        <v>0</v>
      </c>
      <c r="DD575" s="34" t="inlineStr">
        <is>
          <t>X</t>
        </is>
      </c>
    </row>
    <row r="576">
      <c r="A576" t="n">
        <v>575</v>
      </c>
      <c r="B576" t="n">
        <v>36</v>
      </c>
      <c r="C576" s="25" t="inlineStr">
        <is>
          <t>Gibson &amp; Fatai (2006)</t>
        </is>
      </c>
      <c r="D576" s="12" t="n">
        <v>6.7</v>
      </c>
      <c r="E576" s="14">
        <f>D576/F576</f>
        <v/>
      </c>
      <c r="F576" s="7" t="n">
        <v>7.18</v>
      </c>
      <c r="G576" s="7">
        <f>D576-E576</f>
        <v/>
      </c>
      <c r="H576" s="16">
        <f>D576+E576</f>
        <v/>
      </c>
      <c r="I576" s="11">
        <f>IFERROR(F576/SQRT(F576^2+W576), "X")</f>
        <v/>
      </c>
      <c r="J576" s="33">
        <f>IFERROR(SQRT((1-I576^2)/W576), "X")</f>
        <v/>
      </c>
      <c r="K576" s="33">
        <f>IFERROR(1/J576, "X")</f>
        <v/>
      </c>
      <c r="L576" s="33">
        <f>IFERROR(I576-J576, "X")</f>
        <v/>
      </c>
      <c r="M576" s="33">
        <f>IFERROR(I576+J576, "X")</f>
        <v/>
      </c>
      <c r="N576" s="8" t="n">
        <v>1</v>
      </c>
      <c r="O576" s="9" t="n">
        <v>0</v>
      </c>
      <c r="P576" s="8" t="n">
        <v>0</v>
      </c>
      <c r="Q576" s="9" t="n">
        <v>0</v>
      </c>
      <c r="R576" s="9" t="n">
        <v>0</v>
      </c>
      <c r="S576" s="9" t="n">
        <v>1</v>
      </c>
      <c r="T576" s="9" t="n">
        <v>0</v>
      </c>
      <c r="U576" s="8" t="n">
        <v>1510</v>
      </c>
      <c r="V576" s="9" t="n">
        <v>11</v>
      </c>
      <c r="W576" s="9">
        <f>U576-V576-1</f>
        <v/>
      </c>
      <c r="X576" s="9">
        <f>COUNTIF(B:B,B576)</f>
        <v/>
      </c>
      <c r="Y576" s="7">
        <f>(7.477*AV576+9.003*AW576)</f>
        <v/>
      </c>
      <c r="Z576" s="7">
        <f>(17.561*$AV576+11.448*$AW576)</f>
        <v/>
      </c>
      <c r="AA576" s="9" t="n">
        <v>1</v>
      </c>
      <c r="AB576" s="9" t="n">
        <v>0</v>
      </c>
      <c r="AC576" s="9" t="n">
        <v>0</v>
      </c>
      <c r="AD576" s="9" t="n">
        <v>1</v>
      </c>
      <c r="AE576" s="9" t="n">
        <v>0</v>
      </c>
      <c r="AF576" s="9" t="n">
        <v>0</v>
      </c>
      <c r="AG576" s="8" t="n">
        <v>1</v>
      </c>
      <c r="AH576" s="9" t="n">
        <v>0</v>
      </c>
      <c r="AI576" s="30" t="n">
        <v>0</v>
      </c>
      <c r="AJ576" s="9" t="n">
        <v>0</v>
      </c>
      <c r="AK576" s="30" t="n">
        <v>1</v>
      </c>
      <c r="AL576" s="21" t="n">
        <v>1986</v>
      </c>
      <c r="AM576" s="23">
        <f>LN(AL576)</f>
        <v/>
      </c>
      <c r="AN576" s="33" t="n">
        <v>0.36</v>
      </c>
      <c r="AO576" s="33" t="n">
        <v>0.49</v>
      </c>
      <c r="AP576" s="33" t="n">
        <v>0.13</v>
      </c>
      <c r="AQ576" s="43" t="n">
        <v>0.02</v>
      </c>
      <c r="AR576" s="33" t="inlineStr">
        <is>
          <t>.</t>
        </is>
      </c>
      <c r="AS576" s="43" t="inlineStr">
        <is>
          <t>.</t>
        </is>
      </c>
      <c r="AT576" s="42" t="n">
        <v>1</v>
      </c>
      <c r="AU576" s="18" t="n">
        <v>0</v>
      </c>
      <c r="AV576" t="n">
        <v>0.88</v>
      </c>
      <c r="AW576" s="40">
        <f>1-AV576</f>
        <v/>
      </c>
      <c r="AX576" s="39">
        <f>1-AY576</f>
        <v/>
      </c>
      <c r="AY576" s="40">
        <f>(0.45*$AV576+0.5*$AW576)</f>
        <v/>
      </c>
      <c r="BA576" s="18" t="n"/>
      <c r="BB576" t="n">
        <v>0</v>
      </c>
      <c r="BC576" s="18" t="n">
        <v>1</v>
      </c>
      <c r="BD576" s="18" t="inlineStr">
        <is>
          <t>Papua New Guinea</t>
        </is>
      </c>
      <c r="BE576" t="n">
        <v>0</v>
      </c>
      <c r="BF576" t="n">
        <v>1</v>
      </c>
      <c r="BG576" t="n">
        <v>0</v>
      </c>
      <c r="BH576" t="n">
        <v>0</v>
      </c>
      <c r="BI576" t="n">
        <v>0</v>
      </c>
      <c r="BJ576" t="n">
        <v>0</v>
      </c>
      <c r="BK576" s="18" t="n">
        <v>0</v>
      </c>
      <c r="BL576" t="n">
        <v>0</v>
      </c>
      <c r="BM576" t="n">
        <v>1</v>
      </c>
      <c r="BN576" s="18" t="n">
        <v>0</v>
      </c>
      <c r="BO576" t="n">
        <v>124.18</v>
      </c>
      <c r="BP576" t="n">
        <v>470</v>
      </c>
      <c r="BQ576" s="96">
        <f>Z576+Y576+7</f>
        <v/>
      </c>
      <c r="BR576" t="n">
        <v>0</v>
      </c>
      <c r="BS576" t="n">
        <v>0</v>
      </c>
      <c r="BT576" t="n">
        <v>0</v>
      </c>
      <c r="BU576" t="n">
        <v>0</v>
      </c>
      <c r="BV576" t="n">
        <v>0</v>
      </c>
      <c r="BW576" t="n">
        <v>0</v>
      </c>
      <c r="BX576" t="n">
        <v>1</v>
      </c>
      <c r="BY576" s="18" t="n">
        <v>0</v>
      </c>
      <c r="BZ576" t="n">
        <v>0</v>
      </c>
      <c r="CA576" t="n">
        <v>0</v>
      </c>
      <c r="CB576" t="n">
        <v>0</v>
      </c>
      <c r="CC576" s="18" t="n">
        <v>1</v>
      </c>
      <c r="CD576" t="n">
        <v>0</v>
      </c>
      <c r="CE576" t="n">
        <v>0</v>
      </c>
      <c r="CF576" t="n">
        <v>0</v>
      </c>
      <c r="CG576" t="n">
        <v>0</v>
      </c>
      <c r="CH576" s="18" t="n">
        <v>0</v>
      </c>
      <c r="CI576" t="n">
        <v>0</v>
      </c>
      <c r="CJ576" t="n">
        <v>0</v>
      </c>
      <c r="CK576" t="n">
        <v>0</v>
      </c>
      <c r="CL576" t="n">
        <v>1</v>
      </c>
      <c r="CM576" t="n">
        <v>0</v>
      </c>
      <c r="CN576" t="n">
        <v>0</v>
      </c>
      <c r="CO576" t="n">
        <v>1</v>
      </c>
      <c r="CP576" t="n">
        <v>0</v>
      </c>
      <c r="CQ576" t="n">
        <v>1</v>
      </c>
      <c r="CR576" t="n">
        <v>0</v>
      </c>
      <c r="CS576" s="18" t="n">
        <v>1</v>
      </c>
      <c r="DD576" s="34" t="inlineStr">
        <is>
          <t>X</t>
        </is>
      </c>
    </row>
    <row r="577">
      <c r="A577" t="n">
        <v>576</v>
      </c>
      <c r="B577" t="n">
        <v>36</v>
      </c>
      <c r="C577" s="25" t="inlineStr">
        <is>
          <t>Gibson &amp; Fatai (2006)</t>
        </is>
      </c>
      <c r="D577" s="12" t="n">
        <v>5.9</v>
      </c>
      <c r="E577" s="14">
        <f>D577/F577</f>
        <v/>
      </c>
      <c r="F577" s="7" t="n">
        <v>6.22</v>
      </c>
      <c r="G577" s="7">
        <f>D577-E577</f>
        <v/>
      </c>
      <c r="H577" s="16">
        <f>D577+E577</f>
        <v/>
      </c>
      <c r="I577" s="11">
        <f>IFERROR(F577/SQRT(F577^2+W577), "X")</f>
        <v/>
      </c>
      <c r="J577" s="33">
        <f>IFERROR(SQRT((1-I577^2)/W577), "X")</f>
        <v/>
      </c>
      <c r="K577" s="33">
        <f>IFERROR(1/J577, "X")</f>
        <v/>
      </c>
      <c r="L577" s="33">
        <f>IFERROR(I577-J577, "X")</f>
        <v/>
      </c>
      <c r="M577" s="33">
        <f>IFERROR(I577+J577, "X")</f>
        <v/>
      </c>
      <c r="N577" s="8" t="n">
        <v>1</v>
      </c>
      <c r="O577" s="9" t="n">
        <v>0</v>
      </c>
      <c r="P577" s="8" t="n">
        <v>0</v>
      </c>
      <c r="Q577" s="9" t="n">
        <v>0</v>
      </c>
      <c r="R577" s="9" t="n">
        <v>0</v>
      </c>
      <c r="S577" s="9" t="n">
        <v>1</v>
      </c>
      <c r="T577" s="9" t="n">
        <v>0</v>
      </c>
      <c r="U577" s="8" t="n">
        <v>1220</v>
      </c>
      <c r="V577" s="9" t="n">
        <v>10</v>
      </c>
      <c r="W577" s="9">
        <f>U577-V577-1</f>
        <v/>
      </c>
      <c r="X577" s="9">
        <f>COUNTIF(B:B,B577)</f>
        <v/>
      </c>
      <c r="Y577" s="7">
        <f>(7.477*AV577+9.003*AW577)</f>
        <v/>
      </c>
      <c r="Z577" s="7">
        <f>(17.561*$AV577+11.448*$AW577)</f>
        <v/>
      </c>
      <c r="AA577" s="9" t="n">
        <v>1</v>
      </c>
      <c r="AB577" s="9" t="n">
        <v>0</v>
      </c>
      <c r="AC577" s="9" t="n">
        <v>0</v>
      </c>
      <c r="AD577" s="9" t="n">
        <v>1</v>
      </c>
      <c r="AE577" s="9" t="n">
        <v>0</v>
      </c>
      <c r="AF577" s="9" t="n">
        <v>0</v>
      </c>
      <c r="AG577" s="8" t="n">
        <v>1</v>
      </c>
      <c r="AH577" s="9" t="n">
        <v>0</v>
      </c>
      <c r="AI577" s="30" t="n">
        <v>0</v>
      </c>
      <c r="AJ577" s="9" t="n">
        <v>0</v>
      </c>
      <c r="AK577" s="30" t="n">
        <v>1</v>
      </c>
      <c r="AL577" s="21" t="n">
        <v>1986</v>
      </c>
      <c r="AM577" s="23">
        <f>LN(AL577)</f>
        <v/>
      </c>
      <c r="AN577" s="33" t="n">
        <v>0.36</v>
      </c>
      <c r="AO577" s="33" t="n">
        <v>0.49</v>
      </c>
      <c r="AP577" s="33" t="n">
        <v>0.13</v>
      </c>
      <c r="AQ577" s="43" t="n">
        <v>0.02</v>
      </c>
      <c r="AR577" s="33" t="inlineStr">
        <is>
          <t>.</t>
        </is>
      </c>
      <c r="AS577" s="43" t="inlineStr">
        <is>
          <t>.</t>
        </is>
      </c>
      <c r="AT577" s="42" t="n">
        <v>1</v>
      </c>
      <c r="AU577" s="18" t="n">
        <v>0</v>
      </c>
      <c r="AV577" t="n">
        <v>1</v>
      </c>
      <c r="AW577" s="40" t="n">
        <v>0</v>
      </c>
      <c r="AX577" s="39">
        <f>1-AY577</f>
        <v/>
      </c>
      <c r="AY577" s="40">
        <f>(0.45*$AV577+0.5*$AW577)</f>
        <v/>
      </c>
      <c r="BA577" s="18" t="n"/>
      <c r="BB577" t="n">
        <v>0</v>
      </c>
      <c r="BC577" s="18" t="n">
        <v>1</v>
      </c>
      <c r="BD577" s="18" t="inlineStr">
        <is>
          <t>Papua New Guinea</t>
        </is>
      </c>
      <c r="BE577" t="n">
        <v>0</v>
      </c>
      <c r="BF577" t="n">
        <v>1</v>
      </c>
      <c r="BG577" t="n">
        <v>0</v>
      </c>
      <c r="BH577" t="n">
        <v>0</v>
      </c>
      <c r="BI577" t="n">
        <v>0</v>
      </c>
      <c r="BJ577" t="n">
        <v>0</v>
      </c>
      <c r="BK577" s="18" t="n">
        <v>0</v>
      </c>
      <c r="BL577" t="n">
        <v>0</v>
      </c>
      <c r="BM577" t="n">
        <v>1</v>
      </c>
      <c r="BN577" s="18" t="n">
        <v>0</v>
      </c>
      <c r="BO577" t="n">
        <v>124.18</v>
      </c>
      <c r="BP577" t="n">
        <v>470</v>
      </c>
      <c r="BQ577" s="96">
        <f>Z577+Y577+7</f>
        <v/>
      </c>
      <c r="BR577" t="n">
        <v>0</v>
      </c>
      <c r="BS577" t="n">
        <v>0</v>
      </c>
      <c r="BT577" t="n">
        <v>0</v>
      </c>
      <c r="BU577" t="n">
        <v>0</v>
      </c>
      <c r="BV577" t="n">
        <v>0</v>
      </c>
      <c r="BW577" t="n">
        <v>0</v>
      </c>
      <c r="BX577" t="n">
        <v>1</v>
      </c>
      <c r="BY577" s="18" t="n">
        <v>0</v>
      </c>
      <c r="BZ577" t="n">
        <v>0</v>
      </c>
      <c r="CA577" t="n">
        <v>0</v>
      </c>
      <c r="CB577" t="n">
        <v>0</v>
      </c>
      <c r="CC577" s="18" t="n">
        <v>1</v>
      </c>
      <c r="CD577" t="n">
        <v>0</v>
      </c>
      <c r="CE577" t="n">
        <v>0</v>
      </c>
      <c r="CF577" t="n">
        <v>0</v>
      </c>
      <c r="CG577" t="n">
        <v>0</v>
      </c>
      <c r="CH577" s="18" t="n">
        <v>0</v>
      </c>
      <c r="CI577" t="n">
        <v>0</v>
      </c>
      <c r="CJ577" t="n">
        <v>0</v>
      </c>
      <c r="CK577" t="n">
        <v>0</v>
      </c>
      <c r="CL577" t="n">
        <v>1</v>
      </c>
      <c r="CM577" t="n">
        <v>0</v>
      </c>
      <c r="CN577" t="n">
        <v>0</v>
      </c>
      <c r="CO577" t="n">
        <v>0</v>
      </c>
      <c r="CP577" t="n">
        <v>0</v>
      </c>
      <c r="CQ577" t="n">
        <v>1</v>
      </c>
      <c r="CR577" t="n">
        <v>0</v>
      </c>
      <c r="CS577" s="18" t="n">
        <v>1</v>
      </c>
      <c r="DD577" s="34" t="inlineStr">
        <is>
          <t>X</t>
        </is>
      </c>
    </row>
    <row r="578">
      <c r="A578" t="n">
        <v>577</v>
      </c>
      <c r="B578" t="n">
        <v>36</v>
      </c>
      <c r="C578" s="25" t="inlineStr">
        <is>
          <t>Gibson &amp; Fatai (2006)</t>
        </is>
      </c>
      <c r="D578" s="12" t="n">
        <v>6.6</v>
      </c>
      <c r="E578" s="14">
        <f>D578/F578</f>
        <v/>
      </c>
      <c r="F578" s="7" t="n">
        <v>2.12</v>
      </c>
      <c r="G578" s="7">
        <f>D578-E578</f>
        <v/>
      </c>
      <c r="H578" s="16">
        <f>D578+E578</f>
        <v/>
      </c>
      <c r="I578" s="11">
        <f>IFERROR(F578/SQRT(F578^2+W578), "X")</f>
        <v/>
      </c>
      <c r="J578" s="33">
        <f>IFERROR(SQRT((1-I578^2)/W578), "X")</f>
        <v/>
      </c>
      <c r="K578" s="33">
        <f>IFERROR(1/J578, "X")</f>
        <v/>
      </c>
      <c r="L578" s="33">
        <f>IFERROR(I578-J578, "X")</f>
        <v/>
      </c>
      <c r="M578" s="33">
        <f>IFERROR(I578+J578, "X")</f>
        <v/>
      </c>
      <c r="N578" s="8" t="n">
        <v>1</v>
      </c>
      <c r="O578" s="9" t="n">
        <v>0</v>
      </c>
      <c r="P578" s="8" t="n">
        <v>0</v>
      </c>
      <c r="Q578" s="9" t="n">
        <v>0</v>
      </c>
      <c r="R578" s="9" t="n">
        <v>0</v>
      </c>
      <c r="S578" s="9" t="n">
        <v>1</v>
      </c>
      <c r="T578" s="9" t="n">
        <v>0</v>
      </c>
      <c r="U578" s="8" t="n">
        <v>290</v>
      </c>
      <c r="V578" s="9" t="n">
        <v>10</v>
      </c>
      <c r="W578" s="9">
        <f>U578-V578-1</f>
        <v/>
      </c>
      <c r="X578" s="9">
        <f>COUNTIF(B:B,B578)</f>
        <v/>
      </c>
      <c r="Y578" s="7">
        <f>(7.477*AV578+9.003*AW578)</f>
        <v/>
      </c>
      <c r="Z578" s="7">
        <f>(17.561*$AV578+11.448*$AW578)</f>
        <v/>
      </c>
      <c r="AA578" s="9" t="n">
        <v>1</v>
      </c>
      <c r="AB578" s="9" t="n">
        <v>0</v>
      </c>
      <c r="AC578" s="9" t="n">
        <v>0</v>
      </c>
      <c r="AD578" s="9" t="n">
        <v>1</v>
      </c>
      <c r="AE578" s="9" t="n">
        <v>0</v>
      </c>
      <c r="AF578" s="9" t="n">
        <v>0</v>
      </c>
      <c r="AG578" s="8" t="n">
        <v>1</v>
      </c>
      <c r="AH578" s="9" t="n">
        <v>0</v>
      </c>
      <c r="AI578" s="30" t="n">
        <v>0</v>
      </c>
      <c r="AJ578" s="9" t="n">
        <v>0</v>
      </c>
      <c r="AK578" s="30" t="n">
        <v>1</v>
      </c>
      <c r="AL578" s="21" t="n">
        <v>1986</v>
      </c>
      <c r="AM578" s="23">
        <f>LN(AL578)</f>
        <v/>
      </c>
      <c r="AN578" s="33" t="n">
        <v>0.36</v>
      </c>
      <c r="AO578" s="33" t="n">
        <v>0.49</v>
      </c>
      <c r="AP578" s="33" t="n">
        <v>0.13</v>
      </c>
      <c r="AQ578" s="43" t="n">
        <v>0.02</v>
      </c>
      <c r="AR578" s="33" t="inlineStr">
        <is>
          <t>.</t>
        </is>
      </c>
      <c r="AS578" s="43" t="inlineStr">
        <is>
          <t>.</t>
        </is>
      </c>
      <c r="AT578" s="42" t="n">
        <v>1</v>
      </c>
      <c r="AU578" s="18" t="n">
        <v>0</v>
      </c>
      <c r="AV578" t="n">
        <v>0</v>
      </c>
      <c r="AW578" s="40" t="n">
        <v>1</v>
      </c>
      <c r="AX578" s="39">
        <f>1-AY578</f>
        <v/>
      </c>
      <c r="AY578" s="40">
        <f>(0.45*$AV578+0.5*$AW578)</f>
        <v/>
      </c>
      <c r="BA578" s="18" t="n"/>
      <c r="BB578" t="n">
        <v>0</v>
      </c>
      <c r="BC578" s="18" t="n">
        <v>1</v>
      </c>
      <c r="BD578" s="18" t="inlineStr">
        <is>
          <t>Papua New Guinea</t>
        </is>
      </c>
      <c r="BE578" t="n">
        <v>0</v>
      </c>
      <c r="BF578" t="n">
        <v>1</v>
      </c>
      <c r="BG578" t="n">
        <v>0</v>
      </c>
      <c r="BH578" t="n">
        <v>0</v>
      </c>
      <c r="BI578" t="n">
        <v>0</v>
      </c>
      <c r="BJ578" t="n">
        <v>0</v>
      </c>
      <c r="BK578" s="18" t="n">
        <v>0</v>
      </c>
      <c r="BL578" t="n">
        <v>0</v>
      </c>
      <c r="BM578" t="n">
        <v>1</v>
      </c>
      <c r="BN578" s="18" t="n">
        <v>0</v>
      </c>
      <c r="BO578" t="n">
        <v>124.18</v>
      </c>
      <c r="BP578" t="n">
        <v>470</v>
      </c>
      <c r="BQ578" s="96">
        <f>Z578+Y578+7</f>
        <v/>
      </c>
      <c r="BR578" t="n">
        <v>0</v>
      </c>
      <c r="BS578" t="n">
        <v>0</v>
      </c>
      <c r="BT578" t="n">
        <v>0</v>
      </c>
      <c r="BU578" t="n">
        <v>0</v>
      </c>
      <c r="BV578" t="n">
        <v>0</v>
      </c>
      <c r="BW578" t="n">
        <v>0</v>
      </c>
      <c r="BX578" t="n">
        <v>1</v>
      </c>
      <c r="BY578" s="18" t="n">
        <v>0</v>
      </c>
      <c r="BZ578" t="n">
        <v>0</v>
      </c>
      <c r="CA578" t="n">
        <v>0</v>
      </c>
      <c r="CB578" t="n">
        <v>0</v>
      </c>
      <c r="CC578" s="18" t="n">
        <v>1</v>
      </c>
      <c r="CD578" t="n">
        <v>0</v>
      </c>
      <c r="CE578" t="n">
        <v>0</v>
      </c>
      <c r="CF578" t="n">
        <v>0</v>
      </c>
      <c r="CG578" t="n">
        <v>0</v>
      </c>
      <c r="CH578" s="18" t="n">
        <v>0</v>
      </c>
      <c r="CI578" t="n">
        <v>0</v>
      </c>
      <c r="CJ578" t="n">
        <v>0</v>
      </c>
      <c r="CK578" t="n">
        <v>0</v>
      </c>
      <c r="CL578" t="n">
        <v>1</v>
      </c>
      <c r="CM578" t="n">
        <v>0</v>
      </c>
      <c r="CN578" t="n">
        <v>0</v>
      </c>
      <c r="CO578" t="n">
        <v>0</v>
      </c>
      <c r="CP578" t="n">
        <v>0</v>
      </c>
      <c r="CQ578" t="n">
        <v>1</v>
      </c>
      <c r="CR578" t="n">
        <v>0</v>
      </c>
      <c r="CS578" s="18" t="n">
        <v>1</v>
      </c>
      <c r="DD578" s="34" t="inlineStr">
        <is>
          <t>X</t>
        </is>
      </c>
    </row>
    <row r="579" customFormat="1" s="97">
      <c r="A579" s="97" t="n">
        <v>578</v>
      </c>
      <c r="B579" s="97" t="n">
        <v>37</v>
      </c>
      <c r="C579" s="98" t="inlineStr">
        <is>
          <t>Hawley (2004)</t>
        </is>
      </c>
      <c r="D579" s="99" t="n">
        <v>11.1</v>
      </c>
      <c r="E579" s="100" t="n">
        <v>0.5</v>
      </c>
      <c r="F579" s="101">
        <f>D579/E579</f>
        <v/>
      </c>
      <c r="G579" s="101">
        <f>D579-E579</f>
        <v/>
      </c>
      <c r="H579" s="102">
        <f>D579+E579</f>
        <v/>
      </c>
      <c r="I579" s="103">
        <f>IFERROR(F579/SQRT(F579^2+W579), "X")</f>
        <v/>
      </c>
      <c r="J579" s="104">
        <f>IFERROR(SQRT((1-I579^2)/W579), "X")</f>
        <v/>
      </c>
      <c r="K579" s="104">
        <f>IFERROR(1/J579, "X")</f>
        <v/>
      </c>
      <c r="L579" s="104">
        <f>IFERROR(I579-J579, "X")</f>
        <v/>
      </c>
      <c r="M579" s="104">
        <f>IFERROR(I579+J579, "X")</f>
        <v/>
      </c>
      <c r="N579" s="105" t="n">
        <v>1</v>
      </c>
      <c r="O579" s="106" t="n">
        <v>0</v>
      </c>
      <c r="P579" s="105" t="n">
        <v>0</v>
      </c>
      <c r="Q579" s="106" t="n">
        <v>0</v>
      </c>
      <c r="R579" s="106" t="n">
        <v>1</v>
      </c>
      <c r="S579" s="106" t="n">
        <v>0</v>
      </c>
      <c r="T579" s="106" t="n">
        <v>0</v>
      </c>
      <c r="U579" s="105" t="n">
        <v>2717</v>
      </c>
      <c r="V579" s="106" t="n">
        <v>9</v>
      </c>
      <c r="W579" s="106">
        <f>U579-V579-1</f>
        <v/>
      </c>
      <c r="X579" s="106">
        <f>COUNTIF(B:B,B579)</f>
        <v/>
      </c>
      <c r="Y579" s="101" t="n">
        <v>8.49</v>
      </c>
      <c r="Z579" s="101" t="n">
        <v>14.73</v>
      </c>
      <c r="AA579" s="106" t="n">
        <v>1</v>
      </c>
      <c r="AB579" s="106" t="n">
        <v>0</v>
      </c>
      <c r="AC579" s="106" t="n">
        <v>0</v>
      </c>
      <c r="AD579" s="106" t="n">
        <v>0</v>
      </c>
      <c r="AE579" s="106" t="n">
        <v>0</v>
      </c>
      <c r="AF579" s="106" t="n">
        <v>1</v>
      </c>
      <c r="AG579" s="105" t="n">
        <v>0</v>
      </c>
      <c r="AH579" s="106" t="n">
        <v>1</v>
      </c>
      <c r="AI579" s="107" t="n">
        <v>0</v>
      </c>
      <c r="AJ579" s="106" t="n">
        <v>0</v>
      </c>
      <c r="AK579" s="107" t="n">
        <v>1</v>
      </c>
      <c r="AL579" s="108" t="n">
        <v>1985</v>
      </c>
      <c r="AM579" s="109">
        <f>LN(AL579)</f>
        <v/>
      </c>
      <c r="AN579" s="104" t="n">
        <v>0.01</v>
      </c>
      <c r="AO579" s="104" t="n">
        <v>0.47</v>
      </c>
      <c r="AP579" s="104" t="n">
        <v>0.29</v>
      </c>
      <c r="AQ579" s="110" t="n">
        <v>0.23</v>
      </c>
      <c r="AR579" s="104">
        <f>1-AS579</f>
        <v/>
      </c>
      <c r="AS579" s="110" t="n">
        <v>0.127</v>
      </c>
      <c r="AT579" s="111" t="n">
        <v>1</v>
      </c>
      <c r="AU579" s="112" t="n">
        <v>0</v>
      </c>
      <c r="AV579" s="97" t="n">
        <v>1</v>
      </c>
      <c r="AW579" s="113" t="n">
        <v>0</v>
      </c>
      <c r="AX579" s="115" t="n">
        <v>0.63</v>
      </c>
      <c r="AY579" s="113">
        <f>1-AX579</f>
        <v/>
      </c>
      <c r="BA579" s="112" t="n"/>
      <c r="BB579" s="115" t="n">
        <v>0.15</v>
      </c>
      <c r="BC579" s="113">
        <f>1-BB579</f>
        <v/>
      </c>
      <c r="BD579" s="112" t="inlineStr">
        <is>
          <t>Thailand</t>
        </is>
      </c>
      <c r="BE579" t="n">
        <v>0</v>
      </c>
      <c r="BF579" t="n">
        <v>1</v>
      </c>
      <c r="BG579" t="n">
        <v>0</v>
      </c>
      <c r="BH579" t="n">
        <v>0</v>
      </c>
      <c r="BI579" t="n">
        <v>0</v>
      </c>
      <c r="BJ579" t="n">
        <v>0</v>
      </c>
      <c r="BK579" s="112" t="n">
        <v>0</v>
      </c>
      <c r="BL579" t="n">
        <v>0</v>
      </c>
      <c r="BM579" t="n">
        <v>1</v>
      </c>
      <c r="BN579" s="112" t="n">
        <v>0</v>
      </c>
      <c r="BO579" t="n">
        <v>111.9166666666667</v>
      </c>
      <c r="BP579" t="n">
        <v>45</v>
      </c>
      <c r="BQ579" s="116">
        <f>Z579+Y579+6</f>
        <v/>
      </c>
      <c r="BR579" s="97" t="n">
        <v>1</v>
      </c>
      <c r="BS579" s="97" t="n">
        <v>0</v>
      </c>
      <c r="BT579" s="97" t="n">
        <v>0</v>
      </c>
      <c r="BU579" s="97" t="n">
        <v>0</v>
      </c>
      <c r="BV579" s="97" t="n">
        <v>0</v>
      </c>
      <c r="BW579" s="97" t="n">
        <v>0</v>
      </c>
      <c r="BX579" s="97" t="n">
        <v>0</v>
      </c>
      <c r="BY579" s="112" t="n">
        <v>0</v>
      </c>
      <c r="BZ579" s="97" t="n">
        <v>0</v>
      </c>
      <c r="CA579" s="97" t="n">
        <v>0</v>
      </c>
      <c r="CB579" s="97" t="n">
        <v>0</v>
      </c>
      <c r="CC579" s="112" t="n">
        <v>1</v>
      </c>
      <c r="CD579" s="97" t="n">
        <v>0</v>
      </c>
      <c r="CE579" s="97" t="n">
        <v>0</v>
      </c>
      <c r="CF579" s="97" t="n">
        <v>0</v>
      </c>
      <c r="CG579" s="97" t="n">
        <v>0</v>
      </c>
      <c r="CH579" s="112" t="n">
        <v>0</v>
      </c>
      <c r="CI579" s="97" t="n">
        <v>0</v>
      </c>
      <c r="CJ579" s="97" t="n">
        <v>0</v>
      </c>
      <c r="CK579" s="97" t="n">
        <v>1</v>
      </c>
      <c r="CL579" s="97" t="n">
        <v>1</v>
      </c>
      <c r="CM579" s="97" t="n">
        <v>0</v>
      </c>
      <c r="CN579" s="97" t="n">
        <v>0</v>
      </c>
      <c r="CO579" s="97" t="n">
        <v>0</v>
      </c>
      <c r="CP579" s="97" t="n">
        <v>0</v>
      </c>
      <c r="CQ579" s="97" t="n">
        <v>0</v>
      </c>
      <c r="CR579" s="97" t="n">
        <v>1</v>
      </c>
      <c r="CS579" s="112" t="n">
        <v>1</v>
      </c>
      <c r="CY579" s="114" t="n"/>
      <c r="DD579" s="114" t="inlineStr">
        <is>
          <t>X</t>
        </is>
      </c>
    </row>
    <row r="580">
      <c r="A580" t="n">
        <v>579</v>
      </c>
      <c r="B580" t="n">
        <v>37</v>
      </c>
      <c r="C580" s="25" t="inlineStr">
        <is>
          <t>Hawley (2004)</t>
        </is>
      </c>
      <c r="D580" s="12" t="n">
        <v>10.3</v>
      </c>
      <c r="E580" s="14" t="n">
        <v>0.8</v>
      </c>
      <c r="F580" s="7">
        <f>D580/E580</f>
        <v/>
      </c>
      <c r="G580" s="7">
        <f>D580-E580</f>
        <v/>
      </c>
      <c r="H580" s="16">
        <f>D580+E580</f>
        <v/>
      </c>
      <c r="I580" s="11">
        <f>IFERROR(F580/SQRT(F580^2+W580), "X")</f>
        <v/>
      </c>
      <c r="J580" s="33">
        <f>IFERROR(SQRT((1-I580^2)/W580), "X")</f>
        <v/>
      </c>
      <c r="K580" s="33">
        <f>IFERROR(1/J580, "X")</f>
        <v/>
      </c>
      <c r="L580" s="33">
        <f>IFERROR(I580-J580, "X")</f>
        <v/>
      </c>
      <c r="M580" s="33">
        <f>IFERROR(I580+J580, "X")</f>
        <v/>
      </c>
      <c r="N580" s="8" t="n">
        <v>1</v>
      </c>
      <c r="O580" s="9" t="n">
        <v>0</v>
      </c>
      <c r="P580" s="8" t="n">
        <v>0</v>
      </c>
      <c r="Q580" s="9" t="n">
        <v>0</v>
      </c>
      <c r="R580" s="9" t="n">
        <v>1</v>
      </c>
      <c r="S580" s="9" t="n">
        <v>0</v>
      </c>
      <c r="T580" s="9" t="n">
        <v>0</v>
      </c>
      <c r="U580" s="8" t="n">
        <v>7655</v>
      </c>
      <c r="V580" s="9" t="n">
        <v>9</v>
      </c>
      <c r="W580" s="9">
        <f>U580-V580-1</f>
        <v/>
      </c>
      <c r="X580" s="9">
        <f>COUNTIF(B:B,B580)</f>
        <v/>
      </c>
      <c r="Y580" s="7" t="n">
        <v>9.09</v>
      </c>
      <c r="Z580" s="7" t="n">
        <v>14.38</v>
      </c>
      <c r="AA580" s="9" t="n">
        <v>1</v>
      </c>
      <c r="AB580" s="9" t="n">
        <v>0</v>
      </c>
      <c r="AC580" s="9" t="n">
        <v>0</v>
      </c>
      <c r="AD580" s="9" t="n">
        <v>0</v>
      </c>
      <c r="AE580" s="9" t="n">
        <v>0</v>
      </c>
      <c r="AF580" s="9" t="n">
        <v>1</v>
      </c>
      <c r="AG580" s="8" t="n">
        <v>0</v>
      </c>
      <c r="AH580" s="9" t="n">
        <v>1</v>
      </c>
      <c r="AI580" s="30" t="n">
        <v>0</v>
      </c>
      <c r="AJ580" s="9" t="n">
        <v>0</v>
      </c>
      <c r="AK580" s="30" t="n">
        <v>1</v>
      </c>
      <c r="AL580" s="21" t="n">
        <v>1995</v>
      </c>
      <c r="AM580" s="23">
        <f>LN(AL580)</f>
        <v/>
      </c>
      <c r="AN580" s="33" t="n">
        <v>0.01</v>
      </c>
      <c r="AO580" s="33" t="n">
        <v>0.3</v>
      </c>
      <c r="AP580" s="33" t="n">
        <v>0.44</v>
      </c>
      <c r="AQ580" s="43" t="n">
        <v>0.25</v>
      </c>
      <c r="AR580" s="33">
        <f>1-AS580</f>
        <v/>
      </c>
      <c r="AS580" s="43" t="n">
        <v>0.127</v>
      </c>
      <c r="AT580" s="42" t="n">
        <v>1</v>
      </c>
      <c r="AU580" s="18" t="n">
        <v>0</v>
      </c>
      <c r="AV580" t="n">
        <v>1</v>
      </c>
      <c r="AW580" s="40" t="n">
        <v>0</v>
      </c>
      <c r="AX580" s="39" t="n">
        <v>0.71</v>
      </c>
      <c r="AY580" s="40">
        <f>1-AX580</f>
        <v/>
      </c>
      <c r="BA580" s="18" t="n"/>
      <c r="BB580" s="39" t="n">
        <v>0.25</v>
      </c>
      <c r="BC580" s="40">
        <f>1-BB580</f>
        <v/>
      </c>
      <c r="BD580" s="18" t="inlineStr">
        <is>
          <t>Thailand</t>
        </is>
      </c>
      <c r="BE580" t="n">
        <v>0</v>
      </c>
      <c r="BF580" t="n">
        <v>1</v>
      </c>
      <c r="BG580" t="n">
        <v>0</v>
      </c>
      <c r="BH580" t="n">
        <v>0</v>
      </c>
      <c r="BI580" t="n">
        <v>0</v>
      </c>
      <c r="BJ580" t="n">
        <v>0</v>
      </c>
      <c r="BK580" s="18" t="n">
        <v>0</v>
      </c>
      <c r="BL580" t="n">
        <v>0</v>
      </c>
      <c r="BM580" t="n">
        <v>1</v>
      </c>
      <c r="BN580" s="18" t="n">
        <v>0</v>
      </c>
      <c r="BO580" t="n">
        <v>111.9166666666667</v>
      </c>
      <c r="BP580" t="n">
        <v>45</v>
      </c>
      <c r="BQ580" s="96">
        <f>Z580+Y580+6</f>
        <v/>
      </c>
      <c r="BR580" t="n">
        <v>1</v>
      </c>
      <c r="BS580" t="n">
        <v>0</v>
      </c>
      <c r="BT580" t="n">
        <v>0</v>
      </c>
      <c r="BU580" t="n">
        <v>0</v>
      </c>
      <c r="BV580" t="n">
        <v>0</v>
      </c>
      <c r="BW580" t="n">
        <v>0</v>
      </c>
      <c r="BX580" t="n">
        <v>0</v>
      </c>
      <c r="BY580" s="18" t="n">
        <v>0</v>
      </c>
      <c r="BZ580" t="n">
        <v>0</v>
      </c>
      <c r="CA580" t="n">
        <v>0</v>
      </c>
      <c r="CB580" t="n">
        <v>0</v>
      </c>
      <c r="CC580" s="18" t="n">
        <v>1</v>
      </c>
      <c r="CD580" t="n">
        <v>0</v>
      </c>
      <c r="CE580" t="n">
        <v>0</v>
      </c>
      <c r="CF580" t="n">
        <v>0</v>
      </c>
      <c r="CG580" t="n">
        <v>0</v>
      </c>
      <c r="CH580" s="18" t="n">
        <v>0</v>
      </c>
      <c r="CI580" t="n">
        <v>0</v>
      </c>
      <c r="CJ580" t="n">
        <v>0</v>
      </c>
      <c r="CK580" t="n">
        <v>1</v>
      </c>
      <c r="CL580" t="n">
        <v>1</v>
      </c>
      <c r="CM580" t="n">
        <v>0</v>
      </c>
      <c r="CN580" t="n">
        <v>0</v>
      </c>
      <c r="CO580" t="n">
        <v>0</v>
      </c>
      <c r="CP580" t="n">
        <v>0</v>
      </c>
      <c r="CQ580" t="n">
        <v>0</v>
      </c>
      <c r="CR580" t="n">
        <v>1</v>
      </c>
      <c r="CS580" s="18" t="n">
        <v>1</v>
      </c>
      <c r="DD580" s="34" t="inlineStr">
        <is>
          <t>X</t>
        </is>
      </c>
    </row>
    <row r="581">
      <c r="A581" t="n">
        <v>580</v>
      </c>
      <c r="B581" t="n">
        <v>37</v>
      </c>
      <c r="C581" s="25" t="inlineStr">
        <is>
          <t>Hawley (2004)</t>
        </is>
      </c>
      <c r="D581" s="12" t="n">
        <v>10.3</v>
      </c>
      <c r="E581" s="14" t="n">
        <v>0.4</v>
      </c>
      <c r="F581" s="7">
        <f>D581/E581</f>
        <v/>
      </c>
      <c r="G581" s="7">
        <f>D581-E581</f>
        <v/>
      </c>
      <c r="H581" s="16">
        <f>D581+E581</f>
        <v/>
      </c>
      <c r="I581" s="11">
        <f>IFERROR(F581/SQRT(F581^2+W581), "X")</f>
        <v/>
      </c>
      <c r="J581" s="33">
        <f>IFERROR(SQRT((1-I581^2)/W581), "X")</f>
        <v/>
      </c>
      <c r="K581" s="33">
        <f>IFERROR(1/J581, "X")</f>
        <v/>
      </c>
      <c r="L581" s="33">
        <f>IFERROR(I581-J581, "X")</f>
        <v/>
      </c>
      <c r="M581" s="33">
        <f>IFERROR(I581+J581, "X")</f>
        <v/>
      </c>
      <c r="N581" s="8" t="n">
        <v>1</v>
      </c>
      <c r="O581" s="9" t="n">
        <v>0</v>
      </c>
      <c r="P581" s="8" t="n">
        <v>0</v>
      </c>
      <c r="Q581" s="9" t="n">
        <v>0</v>
      </c>
      <c r="R581" s="9" t="n">
        <v>1</v>
      </c>
      <c r="S581" s="9" t="n">
        <v>0</v>
      </c>
      <c r="T581" s="9" t="n">
        <v>0</v>
      </c>
      <c r="U581" s="8" t="n">
        <v>6493</v>
      </c>
      <c r="V581" s="9" t="n">
        <v>9</v>
      </c>
      <c r="W581" s="9">
        <f>U581-V581-1</f>
        <v/>
      </c>
      <c r="X581" s="9">
        <f>COUNTIF(B:B,B581)</f>
        <v/>
      </c>
      <c r="Y581" s="7" t="n">
        <v>9.66</v>
      </c>
      <c r="Z581" s="7" t="n">
        <v>13.85</v>
      </c>
      <c r="AA581" s="9" t="n">
        <v>1</v>
      </c>
      <c r="AB581" s="9" t="n">
        <v>0</v>
      </c>
      <c r="AC581" s="9" t="n">
        <v>0</v>
      </c>
      <c r="AD581" s="9" t="n">
        <v>0</v>
      </c>
      <c r="AE581" s="9" t="n">
        <v>0</v>
      </c>
      <c r="AF581" s="9" t="n">
        <v>1</v>
      </c>
      <c r="AG581" s="8" t="n">
        <v>0</v>
      </c>
      <c r="AH581" s="9" t="n">
        <v>1</v>
      </c>
      <c r="AI581" s="30" t="n">
        <v>0</v>
      </c>
      <c r="AJ581" s="9" t="n">
        <v>0</v>
      </c>
      <c r="AK581" s="30" t="n">
        <v>1</v>
      </c>
      <c r="AL581" s="21" t="n">
        <v>1998</v>
      </c>
      <c r="AM581" s="23">
        <f>LN(AL581)</f>
        <v/>
      </c>
      <c r="AN581" s="33" t="n">
        <v>0.01</v>
      </c>
      <c r="AO581" s="33" t="n">
        <v>0.25</v>
      </c>
      <c r="AP581" s="33" t="n">
        <v>0.46</v>
      </c>
      <c r="AQ581" s="43" t="n">
        <v>0.28</v>
      </c>
      <c r="AR581" s="33">
        <f>1-AS581</f>
        <v/>
      </c>
      <c r="AS581" s="43" t="n">
        <v>0.127</v>
      </c>
      <c r="AT581" s="42" t="n">
        <v>1</v>
      </c>
      <c r="AU581" s="18" t="n">
        <v>0</v>
      </c>
      <c r="AV581" t="n">
        <v>1</v>
      </c>
      <c r="AW581" s="40" t="n">
        <v>0</v>
      </c>
      <c r="AX581" s="39" t="n">
        <v>0.6899999999999999</v>
      </c>
      <c r="AY581" s="40">
        <f>1-AX581</f>
        <v/>
      </c>
      <c r="BA581" s="18" t="n"/>
      <c r="BB581" s="39" t="n">
        <v>0.25</v>
      </c>
      <c r="BC581" s="40">
        <f>1-BB581</f>
        <v/>
      </c>
      <c r="BD581" s="18" t="inlineStr">
        <is>
          <t>Thailand</t>
        </is>
      </c>
      <c r="BE581" t="n">
        <v>0</v>
      </c>
      <c r="BF581" t="n">
        <v>1</v>
      </c>
      <c r="BG581" t="n">
        <v>0</v>
      </c>
      <c r="BH581" t="n">
        <v>0</v>
      </c>
      <c r="BI581" t="n">
        <v>0</v>
      </c>
      <c r="BJ581" t="n">
        <v>0</v>
      </c>
      <c r="BK581" s="18" t="n">
        <v>0</v>
      </c>
      <c r="BL581" t="n">
        <v>0</v>
      </c>
      <c r="BM581" t="n">
        <v>1</v>
      </c>
      <c r="BN581" s="18" t="n">
        <v>0</v>
      </c>
      <c r="BO581" t="n">
        <v>111.9166666666667</v>
      </c>
      <c r="BP581" t="n">
        <v>45</v>
      </c>
      <c r="BQ581" s="96">
        <f>Z581+Y581+6</f>
        <v/>
      </c>
      <c r="BR581" t="n">
        <v>1</v>
      </c>
      <c r="BS581" t="n">
        <v>0</v>
      </c>
      <c r="BT581" t="n">
        <v>0</v>
      </c>
      <c r="BU581" t="n">
        <v>0</v>
      </c>
      <c r="BV581" t="n">
        <v>0</v>
      </c>
      <c r="BW581" t="n">
        <v>0</v>
      </c>
      <c r="BX581" t="n">
        <v>0</v>
      </c>
      <c r="BY581" s="18" t="n">
        <v>0</v>
      </c>
      <c r="BZ581" t="n">
        <v>0</v>
      </c>
      <c r="CA581" t="n">
        <v>0</v>
      </c>
      <c r="CB581" t="n">
        <v>0</v>
      </c>
      <c r="CC581" s="18" t="n">
        <v>1</v>
      </c>
      <c r="CD581" t="n">
        <v>0</v>
      </c>
      <c r="CE581" t="n">
        <v>0</v>
      </c>
      <c r="CF581" t="n">
        <v>0</v>
      </c>
      <c r="CG581" t="n">
        <v>0</v>
      </c>
      <c r="CH581" s="18" t="n">
        <v>0</v>
      </c>
      <c r="CI581" t="n">
        <v>0</v>
      </c>
      <c r="CJ581" t="n">
        <v>0</v>
      </c>
      <c r="CK581" t="n">
        <v>1</v>
      </c>
      <c r="CL581" t="n">
        <v>1</v>
      </c>
      <c r="CM581" t="n">
        <v>0</v>
      </c>
      <c r="CN581" t="n">
        <v>0</v>
      </c>
      <c r="CO581" t="n">
        <v>0</v>
      </c>
      <c r="CP581" t="n">
        <v>0</v>
      </c>
      <c r="CQ581" t="n">
        <v>0</v>
      </c>
      <c r="CR581" t="n">
        <v>1</v>
      </c>
      <c r="CS581" s="18" t="n">
        <v>1</v>
      </c>
      <c r="DD581" s="34" t="inlineStr">
        <is>
          <t>X</t>
        </is>
      </c>
    </row>
    <row r="582">
      <c r="A582" t="n">
        <v>581</v>
      </c>
      <c r="B582" t="n">
        <v>37</v>
      </c>
      <c r="C582" s="25" t="inlineStr">
        <is>
          <t>Hawley (2004)</t>
        </is>
      </c>
      <c r="D582" s="12" t="n">
        <v>10.8</v>
      </c>
      <c r="E582" s="14" t="n">
        <v>0.8</v>
      </c>
      <c r="F582" s="7">
        <f>D582/E582</f>
        <v/>
      </c>
      <c r="G582" s="7">
        <f>D582-E582</f>
        <v/>
      </c>
      <c r="H582" s="16">
        <f>D582+E582</f>
        <v/>
      </c>
      <c r="I582" s="11">
        <f>IFERROR(F582/SQRT(F582^2+W582), "X")</f>
        <v/>
      </c>
      <c r="J582" s="33">
        <f>IFERROR(SQRT((1-I582^2)/W582), "X")</f>
        <v/>
      </c>
      <c r="K582" s="33">
        <f>IFERROR(1/J582, "X")</f>
        <v/>
      </c>
      <c r="L582" s="33">
        <f>IFERROR(I582-J582, "X")</f>
        <v/>
      </c>
      <c r="M582" s="33">
        <f>IFERROR(I582+J582, "X")</f>
        <v/>
      </c>
      <c r="N582" s="8" t="n">
        <v>1</v>
      </c>
      <c r="O582" s="9" t="n">
        <v>0</v>
      </c>
      <c r="P582" s="8" t="n">
        <v>0</v>
      </c>
      <c r="Q582" s="9" t="n">
        <v>0</v>
      </c>
      <c r="R582" s="9" t="n">
        <v>1</v>
      </c>
      <c r="S582" s="9" t="n">
        <v>0</v>
      </c>
      <c r="T582" s="9" t="n">
        <v>0</v>
      </c>
      <c r="U582" s="8" t="n">
        <v>2159</v>
      </c>
      <c r="V582" s="9" t="n">
        <v>9</v>
      </c>
      <c r="W582" s="9">
        <f>U582-V582-1</f>
        <v/>
      </c>
      <c r="X582" s="9">
        <f>COUNTIF(B:B,B582)</f>
        <v/>
      </c>
      <c r="Y582" s="7" t="n">
        <v>9.15</v>
      </c>
      <c r="Z582" s="7" t="n">
        <v>13.47</v>
      </c>
      <c r="AA582" s="9" t="n">
        <v>1</v>
      </c>
      <c r="AB582" s="9" t="n">
        <v>0</v>
      </c>
      <c r="AC582" s="9" t="n">
        <v>0</v>
      </c>
      <c r="AD582" s="9" t="n">
        <v>0</v>
      </c>
      <c r="AE582" s="9" t="n">
        <v>0</v>
      </c>
      <c r="AF582" s="9" t="n">
        <v>1</v>
      </c>
      <c r="AG582" s="8" t="n">
        <v>0</v>
      </c>
      <c r="AH582" s="9" t="n">
        <v>1</v>
      </c>
      <c r="AI582" s="30" t="n">
        <v>0</v>
      </c>
      <c r="AJ582" s="9" t="n">
        <v>0</v>
      </c>
      <c r="AK582" s="30" t="n">
        <v>1</v>
      </c>
      <c r="AL582" s="21" t="n">
        <v>1985</v>
      </c>
      <c r="AM582" s="23">
        <f>LN(AL582)</f>
        <v/>
      </c>
      <c r="AN582" s="33" t="n">
        <v>0.03</v>
      </c>
      <c r="AO582" s="33" t="n">
        <v>0.39</v>
      </c>
      <c r="AP582" s="33" t="n">
        <v>0.26</v>
      </c>
      <c r="AQ582" s="43" t="n">
        <v>0.32</v>
      </c>
      <c r="AR582" s="33">
        <f>1-AS582</f>
        <v/>
      </c>
      <c r="AS582" s="43" t="n">
        <v>0.127</v>
      </c>
      <c r="AT582" s="42" t="n">
        <v>1</v>
      </c>
      <c r="AU582" s="18" t="n">
        <v>0</v>
      </c>
      <c r="AV582" t="n">
        <v>0</v>
      </c>
      <c r="AW582" s="40" t="n">
        <v>1</v>
      </c>
      <c r="AX582" s="39" t="n">
        <v>0.64</v>
      </c>
      <c r="AY582" s="40">
        <f>1-AX582</f>
        <v/>
      </c>
      <c r="BA582" s="18" t="n"/>
      <c r="BB582" s="39" t="n">
        <v>0.12</v>
      </c>
      <c r="BC582" s="40">
        <f>1-BB582</f>
        <v/>
      </c>
      <c r="BD582" s="18" t="inlineStr">
        <is>
          <t>Thailand</t>
        </is>
      </c>
      <c r="BE582" t="n">
        <v>0</v>
      </c>
      <c r="BF582" t="n">
        <v>1</v>
      </c>
      <c r="BG582" t="n">
        <v>0</v>
      </c>
      <c r="BH582" t="n">
        <v>0</v>
      </c>
      <c r="BI582" t="n">
        <v>0</v>
      </c>
      <c r="BJ582" t="n">
        <v>0</v>
      </c>
      <c r="BK582" s="18" t="n">
        <v>0</v>
      </c>
      <c r="BL582" t="n">
        <v>0</v>
      </c>
      <c r="BM582" t="n">
        <v>1</v>
      </c>
      <c r="BN582" s="18" t="n">
        <v>0</v>
      </c>
      <c r="BO582" t="n">
        <v>111.9166666666667</v>
      </c>
      <c r="BP582" t="n">
        <v>45</v>
      </c>
      <c r="BQ582" s="96">
        <f>Z582+Y582+6</f>
        <v/>
      </c>
      <c r="BR582" t="n">
        <v>1</v>
      </c>
      <c r="BS582" t="n">
        <v>0</v>
      </c>
      <c r="BT582" t="n">
        <v>0</v>
      </c>
      <c r="BU582" t="n">
        <v>0</v>
      </c>
      <c r="BV582" t="n">
        <v>0</v>
      </c>
      <c r="BW582" t="n">
        <v>0</v>
      </c>
      <c r="BX582" t="n">
        <v>0</v>
      </c>
      <c r="BY582" s="18" t="n">
        <v>0</v>
      </c>
      <c r="BZ582" t="n">
        <v>0</v>
      </c>
      <c r="CA582" t="n">
        <v>0</v>
      </c>
      <c r="CB582" t="n">
        <v>0</v>
      </c>
      <c r="CC582" s="18" t="n">
        <v>1</v>
      </c>
      <c r="CD582" t="n">
        <v>0</v>
      </c>
      <c r="CE582" t="n">
        <v>0</v>
      </c>
      <c r="CF582" t="n">
        <v>0</v>
      </c>
      <c r="CG582" t="n">
        <v>0</v>
      </c>
      <c r="CH582" s="18" t="n">
        <v>0</v>
      </c>
      <c r="CI582" t="n">
        <v>0</v>
      </c>
      <c r="CJ582" t="n">
        <v>0</v>
      </c>
      <c r="CK582" t="n">
        <v>1</v>
      </c>
      <c r="CL582" t="n">
        <v>1</v>
      </c>
      <c r="CM582" t="n">
        <v>0</v>
      </c>
      <c r="CN582" t="n">
        <v>0</v>
      </c>
      <c r="CO582" t="n">
        <v>0</v>
      </c>
      <c r="CP582" t="n">
        <v>0</v>
      </c>
      <c r="CQ582" t="n">
        <v>0</v>
      </c>
      <c r="CR582" t="n">
        <v>1</v>
      </c>
      <c r="CS582" s="18" t="n">
        <v>1</v>
      </c>
      <c r="DD582" s="34" t="inlineStr">
        <is>
          <t>X</t>
        </is>
      </c>
    </row>
    <row r="583">
      <c r="A583" t="n">
        <v>582</v>
      </c>
      <c r="B583" t="n">
        <v>37</v>
      </c>
      <c r="C583" s="25" t="inlineStr">
        <is>
          <t>Hawley (2004)</t>
        </is>
      </c>
      <c r="D583" s="12" t="n">
        <v>10.3</v>
      </c>
      <c r="E583" s="14" t="n">
        <v>0.4</v>
      </c>
      <c r="F583" s="7">
        <f>D583/E583</f>
        <v/>
      </c>
      <c r="G583" s="7">
        <f>D583-E583</f>
        <v/>
      </c>
      <c r="H583" s="16">
        <f>D583+E583</f>
        <v/>
      </c>
      <c r="I583" s="11">
        <f>IFERROR(F583/SQRT(F583^2+W583), "X")</f>
        <v/>
      </c>
      <c r="J583" s="33">
        <f>IFERROR(SQRT((1-I583^2)/W583), "X")</f>
        <v/>
      </c>
      <c r="K583" s="33">
        <f>IFERROR(1/J583, "X")</f>
        <v/>
      </c>
      <c r="L583" s="33">
        <f>IFERROR(I583-J583, "X")</f>
        <v/>
      </c>
      <c r="M583" s="33">
        <f>IFERROR(I583+J583, "X")</f>
        <v/>
      </c>
      <c r="N583" s="8" t="n">
        <v>1</v>
      </c>
      <c r="O583" s="9" t="n">
        <v>0</v>
      </c>
      <c r="P583" s="8" t="n">
        <v>0</v>
      </c>
      <c r="Q583" s="9" t="n">
        <v>0</v>
      </c>
      <c r="R583" s="9" t="n">
        <v>1</v>
      </c>
      <c r="S583" s="9" t="n">
        <v>0</v>
      </c>
      <c r="T583" s="9" t="n">
        <v>0</v>
      </c>
      <c r="U583" s="8" t="n">
        <v>6644</v>
      </c>
      <c r="V583" s="9" t="n">
        <v>9</v>
      </c>
      <c r="W583" s="9">
        <f>U583-V583-1</f>
        <v/>
      </c>
      <c r="X583" s="9">
        <f>COUNTIF(B:B,B583)</f>
        <v/>
      </c>
      <c r="Y583" s="7" t="n">
        <v>10.11</v>
      </c>
      <c r="Z583" s="7" t="n">
        <v>13.19</v>
      </c>
      <c r="AA583" s="9" t="n">
        <v>1</v>
      </c>
      <c r="AB583" s="9" t="n">
        <v>0</v>
      </c>
      <c r="AC583" s="9" t="n">
        <v>0</v>
      </c>
      <c r="AD583" s="9" t="n">
        <v>0</v>
      </c>
      <c r="AE583" s="9" t="n">
        <v>0</v>
      </c>
      <c r="AF583" s="9" t="n">
        <v>1</v>
      </c>
      <c r="AG583" s="8" t="n">
        <v>0</v>
      </c>
      <c r="AH583" s="9" t="n">
        <v>1</v>
      </c>
      <c r="AI583" s="30" t="n">
        <v>0</v>
      </c>
      <c r="AJ583" s="9" t="n">
        <v>0</v>
      </c>
      <c r="AK583" s="30" t="n">
        <v>1</v>
      </c>
      <c r="AL583" s="21" t="n">
        <v>1995</v>
      </c>
      <c r="AM583" s="23">
        <f>LN(AL583)</f>
        <v/>
      </c>
      <c r="AN583" s="33" t="n">
        <v>0.02</v>
      </c>
      <c r="AO583" s="33" t="n">
        <v>0.33</v>
      </c>
      <c r="AP583" s="33" t="n">
        <v>0.28</v>
      </c>
      <c r="AQ583" s="43" t="n">
        <v>0.37</v>
      </c>
      <c r="AR583" s="33">
        <f>1-AS583</f>
        <v/>
      </c>
      <c r="AS583" s="43" t="n">
        <v>0.127</v>
      </c>
      <c r="AT583" s="42" t="n">
        <v>1</v>
      </c>
      <c r="AU583" s="18" t="n">
        <v>0</v>
      </c>
      <c r="AV583" t="n">
        <v>0</v>
      </c>
      <c r="AW583" s="40" t="n">
        <v>1</v>
      </c>
      <c r="AX583" s="39" t="n">
        <v>0.68</v>
      </c>
      <c r="AY583" s="40">
        <f>1-AX583</f>
        <v/>
      </c>
      <c r="BA583" s="18" t="n"/>
      <c r="BB583" s="39" t="n">
        <v>0.22</v>
      </c>
      <c r="BC583" s="40">
        <f>1-BB583</f>
        <v/>
      </c>
      <c r="BD583" s="18" t="inlineStr">
        <is>
          <t>Thailand</t>
        </is>
      </c>
      <c r="BE583" t="n">
        <v>0</v>
      </c>
      <c r="BF583" t="n">
        <v>1</v>
      </c>
      <c r="BG583" t="n">
        <v>0</v>
      </c>
      <c r="BH583" t="n">
        <v>0</v>
      </c>
      <c r="BI583" t="n">
        <v>0</v>
      </c>
      <c r="BJ583" t="n">
        <v>0</v>
      </c>
      <c r="BK583" s="18" t="n">
        <v>0</v>
      </c>
      <c r="BL583" t="n">
        <v>0</v>
      </c>
      <c r="BM583" t="n">
        <v>1</v>
      </c>
      <c r="BN583" s="18" t="n">
        <v>0</v>
      </c>
      <c r="BO583" t="n">
        <v>111.9166666666667</v>
      </c>
      <c r="BP583" t="n">
        <v>45</v>
      </c>
      <c r="BQ583" s="96">
        <f>Z583+Y583+6</f>
        <v/>
      </c>
      <c r="BR583" t="n">
        <v>1</v>
      </c>
      <c r="BS583" t="n">
        <v>0</v>
      </c>
      <c r="BT583" t="n">
        <v>0</v>
      </c>
      <c r="BU583" t="n">
        <v>0</v>
      </c>
      <c r="BV583" t="n">
        <v>0</v>
      </c>
      <c r="BW583" t="n">
        <v>0</v>
      </c>
      <c r="BX583" t="n">
        <v>0</v>
      </c>
      <c r="BY583" s="18" t="n">
        <v>0</v>
      </c>
      <c r="BZ583" t="n">
        <v>0</v>
      </c>
      <c r="CA583" t="n">
        <v>0</v>
      </c>
      <c r="CB583" t="n">
        <v>0</v>
      </c>
      <c r="CC583" s="18" t="n">
        <v>1</v>
      </c>
      <c r="CD583" t="n">
        <v>0</v>
      </c>
      <c r="CE583" t="n">
        <v>0</v>
      </c>
      <c r="CF583" t="n">
        <v>0</v>
      </c>
      <c r="CG583" t="n">
        <v>0</v>
      </c>
      <c r="CH583" s="18" t="n">
        <v>0</v>
      </c>
      <c r="CI583" t="n">
        <v>0</v>
      </c>
      <c r="CJ583" t="n">
        <v>0</v>
      </c>
      <c r="CK583" t="n">
        <v>1</v>
      </c>
      <c r="CL583" t="n">
        <v>1</v>
      </c>
      <c r="CM583" t="n">
        <v>0</v>
      </c>
      <c r="CN583" t="n">
        <v>0</v>
      </c>
      <c r="CO583" t="n">
        <v>0</v>
      </c>
      <c r="CP583" t="n">
        <v>0</v>
      </c>
      <c r="CQ583" t="n">
        <v>0</v>
      </c>
      <c r="CR583" t="n">
        <v>1</v>
      </c>
      <c r="CS583" s="18" t="n">
        <v>1</v>
      </c>
      <c r="DD583" s="34" t="inlineStr">
        <is>
          <t>X</t>
        </is>
      </c>
    </row>
    <row r="584">
      <c r="A584" t="n">
        <v>583</v>
      </c>
      <c r="B584" t="n">
        <v>37</v>
      </c>
      <c r="C584" s="25" t="inlineStr">
        <is>
          <t>Hawley (2004)</t>
        </is>
      </c>
      <c r="D584" s="12" t="n">
        <v>10.7</v>
      </c>
      <c r="E584" s="14" t="n">
        <v>0.4</v>
      </c>
      <c r="F584" s="7">
        <f>D584/E584</f>
        <v/>
      </c>
      <c r="G584" s="7">
        <f>D584-E584</f>
        <v/>
      </c>
      <c r="H584" s="16">
        <f>D584+E584</f>
        <v/>
      </c>
      <c r="I584" s="11">
        <f>IFERROR(F584/SQRT(F584^2+W584), "X")</f>
        <v/>
      </c>
      <c r="J584" s="33">
        <f>IFERROR(SQRT((1-I584^2)/W584), "X")</f>
        <v/>
      </c>
      <c r="K584" s="33">
        <f>IFERROR(1/J584, "X")</f>
        <v/>
      </c>
      <c r="L584" s="33">
        <f>IFERROR(I584-J584, "X")</f>
        <v/>
      </c>
      <c r="M584" s="33">
        <f>IFERROR(I584+J584, "X")</f>
        <v/>
      </c>
      <c r="N584" s="8" t="n">
        <v>1</v>
      </c>
      <c r="O584" s="9" t="n">
        <v>0</v>
      </c>
      <c r="P584" s="8" t="n">
        <v>0</v>
      </c>
      <c r="Q584" s="9" t="n">
        <v>0</v>
      </c>
      <c r="R584" s="9" t="n">
        <v>1</v>
      </c>
      <c r="S584" s="9" t="n">
        <v>0</v>
      </c>
      <c r="T584" s="9" t="n">
        <v>0</v>
      </c>
      <c r="U584" s="8" t="n">
        <v>6109</v>
      </c>
      <c r="V584" s="9" t="n">
        <v>9</v>
      </c>
      <c r="W584" s="9">
        <f>U584-V584-1</f>
        <v/>
      </c>
      <c r="X584" s="9">
        <f>COUNTIF(B:B,B584)</f>
        <v/>
      </c>
      <c r="Y584" s="7" t="n">
        <v>10.45</v>
      </c>
      <c r="Z584" s="7" t="n">
        <v>12.81</v>
      </c>
      <c r="AA584" s="9" t="n">
        <v>1</v>
      </c>
      <c r="AB584" s="9" t="n">
        <v>0</v>
      </c>
      <c r="AC584" s="9" t="n">
        <v>0</v>
      </c>
      <c r="AD584" s="9" t="n">
        <v>0</v>
      </c>
      <c r="AE584" s="9" t="n">
        <v>0</v>
      </c>
      <c r="AF584" s="9" t="n">
        <v>1</v>
      </c>
      <c r="AG584" s="8" t="n">
        <v>0</v>
      </c>
      <c r="AH584" s="9" t="n">
        <v>1</v>
      </c>
      <c r="AI584" s="30" t="n">
        <v>0</v>
      </c>
      <c r="AJ584" s="9" t="n">
        <v>0</v>
      </c>
      <c r="AK584" s="30" t="n">
        <v>1</v>
      </c>
      <c r="AL584" s="21" t="n">
        <v>1998</v>
      </c>
      <c r="AM584" s="23">
        <f>LN(AL584)</f>
        <v/>
      </c>
      <c r="AN584" s="33" t="n">
        <v>0.02</v>
      </c>
      <c r="AO584" s="33" t="n">
        <v>0.18</v>
      </c>
      <c r="AP584" s="33" t="n">
        <v>0.42</v>
      </c>
      <c r="AQ584" s="43" t="n">
        <v>0.38</v>
      </c>
      <c r="AR584" s="33">
        <f>1-AS584</f>
        <v/>
      </c>
      <c r="AS584" s="43" t="n">
        <v>0.127</v>
      </c>
      <c r="AT584" s="42" t="n">
        <v>1</v>
      </c>
      <c r="AU584" s="18" t="n">
        <v>0</v>
      </c>
      <c r="AV584" t="n">
        <v>0</v>
      </c>
      <c r="AW584" s="40" t="n">
        <v>1</v>
      </c>
      <c r="AX584" s="39" t="n">
        <v>0.7</v>
      </c>
      <c r="AY584" s="40">
        <f>1-AX584</f>
        <v/>
      </c>
      <c r="BA584" s="18" t="n"/>
      <c r="BB584" s="39" t="n">
        <v>0.23</v>
      </c>
      <c r="BC584" s="40">
        <f>1-BB584</f>
        <v/>
      </c>
      <c r="BD584" s="18" t="inlineStr">
        <is>
          <t>Thailand</t>
        </is>
      </c>
      <c r="BE584" t="n">
        <v>0</v>
      </c>
      <c r="BF584" t="n">
        <v>1</v>
      </c>
      <c r="BG584" t="n">
        <v>0</v>
      </c>
      <c r="BH584" t="n">
        <v>0</v>
      </c>
      <c r="BI584" t="n">
        <v>0</v>
      </c>
      <c r="BJ584" t="n">
        <v>0</v>
      </c>
      <c r="BK584" s="18" t="n">
        <v>0</v>
      </c>
      <c r="BL584" t="n">
        <v>0</v>
      </c>
      <c r="BM584" t="n">
        <v>1</v>
      </c>
      <c r="BN584" s="18" t="n">
        <v>0</v>
      </c>
      <c r="BO584" t="n">
        <v>111.9166666666667</v>
      </c>
      <c r="BP584" t="n">
        <v>45</v>
      </c>
      <c r="BQ584" s="96">
        <f>Z584+Y584+6</f>
        <v/>
      </c>
      <c r="BR584" t="n">
        <v>1</v>
      </c>
      <c r="BS584" t="n">
        <v>0</v>
      </c>
      <c r="BT584" t="n">
        <v>0</v>
      </c>
      <c r="BU584" t="n">
        <v>0</v>
      </c>
      <c r="BV584" t="n">
        <v>0</v>
      </c>
      <c r="BW584" t="n">
        <v>0</v>
      </c>
      <c r="BX584" t="n">
        <v>0</v>
      </c>
      <c r="BY584" s="18" t="n">
        <v>0</v>
      </c>
      <c r="BZ584" t="n">
        <v>0</v>
      </c>
      <c r="CA584" t="n">
        <v>0</v>
      </c>
      <c r="CB584" t="n">
        <v>0</v>
      </c>
      <c r="CC584" s="18" t="n">
        <v>1</v>
      </c>
      <c r="CD584" t="n">
        <v>0</v>
      </c>
      <c r="CE584" t="n">
        <v>0</v>
      </c>
      <c r="CF584" t="n">
        <v>0</v>
      </c>
      <c r="CG584" t="n">
        <v>0</v>
      </c>
      <c r="CH584" s="18" t="n">
        <v>0</v>
      </c>
      <c r="CI584" t="n">
        <v>0</v>
      </c>
      <c r="CJ584" t="n">
        <v>0</v>
      </c>
      <c r="CK584" t="n">
        <v>1</v>
      </c>
      <c r="CL584" t="n">
        <v>1</v>
      </c>
      <c r="CM584" t="n">
        <v>0</v>
      </c>
      <c r="CN584" t="n">
        <v>0</v>
      </c>
      <c r="CO584" t="n">
        <v>0</v>
      </c>
      <c r="CP584" t="n">
        <v>0</v>
      </c>
      <c r="CQ584" t="n">
        <v>0</v>
      </c>
      <c r="CR584" t="n">
        <v>1</v>
      </c>
      <c r="CS584" s="18" t="n">
        <v>1</v>
      </c>
      <c r="DD584" s="34" t="inlineStr">
        <is>
          <t>X</t>
        </is>
      </c>
    </row>
    <row r="585" customFormat="1" s="97">
      <c r="A585" s="97" t="n">
        <v>584</v>
      </c>
      <c r="B585" s="97" t="n">
        <v>38</v>
      </c>
      <c r="C585" s="98" t="inlineStr">
        <is>
          <t>Sohn (2013)</t>
        </is>
      </c>
      <c r="D585" s="99" t="n">
        <v>10.7</v>
      </c>
      <c r="E585" s="100" t="n">
        <v>0.4</v>
      </c>
      <c r="F585" s="101">
        <f>D585/E585</f>
        <v/>
      </c>
      <c r="G585" s="101">
        <f>D585-E585</f>
        <v/>
      </c>
      <c r="H585" s="102">
        <f>D585+E585</f>
        <v/>
      </c>
      <c r="I585" s="103">
        <f>IFERROR(F585/SQRT(F585^2+W585), "X")</f>
        <v/>
      </c>
      <c r="J585" s="104">
        <f>IFERROR(SQRT((1-I585^2)/W585), "X")</f>
        <v/>
      </c>
      <c r="K585" s="104">
        <f>IFERROR(1/J585, "X")</f>
        <v/>
      </c>
      <c r="L585" s="104">
        <f>IFERROR(I585-J585, "X")</f>
        <v/>
      </c>
      <c r="M585" s="104">
        <f>IFERROR(I585+J585, "X")</f>
        <v/>
      </c>
      <c r="N585" s="105" t="n">
        <v>0</v>
      </c>
      <c r="O585" s="106" t="n">
        <v>1</v>
      </c>
      <c r="P585" s="105" t="n">
        <v>0</v>
      </c>
      <c r="Q585" s="106" t="n">
        <v>0</v>
      </c>
      <c r="R585" s="106" t="n">
        <v>1</v>
      </c>
      <c r="S585" s="106" t="n">
        <v>0</v>
      </c>
      <c r="T585" s="106" t="n">
        <v>0</v>
      </c>
      <c r="U585" s="105" t="n">
        <v>7892</v>
      </c>
      <c r="V585" s="106" t="n">
        <v>4</v>
      </c>
      <c r="W585" s="106">
        <f>U585-V585-1</f>
        <v/>
      </c>
      <c r="X585" s="106">
        <f>COUNTIF(B:B,B585)</f>
        <v/>
      </c>
      <c r="Y585" s="101" t="n">
        <v>8.6</v>
      </c>
      <c r="Z585" s="101" t="n">
        <v>22.2</v>
      </c>
      <c r="AA585" s="106" t="n">
        <v>1</v>
      </c>
      <c r="AB585" s="106" t="n">
        <v>0</v>
      </c>
      <c r="AC585" s="106" t="n">
        <v>0</v>
      </c>
      <c r="AD585" s="106" t="n">
        <v>1</v>
      </c>
      <c r="AE585" s="106" t="n">
        <v>0</v>
      </c>
      <c r="AF585" s="106" t="n">
        <v>0</v>
      </c>
      <c r="AG585" s="105" t="n">
        <v>0</v>
      </c>
      <c r="AH585" s="106" t="n">
        <v>1</v>
      </c>
      <c r="AI585" s="107" t="n">
        <v>0</v>
      </c>
      <c r="AJ585" s="106" t="n">
        <v>0</v>
      </c>
      <c r="AK585" s="107" t="n">
        <v>1</v>
      </c>
      <c r="AL585" s="108" t="n">
        <v>2004</v>
      </c>
      <c r="AM585" s="109">
        <f>LN(AL585)</f>
        <v/>
      </c>
      <c r="AN585" s="104" t="n">
        <v>0.0343</v>
      </c>
      <c r="AO585" s="104" t="n">
        <v>0.37</v>
      </c>
      <c r="AP585" s="104" t="n">
        <v>0.477</v>
      </c>
      <c r="AQ585" s="110">
        <f>1-SUM(AN585:AP585)</f>
        <v/>
      </c>
      <c r="AR585" s="104" t="inlineStr">
        <is>
          <t>.</t>
        </is>
      </c>
      <c r="AS585" s="110" t="inlineStr">
        <is>
          <t>.</t>
        </is>
      </c>
      <c r="AT585" s="111" t="n">
        <v>60.5</v>
      </c>
      <c r="AU585" s="112" t="n">
        <v>39.5</v>
      </c>
      <c r="AV585" s="97" t="n">
        <v>1</v>
      </c>
      <c r="AW585" s="113" t="n">
        <v>0</v>
      </c>
      <c r="AX585" s="97" t="inlineStr">
        <is>
          <t>.</t>
        </is>
      </c>
      <c r="AY585" s="113" t="inlineStr">
        <is>
          <t>.</t>
        </is>
      </c>
      <c r="BA585" s="112" t="n"/>
      <c r="BB585" s="97" t="inlineStr">
        <is>
          <t>.</t>
        </is>
      </c>
      <c r="BC585" s="112" t="inlineStr">
        <is>
          <t>.</t>
        </is>
      </c>
      <c r="BD585" s="112" t="inlineStr">
        <is>
          <t>Indonesia</t>
        </is>
      </c>
      <c r="BE585" t="n">
        <v>0</v>
      </c>
      <c r="BF585" t="n">
        <v>1</v>
      </c>
      <c r="BG585" t="n">
        <v>0</v>
      </c>
      <c r="BH585" t="n">
        <v>0</v>
      </c>
      <c r="BI585" t="n">
        <v>0</v>
      </c>
      <c r="BJ585" t="n">
        <v>0</v>
      </c>
      <c r="BK585" s="112" t="n">
        <v>0</v>
      </c>
      <c r="BL585" t="n">
        <v>0</v>
      </c>
      <c r="BM585" t="n">
        <v>1</v>
      </c>
      <c r="BN585" s="112" t="n">
        <v>0</v>
      </c>
      <c r="BO585" t="n">
        <v>29</v>
      </c>
      <c r="BP585" t="n">
        <v>37</v>
      </c>
      <c r="BQ585" s="98">
        <f>Z585+Y585+6</f>
        <v/>
      </c>
      <c r="BR585" s="97" t="n">
        <v>1</v>
      </c>
      <c r="BS585" s="97" t="n">
        <v>0</v>
      </c>
      <c r="BT585" s="97" t="n">
        <v>0</v>
      </c>
      <c r="BU585" s="97" t="n">
        <v>0</v>
      </c>
      <c r="BV585" s="97" t="n">
        <v>0</v>
      </c>
      <c r="BW585" s="97" t="n">
        <v>0</v>
      </c>
      <c r="BX585" s="97" t="n">
        <v>0</v>
      </c>
      <c r="BY585" s="112" t="n">
        <v>0</v>
      </c>
      <c r="BZ585" s="97" t="n">
        <v>0</v>
      </c>
      <c r="CA585" s="97" t="n">
        <v>0</v>
      </c>
      <c r="CB585" s="97" t="n">
        <v>1</v>
      </c>
      <c r="CC585" s="112" t="n">
        <v>0</v>
      </c>
      <c r="CD585" s="97" t="n">
        <v>0</v>
      </c>
      <c r="CE585" s="97" t="n">
        <v>0</v>
      </c>
      <c r="CF585" s="97" t="n">
        <v>0</v>
      </c>
      <c r="CG585" s="97" t="n">
        <v>0</v>
      </c>
      <c r="CH585" s="112" t="n">
        <v>0</v>
      </c>
      <c r="CI585" s="97" t="n">
        <v>0</v>
      </c>
      <c r="CJ585" s="97" t="n">
        <v>0</v>
      </c>
      <c r="CK585" s="97" t="n">
        <v>1</v>
      </c>
      <c r="CL585" s="97" t="n">
        <v>1</v>
      </c>
      <c r="CM585" s="97" t="n">
        <v>0</v>
      </c>
      <c r="CN585" s="97" t="n">
        <v>0</v>
      </c>
      <c r="CO585" s="97" t="n">
        <v>0</v>
      </c>
      <c r="CP585" s="97" t="n">
        <v>0</v>
      </c>
      <c r="CQ585" s="97" t="n">
        <v>0</v>
      </c>
      <c r="CR585" s="97" t="n">
        <v>0</v>
      </c>
      <c r="CS585" s="112" t="n">
        <v>1</v>
      </c>
      <c r="CY585" s="114" t="n"/>
      <c r="DD585" s="114" t="inlineStr">
        <is>
          <t>X</t>
        </is>
      </c>
    </row>
    <row r="586">
      <c r="A586" t="n">
        <v>585</v>
      </c>
      <c r="B586" t="n">
        <v>38</v>
      </c>
      <c r="C586" s="25" t="inlineStr">
        <is>
          <t>Sohn (2013)</t>
        </is>
      </c>
      <c r="D586" s="12" t="n">
        <v>5.7</v>
      </c>
      <c r="E586" s="14" t="n">
        <v>4.9</v>
      </c>
      <c r="F586" s="7">
        <f>D586/E586</f>
        <v/>
      </c>
      <c r="G586" s="7">
        <f>D586-E586</f>
        <v/>
      </c>
      <c r="H586" s="16">
        <f>D586+E586</f>
        <v/>
      </c>
      <c r="I586" s="11">
        <f>IFERROR(F586/SQRT(F586^2+W586), "X")</f>
        <v/>
      </c>
      <c r="J586" s="33">
        <f>IFERROR(SQRT((1-I586^2)/W586), "X")</f>
        <v/>
      </c>
      <c r="K586" s="33">
        <f>IFERROR(1/J586, "X")</f>
        <v/>
      </c>
      <c r="L586" s="33">
        <f>IFERROR(I586-J586, "X")</f>
        <v/>
      </c>
      <c r="M586" s="33">
        <f>IFERROR(I586+J586, "X")</f>
        <v/>
      </c>
      <c r="N586" s="8" t="n">
        <v>0</v>
      </c>
      <c r="O586" s="9" t="n">
        <v>1</v>
      </c>
      <c r="P586" s="8" t="n">
        <v>0</v>
      </c>
      <c r="Q586" s="9" t="n">
        <v>0</v>
      </c>
      <c r="R586" s="9" t="n">
        <v>1</v>
      </c>
      <c r="S586" s="9" t="n">
        <v>0</v>
      </c>
      <c r="T586" s="9" t="n">
        <v>0</v>
      </c>
      <c r="U586" s="8" t="n">
        <v>7892</v>
      </c>
      <c r="V586" s="9" t="n">
        <v>4</v>
      </c>
      <c r="W586" s="9">
        <f>U586-V586-1</f>
        <v/>
      </c>
      <c r="X586" s="9">
        <f>COUNTIF(B:B,B586)</f>
        <v/>
      </c>
      <c r="Y586" s="7" t="n">
        <v>8.6</v>
      </c>
      <c r="Z586" s="7" t="n">
        <v>22.2</v>
      </c>
      <c r="AA586" s="9" t="n">
        <v>1</v>
      </c>
      <c r="AB586" s="9" t="n">
        <v>0</v>
      </c>
      <c r="AC586" s="9" t="n">
        <v>0</v>
      </c>
      <c r="AD586" s="9" t="n">
        <v>1</v>
      </c>
      <c r="AE586" s="9" t="n">
        <v>0</v>
      </c>
      <c r="AF586" s="9" t="n">
        <v>0</v>
      </c>
      <c r="AG586" s="8" t="n">
        <v>0</v>
      </c>
      <c r="AH586" s="9" t="n">
        <v>1</v>
      </c>
      <c r="AI586" s="30" t="n">
        <v>0</v>
      </c>
      <c r="AJ586" s="9" t="n">
        <v>0</v>
      </c>
      <c r="AK586" s="30" t="n">
        <v>1</v>
      </c>
      <c r="AL586" s="21" t="n">
        <v>2004</v>
      </c>
      <c r="AM586" s="23">
        <f>LN(AL586)</f>
        <v/>
      </c>
      <c r="AN586" s="33" t="n">
        <v>0.0343</v>
      </c>
      <c r="AO586" s="33" t="n">
        <v>0.37</v>
      </c>
      <c r="AP586" s="33" t="n">
        <v>0.477</v>
      </c>
      <c r="AQ586" s="43">
        <f>1-SUM(AN586:AP586)</f>
        <v/>
      </c>
      <c r="AR586" s="33" t="inlineStr">
        <is>
          <t>.</t>
        </is>
      </c>
      <c r="AS586" s="43" t="inlineStr">
        <is>
          <t>.</t>
        </is>
      </c>
      <c r="AT586" s="42" t="n">
        <v>60.5</v>
      </c>
      <c r="AU586" s="18" t="n">
        <v>39.5</v>
      </c>
      <c r="AV586" t="n">
        <v>1</v>
      </c>
      <c r="AW586" s="40" t="n">
        <v>0</v>
      </c>
      <c r="AX586" t="inlineStr">
        <is>
          <t>.</t>
        </is>
      </c>
      <c r="AY586" s="40" t="inlineStr">
        <is>
          <t>.</t>
        </is>
      </c>
      <c r="BA586" s="18" t="n"/>
      <c r="BB586" t="inlineStr">
        <is>
          <t>.</t>
        </is>
      </c>
      <c r="BC586" t="inlineStr">
        <is>
          <t>.</t>
        </is>
      </c>
      <c r="BD586" t="inlineStr">
        <is>
          <t>Indonesia</t>
        </is>
      </c>
      <c r="BE586" t="n">
        <v>0</v>
      </c>
      <c r="BF586" t="n">
        <v>1</v>
      </c>
      <c r="BG586" t="n">
        <v>0</v>
      </c>
      <c r="BH586" t="n">
        <v>0</v>
      </c>
      <c r="BI586" t="n">
        <v>0</v>
      </c>
      <c r="BJ586" t="n">
        <v>0</v>
      </c>
      <c r="BK586" s="18" t="n">
        <v>0</v>
      </c>
      <c r="BL586" t="n">
        <v>0</v>
      </c>
      <c r="BM586" t="n">
        <v>1</v>
      </c>
      <c r="BN586" s="18" t="n">
        <v>0</v>
      </c>
      <c r="BO586" t="n">
        <v>29</v>
      </c>
      <c r="BP586" t="n">
        <v>37</v>
      </c>
      <c r="BQ586" s="25">
        <f>Z586+Y586+6</f>
        <v/>
      </c>
      <c r="BR586" t="n">
        <v>1</v>
      </c>
      <c r="BS586" t="n">
        <v>0</v>
      </c>
      <c r="BT586" t="n">
        <v>0</v>
      </c>
      <c r="BU586" t="n">
        <v>0</v>
      </c>
      <c r="BV586" t="n">
        <v>0</v>
      </c>
      <c r="BW586" t="n">
        <v>0</v>
      </c>
      <c r="BX586" t="n">
        <v>0</v>
      </c>
      <c r="BY586" s="18" t="n">
        <v>0</v>
      </c>
      <c r="BZ586" t="n">
        <v>0</v>
      </c>
      <c r="CA586" t="n">
        <v>0</v>
      </c>
      <c r="CB586" t="n">
        <v>1</v>
      </c>
      <c r="CC586" s="18" t="n">
        <v>0</v>
      </c>
      <c r="CD586" t="n">
        <v>0</v>
      </c>
      <c r="CE586" t="n">
        <v>0</v>
      </c>
      <c r="CF586" t="n">
        <v>0</v>
      </c>
      <c r="CG586" t="n">
        <v>0</v>
      </c>
      <c r="CH586" s="18" t="n">
        <v>0</v>
      </c>
      <c r="CI586" t="n">
        <v>0</v>
      </c>
      <c r="CJ586" t="n">
        <v>0</v>
      </c>
      <c r="CK586" t="n">
        <v>1</v>
      </c>
      <c r="CL586" t="n">
        <v>1</v>
      </c>
      <c r="CM586" t="n">
        <v>0</v>
      </c>
      <c r="CN586" t="n">
        <v>0</v>
      </c>
      <c r="CO586" t="n">
        <v>0</v>
      </c>
      <c r="CP586" t="n">
        <v>0</v>
      </c>
      <c r="CQ586" t="n">
        <v>0</v>
      </c>
      <c r="CR586" t="n">
        <v>0</v>
      </c>
      <c r="CS586" s="18" t="n">
        <v>1</v>
      </c>
      <c r="DD586" s="34" t="inlineStr">
        <is>
          <t>X</t>
        </is>
      </c>
    </row>
    <row r="587">
      <c r="A587" t="n">
        <v>586</v>
      </c>
      <c r="B587" t="n">
        <v>38</v>
      </c>
      <c r="C587" s="25" t="inlineStr">
        <is>
          <t>Sohn (2013)</t>
        </is>
      </c>
      <c r="D587" s="12" t="n">
        <v>9.6</v>
      </c>
      <c r="E587" s="14" t="n">
        <v>0.4</v>
      </c>
      <c r="F587" s="7">
        <f>D587/E587</f>
        <v/>
      </c>
      <c r="G587" s="7">
        <f>D587-E587</f>
        <v/>
      </c>
      <c r="H587" s="16">
        <f>D587+E587</f>
        <v/>
      </c>
      <c r="I587" s="11">
        <f>IFERROR(F587/SQRT(F587^2+W587), "X")</f>
        <v/>
      </c>
      <c r="J587" s="33">
        <f>IFERROR(SQRT((1-I587^2)/W587), "X")</f>
        <v/>
      </c>
      <c r="K587" s="33">
        <f>IFERROR(1/J587, "X")</f>
        <v/>
      </c>
      <c r="L587" s="33">
        <f>IFERROR(I587-J587, "X")</f>
        <v/>
      </c>
      <c r="M587" s="33">
        <f>IFERROR(I587+J587, "X")</f>
        <v/>
      </c>
      <c r="N587" s="8" t="n">
        <v>0</v>
      </c>
      <c r="O587" s="9" t="n">
        <v>1</v>
      </c>
      <c r="P587" s="8" t="n">
        <v>0</v>
      </c>
      <c r="Q587" s="9" t="n">
        <v>0</v>
      </c>
      <c r="R587" s="9" t="n">
        <v>1</v>
      </c>
      <c r="S587" s="9" t="n">
        <v>0</v>
      </c>
      <c r="T587" s="9" t="n">
        <v>0</v>
      </c>
      <c r="U587" s="8" t="n">
        <v>7892</v>
      </c>
      <c r="V587" s="9" t="n">
        <v>4</v>
      </c>
      <c r="W587" s="9">
        <f>U587-V587-1</f>
        <v/>
      </c>
      <c r="X587" s="9">
        <f>COUNTIF(B:B,B587)</f>
        <v/>
      </c>
      <c r="Y587" s="7" t="n">
        <v>8.6</v>
      </c>
      <c r="Z587" s="7" t="n">
        <v>22.2</v>
      </c>
      <c r="AA587" s="9" t="n">
        <v>1</v>
      </c>
      <c r="AB587" s="9" t="n">
        <v>0</v>
      </c>
      <c r="AC587" s="9" t="n">
        <v>0</v>
      </c>
      <c r="AD587" s="9" t="n">
        <v>1</v>
      </c>
      <c r="AE587" s="9" t="n">
        <v>0</v>
      </c>
      <c r="AF587" s="9" t="n">
        <v>0</v>
      </c>
      <c r="AG587" s="8" t="n">
        <v>0</v>
      </c>
      <c r="AH587" s="9" t="n">
        <v>1</v>
      </c>
      <c r="AI587" s="30" t="n">
        <v>0</v>
      </c>
      <c r="AJ587" s="9" t="n">
        <v>0</v>
      </c>
      <c r="AK587" s="30" t="n">
        <v>1</v>
      </c>
      <c r="AL587" s="21" t="n">
        <v>2004</v>
      </c>
      <c r="AM587" s="23">
        <f>LN(AL587)</f>
        <v/>
      </c>
      <c r="AN587" s="33" t="n">
        <v>0.0343</v>
      </c>
      <c r="AO587" s="33" t="n">
        <v>0.37</v>
      </c>
      <c r="AP587" s="33" t="n">
        <v>0.477</v>
      </c>
      <c r="AQ587" s="43">
        <f>1-SUM(AN587:AP587)</f>
        <v/>
      </c>
      <c r="AR587" s="33" t="inlineStr">
        <is>
          <t>.</t>
        </is>
      </c>
      <c r="AS587" s="43" t="inlineStr">
        <is>
          <t>.</t>
        </is>
      </c>
      <c r="AT587" s="42" t="n">
        <v>60.5</v>
      </c>
      <c r="AU587" s="18" t="n">
        <v>39.5</v>
      </c>
      <c r="AV587" t="n">
        <v>1</v>
      </c>
      <c r="AW587" s="40" t="n">
        <v>0</v>
      </c>
      <c r="AX587" t="inlineStr">
        <is>
          <t>.</t>
        </is>
      </c>
      <c r="AY587" s="40" t="inlineStr">
        <is>
          <t>.</t>
        </is>
      </c>
      <c r="BA587" s="18" t="n"/>
      <c r="BB587" t="inlineStr">
        <is>
          <t>.</t>
        </is>
      </c>
      <c r="BC587" t="inlineStr">
        <is>
          <t>.</t>
        </is>
      </c>
      <c r="BD587" t="inlineStr">
        <is>
          <t>Indonesia</t>
        </is>
      </c>
      <c r="BE587" t="n">
        <v>0</v>
      </c>
      <c r="BF587" t="n">
        <v>1</v>
      </c>
      <c r="BG587" t="n">
        <v>0</v>
      </c>
      <c r="BH587" t="n">
        <v>0</v>
      </c>
      <c r="BI587" t="n">
        <v>0</v>
      </c>
      <c r="BJ587" t="n">
        <v>0</v>
      </c>
      <c r="BK587" s="18" t="n">
        <v>0</v>
      </c>
      <c r="BL587" t="n">
        <v>0</v>
      </c>
      <c r="BM587" t="n">
        <v>1</v>
      </c>
      <c r="BN587" s="18" t="n">
        <v>0</v>
      </c>
      <c r="BO587" t="n">
        <v>29</v>
      </c>
      <c r="BP587" t="n">
        <v>37</v>
      </c>
      <c r="BQ587" s="25">
        <f>Z587+Y587+6</f>
        <v/>
      </c>
      <c r="BR587" t="n">
        <v>1</v>
      </c>
      <c r="BS587" t="n">
        <v>0</v>
      </c>
      <c r="BT587" t="n">
        <v>0</v>
      </c>
      <c r="BU587" t="n">
        <v>0</v>
      </c>
      <c r="BV587" t="n">
        <v>0</v>
      </c>
      <c r="BW587" t="n">
        <v>0</v>
      </c>
      <c r="BX587" t="n">
        <v>0</v>
      </c>
      <c r="BY587" s="18" t="n">
        <v>0</v>
      </c>
      <c r="BZ587" t="n">
        <v>0</v>
      </c>
      <c r="CA587" t="n">
        <v>0</v>
      </c>
      <c r="CB587" t="n">
        <v>1</v>
      </c>
      <c r="CC587" s="18" t="n">
        <v>0</v>
      </c>
      <c r="CD587" t="n">
        <v>0</v>
      </c>
      <c r="CE587" t="n">
        <v>0</v>
      </c>
      <c r="CF587" t="n">
        <v>0</v>
      </c>
      <c r="CG587" t="n">
        <v>0</v>
      </c>
      <c r="CH587" s="18" t="n">
        <v>0</v>
      </c>
      <c r="CI587" t="n">
        <v>0</v>
      </c>
      <c r="CJ587" t="n">
        <v>0</v>
      </c>
      <c r="CK587" t="n">
        <v>1</v>
      </c>
      <c r="CL587" t="n">
        <v>1</v>
      </c>
      <c r="CM587" t="n">
        <v>0</v>
      </c>
      <c r="CN587" t="n">
        <v>0</v>
      </c>
      <c r="CO587" t="n">
        <v>0</v>
      </c>
      <c r="CP587" t="n">
        <v>0</v>
      </c>
      <c r="CQ587" t="n">
        <v>0</v>
      </c>
      <c r="CR587" t="n">
        <v>0</v>
      </c>
      <c r="CS587" s="18" t="n">
        <v>1</v>
      </c>
      <c r="DD587" s="34" t="inlineStr">
        <is>
          <t>X</t>
        </is>
      </c>
    </row>
    <row r="588">
      <c r="A588" t="n">
        <v>587</v>
      </c>
      <c r="B588" t="n">
        <v>38</v>
      </c>
      <c r="C588" s="25" t="inlineStr">
        <is>
          <t>Sohn (2013)</t>
        </is>
      </c>
      <c r="D588" s="12" t="n">
        <v>12.1</v>
      </c>
      <c r="E588" s="14" t="n">
        <v>0.7</v>
      </c>
      <c r="F588" s="7">
        <f>D588/E588</f>
        <v/>
      </c>
      <c r="G588" s="7">
        <f>D588-E588</f>
        <v/>
      </c>
      <c r="H588" s="16">
        <f>D588+E588</f>
        <v/>
      </c>
      <c r="I588" s="11">
        <f>IFERROR(F588/SQRT(F588^2+W588), "X")</f>
        <v/>
      </c>
      <c r="J588" s="33">
        <f>IFERROR(SQRT((1-I588^2)/W588), "X")</f>
        <v/>
      </c>
      <c r="K588" s="33">
        <f>IFERROR(1/J588, "X")</f>
        <v/>
      </c>
      <c r="L588" s="33">
        <f>IFERROR(I588-J588, "X")</f>
        <v/>
      </c>
      <c r="M588" s="33">
        <f>IFERROR(I588+J588, "X")</f>
        <v/>
      </c>
      <c r="N588" s="8" t="n">
        <v>0</v>
      </c>
      <c r="O588" s="9" t="n">
        <v>1</v>
      </c>
      <c r="P588" s="8" t="n">
        <v>0</v>
      </c>
      <c r="Q588" s="9" t="n">
        <v>0</v>
      </c>
      <c r="R588" s="9" t="n">
        <v>1</v>
      </c>
      <c r="S588" s="9" t="n">
        <v>0</v>
      </c>
      <c r="T588" s="9" t="n">
        <v>0</v>
      </c>
      <c r="U588" s="8" t="n">
        <v>7892</v>
      </c>
      <c r="V588" s="9" t="n">
        <v>4</v>
      </c>
      <c r="W588" s="9">
        <f>U588-V588-1</f>
        <v/>
      </c>
      <c r="X588" s="9">
        <f>COUNTIF(B:B,B588)</f>
        <v/>
      </c>
      <c r="Y588" s="7" t="n">
        <v>8.6</v>
      </c>
      <c r="Z588" s="7" t="n">
        <v>22.2</v>
      </c>
      <c r="AA588" s="9" t="n">
        <v>1</v>
      </c>
      <c r="AB588" s="9" t="n">
        <v>0</v>
      </c>
      <c r="AC588" s="9" t="n">
        <v>0</v>
      </c>
      <c r="AD588" s="9" t="n">
        <v>1</v>
      </c>
      <c r="AE588" s="9" t="n">
        <v>0</v>
      </c>
      <c r="AF588" s="9" t="n">
        <v>0</v>
      </c>
      <c r="AG588" s="8" t="n">
        <v>0</v>
      </c>
      <c r="AH588" s="9" t="n">
        <v>1</v>
      </c>
      <c r="AI588" s="30" t="n">
        <v>0</v>
      </c>
      <c r="AJ588" s="9" t="n">
        <v>0</v>
      </c>
      <c r="AK588" s="30" t="n">
        <v>1</v>
      </c>
      <c r="AL588" s="21" t="n">
        <v>2004</v>
      </c>
      <c r="AM588" s="23">
        <f>LN(AL588)</f>
        <v/>
      </c>
      <c r="AN588" s="33" t="n">
        <v>0.0343</v>
      </c>
      <c r="AO588" s="33" t="n">
        <v>0.37</v>
      </c>
      <c r="AP588" s="33" t="n">
        <v>0.477</v>
      </c>
      <c r="AQ588" s="43">
        <f>1-SUM(AN588:AP588)</f>
        <v/>
      </c>
      <c r="AR588" s="33" t="inlineStr">
        <is>
          <t>.</t>
        </is>
      </c>
      <c r="AS588" s="43" t="inlineStr">
        <is>
          <t>.</t>
        </is>
      </c>
      <c r="AT588" s="42" t="n">
        <v>60.5</v>
      </c>
      <c r="AU588" s="18" t="n">
        <v>39.5</v>
      </c>
      <c r="AV588" t="n">
        <v>1</v>
      </c>
      <c r="AW588" s="40" t="n">
        <v>0</v>
      </c>
      <c r="AX588" t="inlineStr">
        <is>
          <t>.</t>
        </is>
      </c>
      <c r="AY588" s="40" t="inlineStr">
        <is>
          <t>.</t>
        </is>
      </c>
      <c r="BA588" s="18" t="n"/>
      <c r="BB588" t="inlineStr">
        <is>
          <t>.</t>
        </is>
      </c>
      <c r="BC588" t="inlineStr">
        <is>
          <t>.</t>
        </is>
      </c>
      <c r="BD588" t="inlineStr">
        <is>
          <t>Indonesia</t>
        </is>
      </c>
      <c r="BE588" t="n">
        <v>0</v>
      </c>
      <c r="BF588" t="n">
        <v>1</v>
      </c>
      <c r="BG588" t="n">
        <v>0</v>
      </c>
      <c r="BH588" t="n">
        <v>0</v>
      </c>
      <c r="BI588" t="n">
        <v>0</v>
      </c>
      <c r="BJ588" t="n">
        <v>0</v>
      </c>
      <c r="BK588" s="18" t="n">
        <v>0</v>
      </c>
      <c r="BL588" t="n">
        <v>0</v>
      </c>
      <c r="BM588" t="n">
        <v>1</v>
      </c>
      <c r="BN588" s="18" t="n">
        <v>0</v>
      </c>
      <c r="BO588" t="n">
        <v>29</v>
      </c>
      <c r="BP588" t="n">
        <v>37</v>
      </c>
      <c r="BQ588" s="25">
        <f>Z588+Y588+6</f>
        <v/>
      </c>
      <c r="BR588" t="n">
        <v>1</v>
      </c>
      <c r="BS588" t="n">
        <v>0</v>
      </c>
      <c r="BT588" t="n">
        <v>0</v>
      </c>
      <c r="BU588" t="n">
        <v>0</v>
      </c>
      <c r="BV588" t="n">
        <v>0</v>
      </c>
      <c r="BW588" t="n">
        <v>0</v>
      </c>
      <c r="BX588" t="n">
        <v>0</v>
      </c>
      <c r="BY588" s="18" t="n">
        <v>0</v>
      </c>
      <c r="BZ588" t="n">
        <v>0</v>
      </c>
      <c r="CA588" t="n">
        <v>0</v>
      </c>
      <c r="CB588" t="n">
        <v>1</v>
      </c>
      <c r="CC588" s="18" t="n">
        <v>0</v>
      </c>
      <c r="CD588" t="n">
        <v>0</v>
      </c>
      <c r="CE588" t="n">
        <v>0</v>
      </c>
      <c r="CF588" t="n">
        <v>0</v>
      </c>
      <c r="CG588" t="n">
        <v>0</v>
      </c>
      <c r="CH588" s="18" t="n">
        <v>0</v>
      </c>
      <c r="CI588" t="n">
        <v>0</v>
      </c>
      <c r="CJ588" t="n">
        <v>0</v>
      </c>
      <c r="CK588" t="n">
        <v>1</v>
      </c>
      <c r="CL588" t="n">
        <v>1</v>
      </c>
      <c r="CM588" t="n">
        <v>0</v>
      </c>
      <c r="CN588" t="n">
        <v>0</v>
      </c>
      <c r="CO588" t="n">
        <v>0</v>
      </c>
      <c r="CP588" t="n">
        <v>0</v>
      </c>
      <c r="CQ588" t="n">
        <v>0</v>
      </c>
      <c r="CR588" t="n">
        <v>0</v>
      </c>
      <c r="CS588" s="18" t="n">
        <v>1</v>
      </c>
      <c r="DD588" s="34" t="inlineStr">
        <is>
          <t>X</t>
        </is>
      </c>
    </row>
    <row r="589">
      <c r="A589" t="n">
        <v>588</v>
      </c>
      <c r="B589" t="n">
        <v>38</v>
      </c>
      <c r="C589" s="25" t="inlineStr">
        <is>
          <t>Sohn (2013)</t>
        </is>
      </c>
      <c r="D589" s="12" t="n">
        <v>11.5</v>
      </c>
      <c r="E589" s="14" t="n">
        <v>0.4</v>
      </c>
      <c r="F589" s="7">
        <f>D589/E589</f>
        <v/>
      </c>
      <c r="G589" s="7">
        <f>D589-E589</f>
        <v/>
      </c>
      <c r="H589" s="16">
        <f>D589+E589</f>
        <v/>
      </c>
      <c r="I589" s="11">
        <f>IFERROR(F589/SQRT(F589^2+W589), "X")</f>
        <v/>
      </c>
      <c r="J589" s="33">
        <f>IFERROR(SQRT((1-I589^2)/W589), "X")</f>
        <v/>
      </c>
      <c r="K589" s="33">
        <f>IFERROR(1/J589, "X")</f>
        <v/>
      </c>
      <c r="L589" s="33">
        <f>IFERROR(I589-J589, "X")</f>
        <v/>
      </c>
      <c r="M589" s="33">
        <f>IFERROR(I589+J589, "X")</f>
        <v/>
      </c>
      <c r="N589" s="8" t="n">
        <v>0</v>
      </c>
      <c r="O589" s="9" t="n">
        <v>1</v>
      </c>
      <c r="P589" s="8" t="n">
        <v>0</v>
      </c>
      <c r="Q589" s="9" t="n">
        <v>0</v>
      </c>
      <c r="R589" s="9" t="n">
        <v>1</v>
      </c>
      <c r="S589" s="9" t="n">
        <v>0</v>
      </c>
      <c r="T589" s="9" t="n">
        <v>0</v>
      </c>
      <c r="U589" s="8" t="n">
        <v>7892</v>
      </c>
      <c r="V589" s="9" t="n">
        <v>4</v>
      </c>
      <c r="W589" s="9">
        <f>U589-V589-1</f>
        <v/>
      </c>
      <c r="X589" s="9">
        <f>COUNTIF(B:B,B589)</f>
        <v/>
      </c>
      <c r="Y589" s="7" t="n">
        <v>8.6</v>
      </c>
      <c r="Z589" s="7" t="n">
        <v>22.2</v>
      </c>
      <c r="AA589" s="9" t="n">
        <v>1</v>
      </c>
      <c r="AB589" s="9" t="n">
        <v>0</v>
      </c>
      <c r="AC589" s="9" t="n">
        <v>0</v>
      </c>
      <c r="AD589" s="9" t="n">
        <v>1</v>
      </c>
      <c r="AE589" s="9" t="n">
        <v>0</v>
      </c>
      <c r="AF589" s="9" t="n">
        <v>0</v>
      </c>
      <c r="AG589" s="8" t="n">
        <v>0</v>
      </c>
      <c r="AH589" s="9" t="n">
        <v>1</v>
      </c>
      <c r="AI589" s="30" t="n">
        <v>0</v>
      </c>
      <c r="AJ589" s="9" t="n">
        <v>0</v>
      </c>
      <c r="AK589" s="30" t="n">
        <v>1</v>
      </c>
      <c r="AL589" s="21" t="n">
        <v>2004</v>
      </c>
      <c r="AM589" s="23">
        <f>LN(AL589)</f>
        <v/>
      </c>
      <c r="AN589" s="33" t="n">
        <v>0.0343</v>
      </c>
      <c r="AO589" s="33" t="n">
        <v>0.37</v>
      </c>
      <c r="AP589" s="33" t="n">
        <v>0.477</v>
      </c>
      <c r="AQ589" s="43">
        <f>1-SUM(AN589:AP589)</f>
        <v/>
      </c>
      <c r="AR589" s="33" t="inlineStr">
        <is>
          <t>.</t>
        </is>
      </c>
      <c r="AS589" s="43" t="inlineStr">
        <is>
          <t>.</t>
        </is>
      </c>
      <c r="AT589" s="42" t="n">
        <v>60.5</v>
      </c>
      <c r="AU589" s="18" t="n">
        <v>39.5</v>
      </c>
      <c r="AV589" t="n">
        <v>1</v>
      </c>
      <c r="AW589" s="40" t="n">
        <v>0</v>
      </c>
      <c r="AX589" t="inlineStr">
        <is>
          <t>.</t>
        </is>
      </c>
      <c r="AY589" s="40" t="inlineStr">
        <is>
          <t>.</t>
        </is>
      </c>
      <c r="BA589" s="18" t="n"/>
      <c r="BB589" t="inlineStr">
        <is>
          <t>.</t>
        </is>
      </c>
      <c r="BC589" t="inlineStr">
        <is>
          <t>.</t>
        </is>
      </c>
      <c r="BD589" t="inlineStr">
        <is>
          <t>Indonesia</t>
        </is>
      </c>
      <c r="BE589" t="n">
        <v>0</v>
      </c>
      <c r="BF589" t="n">
        <v>1</v>
      </c>
      <c r="BG589" t="n">
        <v>0</v>
      </c>
      <c r="BH589" t="n">
        <v>0</v>
      </c>
      <c r="BI589" t="n">
        <v>0</v>
      </c>
      <c r="BJ589" t="n">
        <v>0</v>
      </c>
      <c r="BK589" s="18" t="n">
        <v>0</v>
      </c>
      <c r="BL589" t="n">
        <v>0</v>
      </c>
      <c r="BM589" t="n">
        <v>1</v>
      </c>
      <c r="BN589" s="18" t="n">
        <v>0</v>
      </c>
      <c r="BO589" t="n">
        <v>29</v>
      </c>
      <c r="BP589" t="n">
        <v>37</v>
      </c>
      <c r="BQ589" s="25">
        <f>Z589+Y589+6</f>
        <v/>
      </c>
      <c r="BR589" t="n">
        <v>1</v>
      </c>
      <c r="BS589" t="n">
        <v>0</v>
      </c>
      <c r="BT589" t="n">
        <v>0</v>
      </c>
      <c r="BU589" t="n">
        <v>0</v>
      </c>
      <c r="BV589" t="n">
        <v>0</v>
      </c>
      <c r="BW589" t="n">
        <v>0</v>
      </c>
      <c r="BX589" t="n">
        <v>0</v>
      </c>
      <c r="BY589" s="18" t="n">
        <v>0</v>
      </c>
      <c r="BZ589" t="n">
        <v>0</v>
      </c>
      <c r="CA589" t="n">
        <v>0</v>
      </c>
      <c r="CB589" t="n">
        <v>1</v>
      </c>
      <c r="CC589" s="18" t="n">
        <v>0</v>
      </c>
      <c r="CD589" t="n">
        <v>0</v>
      </c>
      <c r="CE589" t="n">
        <v>0</v>
      </c>
      <c r="CF589" t="n">
        <v>0</v>
      </c>
      <c r="CG589" t="n">
        <v>0</v>
      </c>
      <c r="CH589" s="18" t="n">
        <v>0</v>
      </c>
      <c r="CI589" t="n">
        <v>0</v>
      </c>
      <c r="CJ589" t="n">
        <v>0</v>
      </c>
      <c r="CK589" t="n">
        <v>1</v>
      </c>
      <c r="CL589" t="n">
        <v>1</v>
      </c>
      <c r="CM589" t="n">
        <v>0</v>
      </c>
      <c r="CN589" t="n">
        <v>0</v>
      </c>
      <c r="CO589" t="n">
        <v>0</v>
      </c>
      <c r="CP589" t="n">
        <v>0</v>
      </c>
      <c r="CQ589" t="n">
        <v>0</v>
      </c>
      <c r="CR589" t="n">
        <v>0</v>
      </c>
      <c r="CS589" s="18" t="n">
        <v>1</v>
      </c>
      <c r="DD589" s="34" t="inlineStr">
        <is>
          <t>X</t>
        </is>
      </c>
    </row>
    <row r="590">
      <c r="A590" t="n">
        <v>589</v>
      </c>
      <c r="B590" t="n">
        <v>38</v>
      </c>
      <c r="C590" s="25" t="inlineStr">
        <is>
          <t>Sohn (2013)</t>
        </is>
      </c>
      <c r="D590" s="12" t="n">
        <v>12.1</v>
      </c>
      <c r="E590" s="14" t="n">
        <v>0.3</v>
      </c>
      <c r="F590" s="7">
        <f>D590/E590</f>
        <v/>
      </c>
      <c r="G590" s="7">
        <f>D590-E590</f>
        <v/>
      </c>
      <c r="H590" s="16">
        <f>D590+E590</f>
        <v/>
      </c>
      <c r="I590" s="11">
        <f>IFERROR(F590/SQRT(F590^2+W590), "X")</f>
        <v/>
      </c>
      <c r="J590" s="33">
        <f>IFERROR(SQRT((1-I590^2)/W590), "X")</f>
        <v/>
      </c>
      <c r="K590" s="33">
        <f>IFERROR(1/J590, "X")</f>
        <v/>
      </c>
      <c r="L590" s="33">
        <f>IFERROR(I590-J590, "X")</f>
        <v/>
      </c>
      <c r="M590" s="33">
        <f>IFERROR(I590+J590, "X")</f>
        <v/>
      </c>
      <c r="N590" s="8" t="n">
        <v>0</v>
      </c>
      <c r="O590" s="9" t="n">
        <v>1</v>
      </c>
      <c r="P590" s="8" t="n">
        <v>0</v>
      </c>
      <c r="Q590" s="9" t="n">
        <v>0</v>
      </c>
      <c r="R590" s="9" t="n">
        <v>1</v>
      </c>
      <c r="S590" s="9" t="n">
        <v>0</v>
      </c>
      <c r="T590" s="9" t="n">
        <v>0</v>
      </c>
      <c r="U590" s="8" t="n">
        <v>7892</v>
      </c>
      <c r="V590" s="9" t="n">
        <v>4</v>
      </c>
      <c r="W590" s="9">
        <f>U590-V590-1</f>
        <v/>
      </c>
      <c r="X590" s="9">
        <f>COUNTIF(B:B,B590)</f>
        <v/>
      </c>
      <c r="Y590" s="7" t="n">
        <v>8.6</v>
      </c>
      <c r="Z590" s="7" t="n">
        <v>22.2</v>
      </c>
      <c r="AA590" s="9" t="n">
        <v>1</v>
      </c>
      <c r="AB590" s="9" t="n">
        <v>0</v>
      </c>
      <c r="AC590" s="9" t="n">
        <v>0</v>
      </c>
      <c r="AD590" s="9" t="n">
        <v>1</v>
      </c>
      <c r="AE590" s="9" t="n">
        <v>0</v>
      </c>
      <c r="AF590" s="9" t="n">
        <v>0</v>
      </c>
      <c r="AG590" s="8" t="n">
        <v>0</v>
      </c>
      <c r="AH590" s="9" t="n">
        <v>1</v>
      </c>
      <c r="AI590" s="30" t="n">
        <v>0</v>
      </c>
      <c r="AJ590" s="9" t="n">
        <v>0</v>
      </c>
      <c r="AK590" s="30" t="n">
        <v>1</v>
      </c>
      <c r="AL590" s="21" t="n">
        <v>2004</v>
      </c>
      <c r="AM590" s="23">
        <f>LN(AL590)</f>
        <v/>
      </c>
      <c r="AN590" s="33" t="n">
        <v>0.0343</v>
      </c>
      <c r="AO590" s="33" t="n">
        <v>0.37</v>
      </c>
      <c r="AP590" s="33" t="n">
        <v>0.477</v>
      </c>
      <c r="AQ590" s="43">
        <f>1-SUM(AN590:AP590)</f>
        <v/>
      </c>
      <c r="AR590" s="33" t="inlineStr">
        <is>
          <t>.</t>
        </is>
      </c>
      <c r="AS590" s="43" t="inlineStr">
        <is>
          <t>.</t>
        </is>
      </c>
      <c r="AT590" s="42" t="n">
        <v>60.5</v>
      </c>
      <c r="AU590" s="18" t="n">
        <v>39.5</v>
      </c>
      <c r="AV590" t="n">
        <v>1</v>
      </c>
      <c r="AW590" s="40" t="n">
        <v>0</v>
      </c>
      <c r="AX590" t="inlineStr">
        <is>
          <t>.</t>
        </is>
      </c>
      <c r="AY590" s="40" t="inlineStr">
        <is>
          <t>.</t>
        </is>
      </c>
      <c r="BA590" s="18" t="n"/>
      <c r="BB590" t="inlineStr">
        <is>
          <t>.</t>
        </is>
      </c>
      <c r="BC590" t="inlineStr">
        <is>
          <t>.</t>
        </is>
      </c>
      <c r="BD590" t="inlineStr">
        <is>
          <t>Indonesia</t>
        </is>
      </c>
      <c r="BE590" t="n">
        <v>0</v>
      </c>
      <c r="BF590" t="n">
        <v>1</v>
      </c>
      <c r="BG590" t="n">
        <v>0</v>
      </c>
      <c r="BH590" t="n">
        <v>0</v>
      </c>
      <c r="BI590" t="n">
        <v>0</v>
      </c>
      <c r="BJ590" t="n">
        <v>0</v>
      </c>
      <c r="BK590" s="18" t="n">
        <v>0</v>
      </c>
      <c r="BL590" t="n">
        <v>0</v>
      </c>
      <c r="BM590" t="n">
        <v>1</v>
      </c>
      <c r="BN590" s="18" t="n">
        <v>0</v>
      </c>
      <c r="BO590" t="n">
        <v>29</v>
      </c>
      <c r="BP590" t="n">
        <v>37</v>
      </c>
      <c r="BQ590" s="25">
        <f>Z590+Y590+6</f>
        <v/>
      </c>
      <c r="BR590" t="n">
        <v>1</v>
      </c>
      <c r="BS590" t="n">
        <v>0</v>
      </c>
      <c r="BT590" t="n">
        <v>0</v>
      </c>
      <c r="BU590" t="n">
        <v>0</v>
      </c>
      <c r="BV590" t="n">
        <v>0</v>
      </c>
      <c r="BW590" t="n">
        <v>0</v>
      </c>
      <c r="BX590" t="n">
        <v>0</v>
      </c>
      <c r="BY590" s="18" t="n">
        <v>0</v>
      </c>
      <c r="BZ590" t="n">
        <v>0</v>
      </c>
      <c r="CA590" t="n">
        <v>0</v>
      </c>
      <c r="CB590" t="n">
        <v>1</v>
      </c>
      <c r="CC590" s="18" t="n">
        <v>0</v>
      </c>
      <c r="CD590" t="n">
        <v>0</v>
      </c>
      <c r="CE590" t="n">
        <v>0</v>
      </c>
      <c r="CF590" t="n">
        <v>0</v>
      </c>
      <c r="CG590" t="n">
        <v>0</v>
      </c>
      <c r="CH590" s="18" t="n">
        <v>0</v>
      </c>
      <c r="CI590" t="n">
        <v>0</v>
      </c>
      <c r="CJ590" t="n">
        <v>0</v>
      </c>
      <c r="CK590" t="n">
        <v>1</v>
      </c>
      <c r="CL590" t="n">
        <v>1</v>
      </c>
      <c r="CM590" t="n">
        <v>0</v>
      </c>
      <c r="CN590" t="n">
        <v>0</v>
      </c>
      <c r="CO590" t="n">
        <v>0</v>
      </c>
      <c r="CP590" t="n">
        <v>0</v>
      </c>
      <c r="CQ590" t="n">
        <v>0</v>
      </c>
      <c r="CR590" t="n">
        <v>0</v>
      </c>
      <c r="CS590" s="18" t="n">
        <v>1</v>
      </c>
      <c r="DD590" s="34" t="inlineStr">
        <is>
          <t>X</t>
        </is>
      </c>
    </row>
    <row r="591">
      <c r="A591" t="n">
        <v>590</v>
      </c>
      <c r="B591" t="n">
        <v>38</v>
      </c>
      <c r="C591" s="25" t="inlineStr">
        <is>
          <t>Sohn (2013)</t>
        </is>
      </c>
      <c r="D591" s="12" t="n">
        <v>11.4</v>
      </c>
      <c r="E591" s="14" t="n">
        <v>0.3</v>
      </c>
      <c r="F591" s="7">
        <f>D591/E591</f>
        <v/>
      </c>
      <c r="G591" s="7">
        <f>D591-E591</f>
        <v/>
      </c>
      <c r="H591" s="16">
        <f>D591+E591</f>
        <v/>
      </c>
      <c r="I591" s="11">
        <f>IFERROR(F591/SQRT(F591^2+W591), "X")</f>
        <v/>
      </c>
      <c r="J591" s="33">
        <f>IFERROR(SQRT((1-I591^2)/W591), "X")</f>
        <v/>
      </c>
      <c r="K591" s="33">
        <f>IFERROR(1/J591, "X")</f>
        <v/>
      </c>
      <c r="L591" s="33">
        <f>IFERROR(I591-J591, "X")</f>
        <v/>
      </c>
      <c r="M591" s="33">
        <f>IFERROR(I591+J591, "X")</f>
        <v/>
      </c>
      <c r="N591" s="8" t="n">
        <v>0</v>
      </c>
      <c r="O591" s="9" t="n">
        <v>1</v>
      </c>
      <c r="P591" s="8" t="n">
        <v>0</v>
      </c>
      <c r="Q591" s="9" t="n">
        <v>0</v>
      </c>
      <c r="R591" s="9" t="n">
        <v>1</v>
      </c>
      <c r="S591" s="9" t="n">
        <v>0</v>
      </c>
      <c r="T591" s="9" t="n">
        <v>0</v>
      </c>
      <c r="U591" s="8" t="n">
        <v>7892</v>
      </c>
      <c r="V591" s="9" t="n">
        <v>4</v>
      </c>
      <c r="W591" s="9">
        <f>U591-V591-1</f>
        <v/>
      </c>
      <c r="X591" s="9">
        <f>COUNTIF(B:B,B591)</f>
        <v/>
      </c>
      <c r="Y591" s="7" t="n">
        <v>8.6</v>
      </c>
      <c r="Z591" s="7" t="n">
        <v>22.2</v>
      </c>
      <c r="AA591" s="9" t="n">
        <v>1</v>
      </c>
      <c r="AB591" s="9" t="n">
        <v>0</v>
      </c>
      <c r="AC591" s="9" t="n">
        <v>0</v>
      </c>
      <c r="AD591" s="9" t="n">
        <v>1</v>
      </c>
      <c r="AE591" s="9" t="n">
        <v>0</v>
      </c>
      <c r="AF591" s="9" t="n">
        <v>0</v>
      </c>
      <c r="AG591" s="8" t="n">
        <v>0</v>
      </c>
      <c r="AH591" s="9" t="n">
        <v>1</v>
      </c>
      <c r="AI591" s="30" t="n">
        <v>0</v>
      </c>
      <c r="AJ591" s="9" t="n">
        <v>0</v>
      </c>
      <c r="AK591" s="30" t="n">
        <v>1</v>
      </c>
      <c r="AL591" s="21" t="n">
        <v>2004</v>
      </c>
      <c r="AM591" s="23">
        <f>LN(AL591)</f>
        <v/>
      </c>
      <c r="AN591" s="33" t="n">
        <v>0.0343</v>
      </c>
      <c r="AO591" s="33" t="n">
        <v>0.37</v>
      </c>
      <c r="AP591" s="33" t="n">
        <v>0.477</v>
      </c>
      <c r="AQ591" s="43">
        <f>1-SUM(AN591:AP591)</f>
        <v/>
      </c>
      <c r="AR591" s="33" t="inlineStr">
        <is>
          <t>.</t>
        </is>
      </c>
      <c r="AS591" s="43" t="inlineStr">
        <is>
          <t>.</t>
        </is>
      </c>
      <c r="AT591" s="42" t="n">
        <v>60.5</v>
      </c>
      <c r="AU591" s="18" t="n">
        <v>39.5</v>
      </c>
      <c r="AV591" t="n">
        <v>1</v>
      </c>
      <c r="AW591" s="40" t="n">
        <v>0</v>
      </c>
      <c r="AX591" t="inlineStr">
        <is>
          <t>.</t>
        </is>
      </c>
      <c r="AY591" s="40" t="inlineStr">
        <is>
          <t>.</t>
        </is>
      </c>
      <c r="BA591" s="18" t="n"/>
      <c r="BB591" t="inlineStr">
        <is>
          <t>.</t>
        </is>
      </c>
      <c r="BC591" t="inlineStr">
        <is>
          <t>.</t>
        </is>
      </c>
      <c r="BD591" t="inlineStr">
        <is>
          <t>Indonesia</t>
        </is>
      </c>
      <c r="BE591" t="n">
        <v>0</v>
      </c>
      <c r="BF591" t="n">
        <v>1</v>
      </c>
      <c r="BG591" t="n">
        <v>0</v>
      </c>
      <c r="BH591" t="n">
        <v>0</v>
      </c>
      <c r="BI591" t="n">
        <v>0</v>
      </c>
      <c r="BJ591" t="n">
        <v>0</v>
      </c>
      <c r="BK591" s="18" t="n">
        <v>0</v>
      </c>
      <c r="BL591" t="n">
        <v>0</v>
      </c>
      <c r="BM591" t="n">
        <v>1</v>
      </c>
      <c r="BN591" s="18" t="n">
        <v>0</v>
      </c>
      <c r="BO591" t="n">
        <v>29</v>
      </c>
      <c r="BP591" t="n">
        <v>37</v>
      </c>
      <c r="BQ591" s="25">
        <f>Z591+Y591+6</f>
        <v/>
      </c>
      <c r="BR591" t="n">
        <v>1</v>
      </c>
      <c r="BS591" t="n">
        <v>0</v>
      </c>
      <c r="BT591" t="n">
        <v>0</v>
      </c>
      <c r="BU591" t="n">
        <v>0</v>
      </c>
      <c r="BV591" t="n">
        <v>0</v>
      </c>
      <c r="BW591" t="n">
        <v>0</v>
      </c>
      <c r="BX591" t="n">
        <v>0</v>
      </c>
      <c r="BY591" s="18" t="n">
        <v>0</v>
      </c>
      <c r="BZ591" t="n">
        <v>0</v>
      </c>
      <c r="CA591" t="n">
        <v>0</v>
      </c>
      <c r="CB591" t="n">
        <v>1</v>
      </c>
      <c r="CC591" s="18" t="n">
        <v>0</v>
      </c>
      <c r="CD591" t="n">
        <v>0</v>
      </c>
      <c r="CE591" t="n">
        <v>0</v>
      </c>
      <c r="CF591" t="n">
        <v>0</v>
      </c>
      <c r="CG591" t="n">
        <v>0</v>
      </c>
      <c r="CH591" s="18" t="n">
        <v>0</v>
      </c>
      <c r="CI591" t="n">
        <v>0</v>
      </c>
      <c r="CJ591" t="n">
        <v>0</v>
      </c>
      <c r="CK591" t="n">
        <v>1</v>
      </c>
      <c r="CL591" t="n">
        <v>1</v>
      </c>
      <c r="CM591" t="n">
        <v>0</v>
      </c>
      <c r="CN591" t="n">
        <v>0</v>
      </c>
      <c r="CO591" t="n">
        <v>0</v>
      </c>
      <c r="CP591" t="n">
        <v>0</v>
      </c>
      <c r="CQ591" t="n">
        <v>0</v>
      </c>
      <c r="CR591" t="n">
        <v>0</v>
      </c>
      <c r="CS591" s="18" t="n">
        <v>1</v>
      </c>
      <c r="DD591" s="34" t="inlineStr">
        <is>
          <t>X</t>
        </is>
      </c>
    </row>
    <row r="592">
      <c r="A592" t="n">
        <v>591</v>
      </c>
      <c r="B592" t="n">
        <v>38</v>
      </c>
      <c r="C592" s="25" t="inlineStr">
        <is>
          <t>Sohn (2013)</t>
        </is>
      </c>
      <c r="D592" s="12" t="n">
        <v>9.6</v>
      </c>
      <c r="E592" s="14" t="n">
        <v>0.5</v>
      </c>
      <c r="F592" s="7">
        <f>D592/E592</f>
        <v/>
      </c>
      <c r="G592" s="7">
        <f>D592-E592</f>
        <v/>
      </c>
      <c r="H592" s="16">
        <f>D592+E592</f>
        <v/>
      </c>
      <c r="I592" s="11">
        <f>IFERROR(F592/SQRT(F592^2+W592), "X")</f>
        <v/>
      </c>
      <c r="J592" s="33">
        <f>IFERROR(SQRT((1-I592^2)/W592), "X")</f>
        <v/>
      </c>
      <c r="K592" s="33">
        <f>IFERROR(1/J592, "X")</f>
        <v/>
      </c>
      <c r="L592" s="33">
        <f>IFERROR(I592-J592, "X")</f>
        <v/>
      </c>
      <c r="M592" s="33">
        <f>IFERROR(I592+J592, "X")</f>
        <v/>
      </c>
      <c r="N592" s="8" t="n">
        <v>0</v>
      </c>
      <c r="O592" s="9" t="n">
        <v>1</v>
      </c>
      <c r="P592" s="8" t="n">
        <v>0</v>
      </c>
      <c r="Q592" s="9" t="n">
        <v>0</v>
      </c>
      <c r="R592" s="9" t="n">
        <v>1</v>
      </c>
      <c r="S592" s="9" t="n">
        <v>0</v>
      </c>
      <c r="T592" s="9" t="n">
        <v>0</v>
      </c>
      <c r="U592" s="8" t="n">
        <v>7892</v>
      </c>
      <c r="V592" s="9" t="n">
        <v>4</v>
      </c>
      <c r="W592" s="9">
        <f>U592-V592-1</f>
        <v/>
      </c>
      <c r="X592" s="9">
        <f>COUNTIF(B:B,B592)</f>
        <v/>
      </c>
      <c r="Y592" s="7" t="n">
        <v>8.6</v>
      </c>
      <c r="Z592" s="7" t="n">
        <v>22.2</v>
      </c>
      <c r="AA592" s="9" t="n">
        <v>1</v>
      </c>
      <c r="AB592" s="9" t="n">
        <v>0</v>
      </c>
      <c r="AC592" s="9" t="n">
        <v>0</v>
      </c>
      <c r="AD592" s="9" t="n">
        <v>1</v>
      </c>
      <c r="AE592" s="9" t="n">
        <v>0</v>
      </c>
      <c r="AF592" s="9" t="n">
        <v>0</v>
      </c>
      <c r="AG592" s="8" t="n">
        <v>0</v>
      </c>
      <c r="AH592" s="9" t="n">
        <v>1</v>
      </c>
      <c r="AI592" s="30" t="n">
        <v>0</v>
      </c>
      <c r="AJ592" s="9" t="n">
        <v>0</v>
      </c>
      <c r="AK592" s="30" t="n">
        <v>1</v>
      </c>
      <c r="AL592" s="21" t="n">
        <v>2004</v>
      </c>
      <c r="AM592" s="23">
        <f>LN(AL592)</f>
        <v/>
      </c>
      <c r="AN592" s="33" t="n">
        <v>0.0343</v>
      </c>
      <c r="AO592" s="33" t="n">
        <v>0.37</v>
      </c>
      <c r="AP592" s="33" t="n">
        <v>0.477</v>
      </c>
      <c r="AQ592" s="43">
        <f>1-SUM(AN592:AP592)</f>
        <v/>
      </c>
      <c r="AR592" s="33" t="inlineStr">
        <is>
          <t>.</t>
        </is>
      </c>
      <c r="AS592" s="43" t="inlineStr">
        <is>
          <t>.</t>
        </is>
      </c>
      <c r="AT592" s="42" t="n">
        <v>60.5</v>
      </c>
      <c r="AU592" s="18" t="n">
        <v>39.5</v>
      </c>
      <c r="AV592" t="n">
        <v>1</v>
      </c>
      <c r="AW592" s="40" t="n">
        <v>0</v>
      </c>
      <c r="AX592" t="inlineStr">
        <is>
          <t>.</t>
        </is>
      </c>
      <c r="AY592" s="40" t="inlineStr">
        <is>
          <t>.</t>
        </is>
      </c>
      <c r="BA592" s="18" t="n"/>
      <c r="BB592" t="inlineStr">
        <is>
          <t>.</t>
        </is>
      </c>
      <c r="BC592" t="inlineStr">
        <is>
          <t>.</t>
        </is>
      </c>
      <c r="BD592" t="inlineStr">
        <is>
          <t>Indonesia</t>
        </is>
      </c>
      <c r="BE592" t="n">
        <v>0</v>
      </c>
      <c r="BF592" t="n">
        <v>1</v>
      </c>
      <c r="BG592" t="n">
        <v>0</v>
      </c>
      <c r="BH592" t="n">
        <v>0</v>
      </c>
      <c r="BI592" t="n">
        <v>0</v>
      </c>
      <c r="BJ592" t="n">
        <v>0</v>
      </c>
      <c r="BK592" s="18" t="n">
        <v>0</v>
      </c>
      <c r="BL592" t="n">
        <v>0</v>
      </c>
      <c r="BM592" t="n">
        <v>1</v>
      </c>
      <c r="BN592" s="18" t="n">
        <v>0</v>
      </c>
      <c r="BO592" t="n">
        <v>29</v>
      </c>
      <c r="BP592" t="n">
        <v>37</v>
      </c>
      <c r="BQ592" s="25">
        <f>Z592+Y592+6</f>
        <v/>
      </c>
      <c r="BR592" t="n">
        <v>1</v>
      </c>
      <c r="BS592" t="n">
        <v>0</v>
      </c>
      <c r="BT592" t="n">
        <v>0</v>
      </c>
      <c r="BU592" t="n">
        <v>0</v>
      </c>
      <c r="BV592" t="n">
        <v>0</v>
      </c>
      <c r="BW592" t="n">
        <v>0</v>
      </c>
      <c r="BX592" t="n">
        <v>0</v>
      </c>
      <c r="BY592" s="18" t="n">
        <v>0</v>
      </c>
      <c r="BZ592" t="n">
        <v>0</v>
      </c>
      <c r="CA592" t="n">
        <v>0</v>
      </c>
      <c r="CB592" t="n">
        <v>1</v>
      </c>
      <c r="CC592" s="18" t="n">
        <v>0</v>
      </c>
      <c r="CD592" t="n">
        <v>0</v>
      </c>
      <c r="CE592" t="n">
        <v>0</v>
      </c>
      <c r="CF592" t="n">
        <v>0</v>
      </c>
      <c r="CG592" t="n">
        <v>0</v>
      </c>
      <c r="CH592" s="18" t="n">
        <v>0</v>
      </c>
      <c r="CI592" t="n">
        <v>0</v>
      </c>
      <c r="CJ592" t="n">
        <v>0</v>
      </c>
      <c r="CK592" t="n">
        <v>1</v>
      </c>
      <c r="CL592" t="n">
        <v>1</v>
      </c>
      <c r="CM592" t="n">
        <v>0</v>
      </c>
      <c r="CN592" t="n">
        <v>0</v>
      </c>
      <c r="CO592" t="n">
        <v>0</v>
      </c>
      <c r="CP592" t="n">
        <v>0</v>
      </c>
      <c r="CQ592" t="n">
        <v>0</v>
      </c>
      <c r="CR592" t="n">
        <v>0</v>
      </c>
      <c r="CS592" s="18" t="n">
        <v>1</v>
      </c>
      <c r="DD592" s="34" t="inlineStr">
        <is>
          <t>X</t>
        </is>
      </c>
    </row>
    <row r="593">
      <c r="A593" t="n">
        <v>592</v>
      </c>
      <c r="B593" t="n">
        <v>38</v>
      </c>
      <c r="C593" s="25" t="inlineStr">
        <is>
          <t>Sohn (2013)</t>
        </is>
      </c>
      <c r="D593" s="12" t="n">
        <v>12.5</v>
      </c>
      <c r="E593" s="14" t="n">
        <v>0.4</v>
      </c>
      <c r="F593" s="7">
        <f>D593/E593</f>
        <v/>
      </c>
      <c r="G593" s="7">
        <f>D593-E593</f>
        <v/>
      </c>
      <c r="H593" s="16">
        <f>D593+E593</f>
        <v/>
      </c>
      <c r="I593" s="11">
        <f>IFERROR(F593/SQRT(F593^2+W593), "X")</f>
        <v/>
      </c>
      <c r="J593" s="33">
        <f>IFERROR(SQRT((1-I593^2)/W593), "X")</f>
        <v/>
      </c>
      <c r="K593" s="33">
        <f>IFERROR(1/J593, "X")</f>
        <v/>
      </c>
      <c r="L593" s="33">
        <f>IFERROR(I593-J593, "X")</f>
        <v/>
      </c>
      <c r="M593" s="33">
        <f>IFERROR(I593+J593, "X")</f>
        <v/>
      </c>
      <c r="N593" s="8" t="n">
        <v>0</v>
      </c>
      <c r="O593" s="9" t="n">
        <v>1</v>
      </c>
      <c r="P593" s="8" t="n">
        <v>0</v>
      </c>
      <c r="Q593" s="9" t="n">
        <v>0</v>
      </c>
      <c r="R593" s="9" t="n">
        <v>1</v>
      </c>
      <c r="S593" s="9" t="n">
        <v>0</v>
      </c>
      <c r="T593" s="9" t="n">
        <v>0</v>
      </c>
      <c r="U593" s="8" t="n">
        <v>7892</v>
      </c>
      <c r="V593" s="9" t="n">
        <v>4</v>
      </c>
      <c r="W593" s="9">
        <f>U593-V593-1</f>
        <v/>
      </c>
      <c r="X593" s="9">
        <f>COUNTIF(B:B,B593)</f>
        <v/>
      </c>
      <c r="Y593" s="7" t="n">
        <v>8.6</v>
      </c>
      <c r="Z593" s="7" t="n">
        <v>22.2</v>
      </c>
      <c r="AA593" s="9" t="n">
        <v>1</v>
      </c>
      <c r="AB593" s="9" t="n">
        <v>0</v>
      </c>
      <c r="AC593" s="9" t="n">
        <v>0</v>
      </c>
      <c r="AD593" s="9" t="n">
        <v>1</v>
      </c>
      <c r="AE593" s="9" t="n">
        <v>0</v>
      </c>
      <c r="AF593" s="9" t="n">
        <v>0</v>
      </c>
      <c r="AG593" s="8" t="n">
        <v>0</v>
      </c>
      <c r="AH593" s="9" t="n">
        <v>1</v>
      </c>
      <c r="AI593" s="30" t="n">
        <v>0</v>
      </c>
      <c r="AJ593" s="9" t="n">
        <v>0</v>
      </c>
      <c r="AK593" s="30" t="n">
        <v>1</v>
      </c>
      <c r="AL593" s="21" t="n">
        <v>2007</v>
      </c>
      <c r="AM593" s="23">
        <f>LN(AL593)</f>
        <v/>
      </c>
      <c r="AN593" s="33" t="n">
        <v>0.0343</v>
      </c>
      <c r="AO593" s="33" t="n">
        <v>0.37</v>
      </c>
      <c r="AP593" s="33" t="n">
        <v>0.477</v>
      </c>
      <c r="AQ593" s="43">
        <f>1-SUM(AN593:AP593)</f>
        <v/>
      </c>
      <c r="AR593" s="33" t="inlineStr">
        <is>
          <t>.</t>
        </is>
      </c>
      <c r="AS593" s="43" t="inlineStr">
        <is>
          <t>.</t>
        </is>
      </c>
      <c r="AT593" s="42" t="n">
        <v>60.5</v>
      </c>
      <c r="AU593" s="18" t="n">
        <v>39.5</v>
      </c>
      <c r="AV593" t="n">
        <v>1</v>
      </c>
      <c r="AW593" s="40" t="n">
        <v>0</v>
      </c>
      <c r="AX593" t="inlineStr">
        <is>
          <t>.</t>
        </is>
      </c>
      <c r="AY593" s="40" t="inlineStr">
        <is>
          <t>.</t>
        </is>
      </c>
      <c r="BA593" s="18" t="n"/>
      <c r="BB593" t="inlineStr">
        <is>
          <t>.</t>
        </is>
      </c>
      <c r="BC593" t="inlineStr">
        <is>
          <t>.</t>
        </is>
      </c>
      <c r="BD593" t="inlineStr">
        <is>
          <t>Indonesia</t>
        </is>
      </c>
      <c r="BE593" t="n">
        <v>0</v>
      </c>
      <c r="BF593" t="n">
        <v>1</v>
      </c>
      <c r="BG593" t="n">
        <v>0</v>
      </c>
      <c r="BH593" t="n">
        <v>0</v>
      </c>
      <c r="BI593" t="n">
        <v>0</v>
      </c>
      <c r="BJ593" t="n">
        <v>0</v>
      </c>
      <c r="BK593" s="18" t="n">
        <v>0</v>
      </c>
      <c r="BL593" t="n">
        <v>0</v>
      </c>
      <c r="BM593" t="n">
        <v>1</v>
      </c>
      <c r="BN593" s="18" t="n">
        <v>0</v>
      </c>
      <c r="BO593" t="n">
        <v>29</v>
      </c>
      <c r="BP593" t="n">
        <v>37</v>
      </c>
      <c r="BQ593" s="25">
        <f>Z593+Y593+6</f>
        <v/>
      </c>
      <c r="BR593" t="n">
        <v>1</v>
      </c>
      <c r="BS593" t="n">
        <v>0</v>
      </c>
      <c r="BT593" t="n">
        <v>0</v>
      </c>
      <c r="BU593" t="n">
        <v>0</v>
      </c>
      <c r="BV593" t="n">
        <v>0</v>
      </c>
      <c r="BW593" t="n">
        <v>0</v>
      </c>
      <c r="BX593" t="n">
        <v>0</v>
      </c>
      <c r="BY593" s="18" t="n">
        <v>0</v>
      </c>
      <c r="BZ593" t="n">
        <v>0</v>
      </c>
      <c r="CA593" t="n">
        <v>0</v>
      </c>
      <c r="CB593" t="n">
        <v>1</v>
      </c>
      <c r="CC593" s="18" t="n">
        <v>0</v>
      </c>
      <c r="CD593" t="n">
        <v>0</v>
      </c>
      <c r="CE593" t="n">
        <v>0</v>
      </c>
      <c r="CF593" t="n">
        <v>0</v>
      </c>
      <c r="CG593" t="n">
        <v>0</v>
      </c>
      <c r="CH593" s="18" t="n">
        <v>0</v>
      </c>
      <c r="CI593" t="n">
        <v>0</v>
      </c>
      <c r="CJ593" t="n">
        <v>0</v>
      </c>
      <c r="CK593" t="n">
        <v>1</v>
      </c>
      <c r="CL593" t="n">
        <v>1</v>
      </c>
      <c r="CM593" t="n">
        <v>0</v>
      </c>
      <c r="CN593" t="n">
        <v>0</v>
      </c>
      <c r="CO593" t="n">
        <v>0</v>
      </c>
      <c r="CP593" t="n">
        <v>0</v>
      </c>
      <c r="CQ593" t="n">
        <v>0</v>
      </c>
      <c r="CR593" t="n">
        <v>0</v>
      </c>
      <c r="CS593" s="18" t="n">
        <v>1</v>
      </c>
      <c r="DD593" s="34" t="inlineStr">
        <is>
          <t>X</t>
        </is>
      </c>
    </row>
    <row r="594">
      <c r="A594" t="n">
        <v>593</v>
      </c>
      <c r="B594" t="n">
        <v>38</v>
      </c>
      <c r="C594" s="25" t="inlineStr">
        <is>
          <t>Sohn (2013)</t>
        </is>
      </c>
      <c r="D594" s="12" t="n">
        <v>6.1</v>
      </c>
      <c r="E594" s="14" t="n">
        <v>1</v>
      </c>
      <c r="F594" s="7">
        <f>D594/E594</f>
        <v/>
      </c>
      <c r="G594" s="7">
        <f>D594-E594</f>
        <v/>
      </c>
      <c r="H594" s="16">
        <f>D594+E594</f>
        <v/>
      </c>
      <c r="I594" s="11">
        <f>IFERROR(F594/SQRT(F594^2+W594), "X")</f>
        <v/>
      </c>
      <c r="J594" s="33">
        <f>IFERROR(SQRT((1-I594^2)/W594), "X")</f>
        <v/>
      </c>
      <c r="K594" s="33">
        <f>IFERROR(1/J594, "X")</f>
        <v/>
      </c>
      <c r="L594" s="33">
        <f>IFERROR(I594-J594, "X")</f>
        <v/>
      </c>
      <c r="M594" s="33">
        <f>IFERROR(I594+J594, "X")</f>
        <v/>
      </c>
      <c r="N594" s="8" t="n">
        <v>0</v>
      </c>
      <c r="O594" s="9" t="n">
        <v>1</v>
      </c>
      <c r="P594" s="8" t="n">
        <v>0</v>
      </c>
      <c r="Q594" s="9" t="n">
        <v>0</v>
      </c>
      <c r="R594" s="9" t="n">
        <v>1</v>
      </c>
      <c r="S594" s="9" t="n">
        <v>0</v>
      </c>
      <c r="T594" s="9" t="n">
        <v>0</v>
      </c>
      <c r="U594" s="8" t="n">
        <v>2202</v>
      </c>
      <c r="V594" s="9" t="n">
        <v>4</v>
      </c>
      <c r="W594" s="9">
        <f>U594-V594-1</f>
        <v/>
      </c>
      <c r="X594" s="9">
        <f>COUNTIF(B:B,B594)</f>
        <v/>
      </c>
      <c r="Y594" s="7" t="n">
        <v>8.6</v>
      </c>
      <c r="Z594" s="7" t="n">
        <v>22.2</v>
      </c>
      <c r="AA594" s="9" t="n">
        <v>1</v>
      </c>
      <c r="AB594" s="9" t="n">
        <v>0</v>
      </c>
      <c r="AC594" s="9" t="n">
        <v>0</v>
      </c>
      <c r="AD594" s="9" t="n">
        <v>1</v>
      </c>
      <c r="AE594" s="9" t="n">
        <v>0</v>
      </c>
      <c r="AF594" s="9" t="n">
        <v>0</v>
      </c>
      <c r="AG594" s="8" t="n">
        <v>0</v>
      </c>
      <c r="AH594" s="9" t="n">
        <v>1</v>
      </c>
      <c r="AI594" s="30" t="n">
        <v>0</v>
      </c>
      <c r="AJ594" s="9" t="n">
        <v>0</v>
      </c>
      <c r="AK594" s="30" t="n">
        <v>1</v>
      </c>
      <c r="AL594" s="21" t="n">
        <v>2000</v>
      </c>
      <c r="AM594" s="23">
        <f>LN(AL594)</f>
        <v/>
      </c>
      <c r="AN594" s="33" t="n">
        <v>0.0343</v>
      </c>
      <c r="AO594" s="33" t="n">
        <v>0.37</v>
      </c>
      <c r="AP594" s="33" t="n">
        <v>0.477</v>
      </c>
      <c r="AQ594" s="43">
        <f>1-SUM(AN594:AP594)</f>
        <v/>
      </c>
      <c r="AR594" s="33" t="inlineStr">
        <is>
          <t>.</t>
        </is>
      </c>
      <c r="AS594" s="43" t="inlineStr">
        <is>
          <t>.</t>
        </is>
      </c>
      <c r="AT594" s="42" t="n">
        <v>0</v>
      </c>
      <c r="AU594" s="18" t="n">
        <v>1</v>
      </c>
      <c r="AV594" t="n">
        <v>1</v>
      </c>
      <c r="AW594" s="40" t="n">
        <v>0</v>
      </c>
      <c r="AX594" t="inlineStr">
        <is>
          <t>.</t>
        </is>
      </c>
      <c r="AY594" s="40" t="inlineStr">
        <is>
          <t>.</t>
        </is>
      </c>
      <c r="BA594" s="18" t="n"/>
      <c r="BB594" t="inlineStr">
        <is>
          <t>.</t>
        </is>
      </c>
      <c r="BC594" t="inlineStr">
        <is>
          <t>.</t>
        </is>
      </c>
      <c r="BD594" t="inlineStr">
        <is>
          <t>Indonesia</t>
        </is>
      </c>
      <c r="BE594" t="n">
        <v>0</v>
      </c>
      <c r="BF594" t="n">
        <v>1</v>
      </c>
      <c r="BG594" t="n">
        <v>0</v>
      </c>
      <c r="BH594" t="n">
        <v>0</v>
      </c>
      <c r="BI594" t="n">
        <v>0</v>
      </c>
      <c r="BJ594" t="n">
        <v>0</v>
      </c>
      <c r="BK594" s="18" t="n">
        <v>0</v>
      </c>
      <c r="BL594" t="n">
        <v>0</v>
      </c>
      <c r="BM594" t="n">
        <v>1</v>
      </c>
      <c r="BN594" s="18" t="n">
        <v>0</v>
      </c>
      <c r="BO594" t="n">
        <v>29</v>
      </c>
      <c r="BP594" t="n">
        <v>37</v>
      </c>
      <c r="BQ594" s="25">
        <f>Z594+Y594+6</f>
        <v/>
      </c>
      <c r="BR594" t="n">
        <v>1</v>
      </c>
      <c r="BS594" t="n">
        <v>0</v>
      </c>
      <c r="BT594" t="n">
        <v>0</v>
      </c>
      <c r="BU594" t="n">
        <v>0</v>
      </c>
      <c r="BV594" t="n">
        <v>0</v>
      </c>
      <c r="BW594" t="n">
        <v>0</v>
      </c>
      <c r="BX594" t="n">
        <v>0</v>
      </c>
      <c r="BY594" s="18" t="n">
        <v>0</v>
      </c>
      <c r="BZ594" t="n">
        <v>0</v>
      </c>
      <c r="CA594" t="n">
        <v>0</v>
      </c>
      <c r="CB594" t="n">
        <v>1</v>
      </c>
      <c r="CC594" s="18" t="n">
        <v>0</v>
      </c>
      <c r="CD594" t="n">
        <v>0</v>
      </c>
      <c r="CE594" t="n">
        <v>0</v>
      </c>
      <c r="CF594" t="n">
        <v>0</v>
      </c>
      <c r="CG594" t="n">
        <v>0</v>
      </c>
      <c r="CH594" s="18" t="n">
        <v>0</v>
      </c>
      <c r="CI594" t="n">
        <v>0</v>
      </c>
      <c r="CJ594" t="n">
        <v>0</v>
      </c>
      <c r="CK594" t="n">
        <v>1</v>
      </c>
      <c r="CL594" t="n">
        <v>1</v>
      </c>
      <c r="CM594" t="n">
        <v>0</v>
      </c>
      <c r="CN594" t="n">
        <v>0</v>
      </c>
      <c r="CO594" t="n">
        <v>0</v>
      </c>
      <c r="CP594" t="n">
        <v>0</v>
      </c>
      <c r="CQ594" t="n">
        <v>0</v>
      </c>
      <c r="CR594" t="n">
        <v>0</v>
      </c>
      <c r="CS594" s="18" t="n">
        <v>1</v>
      </c>
      <c r="DD594" s="34" t="inlineStr">
        <is>
          <t>X</t>
        </is>
      </c>
    </row>
    <row r="595">
      <c r="A595" t="n">
        <v>594</v>
      </c>
      <c r="B595" t="n">
        <v>38</v>
      </c>
      <c r="C595" s="25" t="inlineStr">
        <is>
          <t>Sohn (2013)</t>
        </is>
      </c>
      <c r="D595" s="12" t="n">
        <v>13</v>
      </c>
      <c r="E595" s="14" t="n">
        <v>0.5</v>
      </c>
      <c r="F595" s="7">
        <f>D595/E595</f>
        <v/>
      </c>
      <c r="G595" s="7">
        <f>D595-E595</f>
        <v/>
      </c>
      <c r="H595" s="16">
        <f>D595+E595</f>
        <v/>
      </c>
      <c r="I595" s="11">
        <f>IFERROR(F595/SQRT(F595^2+W595), "X")</f>
        <v/>
      </c>
      <c r="J595" s="33">
        <f>IFERROR(SQRT((1-I595^2)/W595), "X")</f>
        <v/>
      </c>
      <c r="K595" s="33">
        <f>IFERROR(1/J595, "X")</f>
        <v/>
      </c>
      <c r="L595" s="33">
        <f>IFERROR(I595-J595, "X")</f>
        <v/>
      </c>
      <c r="M595" s="33">
        <f>IFERROR(I595+J595, "X")</f>
        <v/>
      </c>
      <c r="N595" s="8" t="n">
        <v>0</v>
      </c>
      <c r="O595" s="9" t="n">
        <v>1</v>
      </c>
      <c r="P595" s="8" t="n">
        <v>0</v>
      </c>
      <c r="Q595" s="9" t="n">
        <v>0</v>
      </c>
      <c r="R595" s="9" t="n">
        <v>1</v>
      </c>
      <c r="S595" s="9" t="n">
        <v>0</v>
      </c>
      <c r="T595" s="9" t="n">
        <v>0</v>
      </c>
      <c r="U595" s="8" t="n">
        <v>3382</v>
      </c>
      <c r="V595" s="9" t="n">
        <v>4</v>
      </c>
      <c r="W595" s="9">
        <f>U595-V595-1</f>
        <v/>
      </c>
      <c r="X595" s="9">
        <f>COUNTIF(B:B,B595)</f>
        <v/>
      </c>
      <c r="Y595" s="7" t="n">
        <v>8.6</v>
      </c>
      <c r="Z595" s="7" t="n">
        <v>22.2</v>
      </c>
      <c r="AA595" s="9" t="n">
        <v>1</v>
      </c>
      <c r="AB595" s="9" t="n">
        <v>0</v>
      </c>
      <c r="AC595" s="9" t="n">
        <v>0</v>
      </c>
      <c r="AD595" s="9" t="n">
        <v>1</v>
      </c>
      <c r="AE595" s="9" t="n">
        <v>0</v>
      </c>
      <c r="AF595" s="9" t="n">
        <v>0</v>
      </c>
      <c r="AG595" s="8" t="n">
        <v>0</v>
      </c>
      <c r="AH595" s="9" t="n">
        <v>1</v>
      </c>
      <c r="AI595" s="30" t="n">
        <v>0</v>
      </c>
      <c r="AJ595" s="9" t="n">
        <v>0</v>
      </c>
      <c r="AK595" s="30" t="n">
        <v>1</v>
      </c>
      <c r="AL595" s="21" t="n">
        <v>2000</v>
      </c>
      <c r="AM595" s="23">
        <f>LN(AL595)</f>
        <v/>
      </c>
      <c r="AN595" s="33" t="n">
        <v>0.0343</v>
      </c>
      <c r="AO595" s="33" t="n">
        <v>0.37</v>
      </c>
      <c r="AP595" s="33" t="n">
        <v>0.477</v>
      </c>
      <c r="AQ595" s="43">
        <f>1-SUM(AN595:AP595)</f>
        <v/>
      </c>
      <c r="AR595" s="33" t="inlineStr">
        <is>
          <t>.</t>
        </is>
      </c>
      <c r="AS595" s="43" t="inlineStr">
        <is>
          <t>.</t>
        </is>
      </c>
      <c r="AT595" s="42" t="n">
        <v>1</v>
      </c>
      <c r="AU595" s="18" t="n">
        <v>0</v>
      </c>
      <c r="AV595" t="n">
        <v>1</v>
      </c>
      <c r="AW595" s="40" t="n">
        <v>0</v>
      </c>
      <c r="AX595" t="inlineStr">
        <is>
          <t>.</t>
        </is>
      </c>
      <c r="AY595" s="40" t="inlineStr">
        <is>
          <t>.</t>
        </is>
      </c>
      <c r="BA595" s="18" t="n"/>
      <c r="BB595" t="inlineStr">
        <is>
          <t>.</t>
        </is>
      </c>
      <c r="BC595" t="inlineStr">
        <is>
          <t>.</t>
        </is>
      </c>
      <c r="BD595" t="inlineStr">
        <is>
          <t>Indonesia</t>
        </is>
      </c>
      <c r="BE595" t="n">
        <v>0</v>
      </c>
      <c r="BF595" t="n">
        <v>1</v>
      </c>
      <c r="BG595" t="n">
        <v>0</v>
      </c>
      <c r="BH595" t="n">
        <v>0</v>
      </c>
      <c r="BI595" t="n">
        <v>0</v>
      </c>
      <c r="BJ595" t="n">
        <v>0</v>
      </c>
      <c r="BK595" s="18" t="n">
        <v>0</v>
      </c>
      <c r="BL595" t="n">
        <v>0</v>
      </c>
      <c r="BM595" t="n">
        <v>1</v>
      </c>
      <c r="BN595" s="18" t="n">
        <v>0</v>
      </c>
      <c r="BO595" t="n">
        <v>29</v>
      </c>
      <c r="BP595" t="n">
        <v>37</v>
      </c>
      <c r="BQ595" s="25">
        <f>Z595+Y595+6</f>
        <v/>
      </c>
      <c r="BR595" t="n">
        <v>1</v>
      </c>
      <c r="BS595" t="n">
        <v>0</v>
      </c>
      <c r="BT595" t="n">
        <v>0</v>
      </c>
      <c r="BU595" t="n">
        <v>0</v>
      </c>
      <c r="BV595" t="n">
        <v>0</v>
      </c>
      <c r="BW595" t="n">
        <v>0</v>
      </c>
      <c r="BX595" t="n">
        <v>0</v>
      </c>
      <c r="BY595" s="18" t="n">
        <v>0</v>
      </c>
      <c r="BZ595" t="n">
        <v>0</v>
      </c>
      <c r="CA595" t="n">
        <v>0</v>
      </c>
      <c r="CB595" t="n">
        <v>1</v>
      </c>
      <c r="CC595" s="18" t="n">
        <v>0</v>
      </c>
      <c r="CD595" t="n">
        <v>0</v>
      </c>
      <c r="CE595" t="n">
        <v>0</v>
      </c>
      <c r="CF595" t="n">
        <v>0</v>
      </c>
      <c r="CG595" t="n">
        <v>0</v>
      </c>
      <c r="CH595" s="18" t="n">
        <v>0</v>
      </c>
      <c r="CI595" t="n">
        <v>0</v>
      </c>
      <c r="CJ595" t="n">
        <v>0</v>
      </c>
      <c r="CK595" t="n">
        <v>1</v>
      </c>
      <c r="CL595" t="n">
        <v>1</v>
      </c>
      <c r="CM595" t="n">
        <v>0</v>
      </c>
      <c r="CN595" t="n">
        <v>0</v>
      </c>
      <c r="CO595" t="n">
        <v>0</v>
      </c>
      <c r="CP595" t="n">
        <v>0</v>
      </c>
      <c r="CQ595" t="n">
        <v>0</v>
      </c>
      <c r="CR595" t="n">
        <v>0</v>
      </c>
      <c r="CS595" s="18" t="n">
        <v>1</v>
      </c>
      <c r="DD595" s="34" t="inlineStr">
        <is>
          <t>X</t>
        </is>
      </c>
    </row>
    <row r="596">
      <c r="A596" t="n">
        <v>595</v>
      </c>
      <c r="B596" t="n">
        <v>38</v>
      </c>
      <c r="C596" s="25" t="inlineStr">
        <is>
          <t>Sohn (2013)</t>
        </is>
      </c>
      <c r="D596" s="12" t="n">
        <v>9.300000000000001</v>
      </c>
      <c r="E596" s="14" t="n">
        <v>1.2</v>
      </c>
      <c r="F596" s="7">
        <f>D596/E596</f>
        <v/>
      </c>
      <c r="G596" s="7">
        <f>D596-E596</f>
        <v/>
      </c>
      <c r="H596" s="16">
        <f>D596+E596</f>
        <v/>
      </c>
      <c r="I596" s="11">
        <f>IFERROR(F596/SQRT(F596^2+W596), "X")</f>
        <v/>
      </c>
      <c r="J596" s="33">
        <f>IFERROR(SQRT((1-I596^2)/W596), "X")</f>
        <v/>
      </c>
      <c r="K596" s="33">
        <f>IFERROR(1/J596, "X")</f>
        <v/>
      </c>
      <c r="L596" s="33">
        <f>IFERROR(I596-J596, "X")</f>
        <v/>
      </c>
      <c r="M596" s="33">
        <f>IFERROR(I596+J596, "X")</f>
        <v/>
      </c>
      <c r="N596" s="8" t="n">
        <v>0</v>
      </c>
      <c r="O596" s="9" t="n">
        <v>1</v>
      </c>
      <c r="P596" s="8" t="n">
        <v>0</v>
      </c>
      <c r="Q596" s="9" t="n">
        <v>0</v>
      </c>
      <c r="R596" s="9" t="n">
        <v>1</v>
      </c>
      <c r="S596" s="9" t="n">
        <v>0</v>
      </c>
      <c r="T596" s="9" t="n">
        <v>0</v>
      </c>
      <c r="U596" s="8" t="n">
        <v>435</v>
      </c>
      <c r="V596" s="9" t="n">
        <v>4</v>
      </c>
      <c r="W596" s="9">
        <f>U596-V596-1</f>
        <v/>
      </c>
      <c r="X596" s="9">
        <f>COUNTIF(B:B,B596)</f>
        <v/>
      </c>
      <c r="Y596" s="7" t="n">
        <v>8.6</v>
      </c>
      <c r="Z596" s="7" t="n">
        <v>22.2</v>
      </c>
      <c r="AA596" s="9" t="n">
        <v>1</v>
      </c>
      <c r="AB596" s="9" t="n">
        <v>0</v>
      </c>
      <c r="AC596" s="9" t="n">
        <v>0</v>
      </c>
      <c r="AD596" s="9" t="n">
        <v>1</v>
      </c>
      <c r="AE596" s="9" t="n">
        <v>0</v>
      </c>
      <c r="AF596" s="9" t="n">
        <v>0</v>
      </c>
      <c r="AG596" s="8" t="n">
        <v>0</v>
      </c>
      <c r="AH596" s="9" t="n">
        <v>1</v>
      </c>
      <c r="AI596" s="30" t="n">
        <v>0</v>
      </c>
      <c r="AJ596" s="9" t="n">
        <v>0</v>
      </c>
      <c r="AK596" s="30" t="n">
        <v>1</v>
      </c>
      <c r="AL596" s="21" t="n">
        <v>2000</v>
      </c>
      <c r="AM596" s="23">
        <f>LN(AL596)</f>
        <v/>
      </c>
      <c r="AN596" s="33" t="n">
        <v>0.0343</v>
      </c>
      <c r="AO596" s="33" t="n">
        <v>0.37</v>
      </c>
      <c r="AP596" s="33" t="n">
        <v>0.477</v>
      </c>
      <c r="AQ596" s="43">
        <f>1-SUM(AN596:AP596)</f>
        <v/>
      </c>
      <c r="AR596" s="33" t="inlineStr">
        <is>
          <t>.</t>
        </is>
      </c>
      <c r="AS596" s="43" t="inlineStr">
        <is>
          <t>.</t>
        </is>
      </c>
      <c r="AT596" s="42" t="n">
        <v>60.5</v>
      </c>
      <c r="AU596" s="18" t="n">
        <v>39.5</v>
      </c>
      <c r="AV596" t="n">
        <v>1</v>
      </c>
      <c r="AW596" s="40" t="n">
        <v>0</v>
      </c>
      <c r="AX596" t="inlineStr">
        <is>
          <t>.</t>
        </is>
      </c>
      <c r="AY596" s="40" t="inlineStr">
        <is>
          <t>.</t>
        </is>
      </c>
      <c r="BA596" s="18" t="n"/>
      <c r="BB596" t="inlineStr">
        <is>
          <t>.</t>
        </is>
      </c>
      <c r="BC596" t="inlineStr">
        <is>
          <t>.</t>
        </is>
      </c>
      <c r="BD596" t="inlineStr">
        <is>
          <t>Indonesia</t>
        </is>
      </c>
      <c r="BE596" t="n">
        <v>0</v>
      </c>
      <c r="BF596" t="n">
        <v>1</v>
      </c>
      <c r="BG596" t="n">
        <v>0</v>
      </c>
      <c r="BH596" t="n">
        <v>0</v>
      </c>
      <c r="BI596" t="n">
        <v>0</v>
      </c>
      <c r="BJ596" t="n">
        <v>0</v>
      </c>
      <c r="BK596" s="18" t="n">
        <v>0</v>
      </c>
      <c r="BL596" t="n">
        <v>0</v>
      </c>
      <c r="BM596" t="n">
        <v>1</v>
      </c>
      <c r="BN596" s="18" t="n">
        <v>0</v>
      </c>
      <c r="BO596" t="n">
        <v>29</v>
      </c>
      <c r="BP596" t="n">
        <v>37</v>
      </c>
      <c r="BQ596" s="25">
        <f>Z596+Y596+6</f>
        <v/>
      </c>
      <c r="BR596" t="n">
        <v>1</v>
      </c>
      <c r="BS596" t="n">
        <v>0</v>
      </c>
      <c r="BT596" t="n">
        <v>0</v>
      </c>
      <c r="BU596" t="n">
        <v>0</v>
      </c>
      <c r="BV596" t="n">
        <v>0</v>
      </c>
      <c r="BW596" t="n">
        <v>0</v>
      </c>
      <c r="BX596" t="n">
        <v>0</v>
      </c>
      <c r="BY596" s="18" t="n">
        <v>0</v>
      </c>
      <c r="BZ596" t="n">
        <v>0</v>
      </c>
      <c r="CA596" t="n">
        <v>0</v>
      </c>
      <c r="CB596" t="n">
        <v>1</v>
      </c>
      <c r="CC596" s="18" t="n">
        <v>0</v>
      </c>
      <c r="CD596" t="n">
        <v>0</v>
      </c>
      <c r="CE596" t="n">
        <v>0</v>
      </c>
      <c r="CF596" t="n">
        <v>0</v>
      </c>
      <c r="CG596" t="n">
        <v>0</v>
      </c>
      <c r="CH596" s="18" t="n">
        <v>0</v>
      </c>
      <c r="CI596" t="n">
        <v>0</v>
      </c>
      <c r="CJ596" t="n">
        <v>0</v>
      </c>
      <c r="CK596" t="n">
        <v>1</v>
      </c>
      <c r="CL596" t="n">
        <v>1</v>
      </c>
      <c r="CM596" t="n">
        <v>0</v>
      </c>
      <c r="CN596" t="n">
        <v>0</v>
      </c>
      <c r="CO596" t="n">
        <v>0</v>
      </c>
      <c r="CP596" t="n">
        <v>0</v>
      </c>
      <c r="CQ596" t="n">
        <v>0</v>
      </c>
      <c r="CR596" t="n">
        <v>0</v>
      </c>
      <c r="CS596" s="18" t="n">
        <v>1</v>
      </c>
      <c r="DD596" s="34" t="inlineStr">
        <is>
          <t>X</t>
        </is>
      </c>
    </row>
    <row r="597">
      <c r="A597" t="n">
        <v>596</v>
      </c>
      <c r="B597" t="n">
        <v>38</v>
      </c>
      <c r="C597" s="25" t="inlineStr">
        <is>
          <t>Sohn (2013)</t>
        </is>
      </c>
      <c r="D597" s="12" t="n">
        <v>8.4</v>
      </c>
      <c r="E597" s="14" t="n">
        <v>1.5</v>
      </c>
      <c r="F597" s="7">
        <f>D597/E597</f>
        <v/>
      </c>
      <c r="G597" s="7">
        <f>D597-E597</f>
        <v/>
      </c>
      <c r="H597" s="16">
        <f>D597+E597</f>
        <v/>
      </c>
      <c r="I597" s="11">
        <f>IFERROR(F597/SQRT(F597^2+W597), "X")</f>
        <v/>
      </c>
      <c r="J597" s="33">
        <f>IFERROR(SQRT((1-I597^2)/W597), "X")</f>
        <v/>
      </c>
      <c r="K597" s="33">
        <f>IFERROR(1/J597, "X")</f>
        <v/>
      </c>
      <c r="L597" s="33">
        <f>IFERROR(I597-J597, "X")</f>
        <v/>
      </c>
      <c r="M597" s="33">
        <f>IFERROR(I597+J597, "X")</f>
        <v/>
      </c>
      <c r="N597" s="8" t="n">
        <v>0</v>
      </c>
      <c r="O597" s="9" t="n">
        <v>1</v>
      </c>
      <c r="P597" s="8" t="n">
        <v>0</v>
      </c>
      <c r="Q597" s="9" t="n">
        <v>0</v>
      </c>
      <c r="R597" s="9" t="n">
        <v>1</v>
      </c>
      <c r="S597" s="9" t="n">
        <v>0</v>
      </c>
      <c r="T597" s="9" t="n">
        <v>0</v>
      </c>
      <c r="U597" s="8" t="n">
        <v>436</v>
      </c>
      <c r="V597" s="9" t="n">
        <v>4</v>
      </c>
      <c r="W597" s="9">
        <f>U597-V597-1</f>
        <v/>
      </c>
      <c r="X597" s="9">
        <f>COUNTIF(B:B,B597)</f>
        <v/>
      </c>
      <c r="Y597" s="7" t="n">
        <v>8.6</v>
      </c>
      <c r="Z597" s="7" t="n">
        <v>22.2</v>
      </c>
      <c r="AA597" s="9" t="n">
        <v>1</v>
      </c>
      <c r="AB597" s="9" t="n">
        <v>0</v>
      </c>
      <c r="AC597" s="9" t="n">
        <v>0</v>
      </c>
      <c r="AD597" s="9" t="n">
        <v>1</v>
      </c>
      <c r="AE597" s="9" t="n">
        <v>0</v>
      </c>
      <c r="AF597" s="9" t="n">
        <v>0</v>
      </c>
      <c r="AG597" s="8" t="n">
        <v>0</v>
      </c>
      <c r="AH597" s="9" t="n">
        <v>1</v>
      </c>
      <c r="AI597" s="30" t="n">
        <v>0</v>
      </c>
      <c r="AJ597" s="9" t="n">
        <v>0</v>
      </c>
      <c r="AK597" s="30" t="n">
        <v>1</v>
      </c>
      <c r="AL597" s="21" t="n">
        <v>2007</v>
      </c>
      <c r="AM597" s="23">
        <f>LN(AL597)</f>
        <v/>
      </c>
      <c r="AN597" s="33" t="n">
        <v>0.0343</v>
      </c>
      <c r="AO597" s="33" t="n">
        <v>0.37</v>
      </c>
      <c r="AP597" s="33" t="n">
        <v>0.477</v>
      </c>
      <c r="AQ597" s="43">
        <f>1-SUM(AN597:AP597)</f>
        <v/>
      </c>
      <c r="AR597" s="33" t="inlineStr">
        <is>
          <t>.</t>
        </is>
      </c>
      <c r="AS597" s="43" t="inlineStr">
        <is>
          <t>.</t>
        </is>
      </c>
      <c r="AT597" s="42" t="n">
        <v>60.5</v>
      </c>
      <c r="AU597" s="18" t="n">
        <v>39.5</v>
      </c>
      <c r="AV597" t="n">
        <v>1</v>
      </c>
      <c r="AW597" s="40" t="n">
        <v>0</v>
      </c>
      <c r="AX597" t="inlineStr">
        <is>
          <t>.</t>
        </is>
      </c>
      <c r="AY597" s="40" t="inlineStr">
        <is>
          <t>.</t>
        </is>
      </c>
      <c r="BA597" s="18" t="n"/>
      <c r="BB597" t="inlineStr">
        <is>
          <t>.</t>
        </is>
      </c>
      <c r="BC597" t="inlineStr">
        <is>
          <t>.</t>
        </is>
      </c>
      <c r="BD597" t="inlineStr">
        <is>
          <t>Indonesia</t>
        </is>
      </c>
      <c r="BE597" t="n">
        <v>0</v>
      </c>
      <c r="BF597" t="n">
        <v>1</v>
      </c>
      <c r="BG597" t="n">
        <v>0</v>
      </c>
      <c r="BH597" t="n">
        <v>0</v>
      </c>
      <c r="BI597" t="n">
        <v>0</v>
      </c>
      <c r="BJ597" t="n">
        <v>0</v>
      </c>
      <c r="BK597" s="18" t="n">
        <v>0</v>
      </c>
      <c r="BL597" t="n">
        <v>0</v>
      </c>
      <c r="BM597" t="n">
        <v>1</v>
      </c>
      <c r="BN597" s="18" t="n">
        <v>0</v>
      </c>
      <c r="BO597" t="n">
        <v>29</v>
      </c>
      <c r="BP597" t="n">
        <v>37</v>
      </c>
      <c r="BQ597" s="25">
        <f>Z597+Y597+6</f>
        <v/>
      </c>
      <c r="BR597" t="n">
        <v>1</v>
      </c>
      <c r="BS597" t="n">
        <v>0</v>
      </c>
      <c r="BT597" t="n">
        <v>0</v>
      </c>
      <c r="BU597" t="n">
        <v>0</v>
      </c>
      <c r="BV597" t="n">
        <v>0</v>
      </c>
      <c r="BW597" t="n">
        <v>0</v>
      </c>
      <c r="BX597" t="n">
        <v>0</v>
      </c>
      <c r="BY597" s="18" t="n">
        <v>0</v>
      </c>
      <c r="BZ597" t="n">
        <v>0</v>
      </c>
      <c r="CA597" t="n">
        <v>0</v>
      </c>
      <c r="CB597" t="n">
        <v>1</v>
      </c>
      <c r="CC597" s="18" t="n">
        <v>0</v>
      </c>
      <c r="CD597" t="n">
        <v>0</v>
      </c>
      <c r="CE597" t="n">
        <v>0</v>
      </c>
      <c r="CF597" t="n">
        <v>0</v>
      </c>
      <c r="CG597" t="n">
        <v>0</v>
      </c>
      <c r="CH597" s="18" t="n">
        <v>0</v>
      </c>
      <c r="CI597" t="n">
        <v>0</v>
      </c>
      <c r="CJ597" t="n">
        <v>0</v>
      </c>
      <c r="CK597" t="n">
        <v>1</v>
      </c>
      <c r="CL597" t="n">
        <v>1</v>
      </c>
      <c r="CM597" t="n">
        <v>0</v>
      </c>
      <c r="CN597" t="n">
        <v>0</v>
      </c>
      <c r="CO597" t="n">
        <v>0</v>
      </c>
      <c r="CP597" t="n">
        <v>0</v>
      </c>
      <c r="CQ597" t="n">
        <v>0</v>
      </c>
      <c r="CR597" t="n">
        <v>0</v>
      </c>
      <c r="CS597" s="18" t="n">
        <v>1</v>
      </c>
      <c r="DD597" s="34" t="inlineStr">
        <is>
          <t>X</t>
        </is>
      </c>
    </row>
    <row r="598">
      <c r="A598" t="n">
        <v>597</v>
      </c>
      <c r="B598" t="n">
        <v>38</v>
      </c>
      <c r="C598" s="25" t="inlineStr">
        <is>
          <t>Sohn (2013)</t>
        </is>
      </c>
      <c r="D598" s="12" t="n">
        <v>11.2</v>
      </c>
      <c r="E598" s="14" t="n">
        <v>0.8</v>
      </c>
      <c r="F598" s="7">
        <f>D598/E598</f>
        <v/>
      </c>
      <c r="G598" s="7">
        <f>D598-E598</f>
        <v/>
      </c>
      <c r="H598" s="16">
        <f>D598+E598</f>
        <v/>
      </c>
      <c r="I598" s="11">
        <f>IFERROR(F598/SQRT(F598^2+W598), "X")</f>
        <v/>
      </c>
      <c r="J598" s="33">
        <f>IFERROR(SQRT((1-I598^2)/W598), "X")</f>
        <v/>
      </c>
      <c r="K598" s="33">
        <f>IFERROR(1/J598, "X")</f>
        <v/>
      </c>
      <c r="L598" s="33">
        <f>IFERROR(I598-J598, "X")</f>
        <v/>
      </c>
      <c r="M598" s="33">
        <f>IFERROR(I598+J598, "X")</f>
        <v/>
      </c>
      <c r="N598" s="8" t="n">
        <v>0</v>
      </c>
      <c r="O598" s="9" t="n">
        <v>1</v>
      </c>
      <c r="P598" s="8" t="n">
        <v>0</v>
      </c>
      <c r="Q598" s="9" t="n">
        <v>0</v>
      </c>
      <c r="R598" s="9" t="n">
        <v>1</v>
      </c>
      <c r="S598" s="9" t="n">
        <v>0</v>
      </c>
      <c r="T598" s="9" t="n">
        <v>0</v>
      </c>
      <c r="U598" s="8" t="n">
        <v>624</v>
      </c>
      <c r="V598" s="9" t="n">
        <v>4</v>
      </c>
      <c r="W598" s="9">
        <f>U598-V598-1</f>
        <v/>
      </c>
      <c r="X598" s="9">
        <f>COUNTIF(B:B,B598)</f>
        <v/>
      </c>
      <c r="Y598" s="7" t="n">
        <v>8.6</v>
      </c>
      <c r="Z598" s="7" t="n">
        <v>22.2</v>
      </c>
      <c r="AA598" s="9" t="n">
        <v>1</v>
      </c>
      <c r="AB598" s="9" t="n">
        <v>0</v>
      </c>
      <c r="AC598" s="9" t="n">
        <v>0</v>
      </c>
      <c r="AD598" s="9" t="n">
        <v>1</v>
      </c>
      <c r="AE598" s="9" t="n">
        <v>0</v>
      </c>
      <c r="AF598" s="9" t="n">
        <v>0</v>
      </c>
      <c r="AG598" s="8" t="n">
        <v>0</v>
      </c>
      <c r="AH598" s="9" t="n">
        <v>1</v>
      </c>
      <c r="AI598" s="30" t="n">
        <v>0</v>
      </c>
      <c r="AJ598" s="9" t="n">
        <v>0</v>
      </c>
      <c r="AK598" s="30" t="n">
        <v>1</v>
      </c>
      <c r="AL598" s="21" t="n">
        <v>2000</v>
      </c>
      <c r="AM598" s="23">
        <f>LN(AL598)</f>
        <v/>
      </c>
      <c r="AN598" s="33" t="n">
        <v>0.0343</v>
      </c>
      <c r="AO598" s="33" t="n">
        <v>0.37</v>
      </c>
      <c r="AP598" s="33" t="n">
        <v>0.477</v>
      </c>
      <c r="AQ598" s="43">
        <f>1-SUM(AN598:AP598)</f>
        <v/>
      </c>
      <c r="AR598" s="33" t="inlineStr">
        <is>
          <t>.</t>
        </is>
      </c>
      <c r="AS598" s="43" t="inlineStr">
        <is>
          <t>.</t>
        </is>
      </c>
      <c r="AT598" s="42" t="n">
        <v>60.5</v>
      </c>
      <c r="AU598" s="18" t="n">
        <v>39.5</v>
      </c>
      <c r="AV598" t="n">
        <v>1</v>
      </c>
      <c r="AW598" s="40" t="n">
        <v>0</v>
      </c>
      <c r="AX598" t="inlineStr">
        <is>
          <t>.</t>
        </is>
      </c>
      <c r="AY598" s="40" t="inlineStr">
        <is>
          <t>.</t>
        </is>
      </c>
      <c r="BA598" s="18" t="n"/>
      <c r="BB598" t="inlineStr">
        <is>
          <t>.</t>
        </is>
      </c>
      <c r="BC598" t="inlineStr">
        <is>
          <t>.</t>
        </is>
      </c>
      <c r="BD598" t="inlineStr">
        <is>
          <t>Indonesia</t>
        </is>
      </c>
      <c r="BE598" t="n">
        <v>0</v>
      </c>
      <c r="BF598" t="n">
        <v>1</v>
      </c>
      <c r="BG598" t="n">
        <v>0</v>
      </c>
      <c r="BH598" t="n">
        <v>0</v>
      </c>
      <c r="BI598" t="n">
        <v>0</v>
      </c>
      <c r="BJ598" t="n">
        <v>0</v>
      </c>
      <c r="BK598" s="18" t="n">
        <v>0</v>
      </c>
      <c r="BL598" t="n">
        <v>0</v>
      </c>
      <c r="BM598" t="n">
        <v>1</v>
      </c>
      <c r="BN598" s="18" t="n">
        <v>0</v>
      </c>
      <c r="BO598" t="n">
        <v>29</v>
      </c>
      <c r="BP598" t="n">
        <v>37</v>
      </c>
      <c r="BQ598" s="25">
        <f>Z598+Y598+6</f>
        <v/>
      </c>
      <c r="BR598" t="n">
        <v>1</v>
      </c>
      <c r="BS598" t="n">
        <v>0</v>
      </c>
      <c r="BT598" t="n">
        <v>0</v>
      </c>
      <c r="BU598" t="n">
        <v>0</v>
      </c>
      <c r="BV598" t="n">
        <v>0</v>
      </c>
      <c r="BW598" t="n">
        <v>0</v>
      </c>
      <c r="BX598" t="n">
        <v>0</v>
      </c>
      <c r="BY598" s="18" t="n">
        <v>0</v>
      </c>
      <c r="BZ598" t="n">
        <v>0</v>
      </c>
      <c r="CA598" t="n">
        <v>0</v>
      </c>
      <c r="CB598" t="n">
        <v>1</v>
      </c>
      <c r="CC598" s="18" t="n">
        <v>0</v>
      </c>
      <c r="CD598" t="n">
        <v>0</v>
      </c>
      <c r="CE598" t="n">
        <v>0</v>
      </c>
      <c r="CF598" t="n">
        <v>0</v>
      </c>
      <c r="CG598" t="n">
        <v>0</v>
      </c>
      <c r="CH598" s="18" t="n">
        <v>0</v>
      </c>
      <c r="CI598" t="n">
        <v>0</v>
      </c>
      <c r="CJ598" t="n">
        <v>0</v>
      </c>
      <c r="CK598" t="n">
        <v>1</v>
      </c>
      <c r="CL598" t="n">
        <v>1</v>
      </c>
      <c r="CM598" t="n">
        <v>0</v>
      </c>
      <c r="CN598" t="n">
        <v>0</v>
      </c>
      <c r="CO598" t="n">
        <v>0</v>
      </c>
      <c r="CP598" t="n">
        <v>0</v>
      </c>
      <c r="CQ598" t="n">
        <v>0</v>
      </c>
      <c r="CR598" t="n">
        <v>0</v>
      </c>
      <c r="CS598" s="18" t="n">
        <v>1</v>
      </c>
      <c r="DD598" s="34" t="inlineStr">
        <is>
          <t>X</t>
        </is>
      </c>
    </row>
    <row r="599" customFormat="1" s="135">
      <c r="A599" s="135" t="n">
        <v>598</v>
      </c>
      <c r="B599" s="135" t="n">
        <v>38</v>
      </c>
      <c r="C599" s="136" t="inlineStr">
        <is>
          <t>Sohn (2013)</t>
        </is>
      </c>
      <c r="D599" s="137" t="n">
        <v>5.8</v>
      </c>
      <c r="E599" s="138" t="n">
        <v>1.7</v>
      </c>
      <c r="F599" s="139">
        <f>D599/E599</f>
        <v/>
      </c>
      <c r="G599" s="139">
        <f>D599-E599</f>
        <v/>
      </c>
      <c r="H599" s="140">
        <f>D599+E599</f>
        <v/>
      </c>
      <c r="I599" s="141">
        <f>IFERROR(F599/SQRT(F599^2+W599), "X")</f>
        <v/>
      </c>
      <c r="J599" s="142">
        <f>IFERROR(SQRT((1-I599^2)/W599), "X")</f>
        <v/>
      </c>
      <c r="K599" s="142">
        <f>IFERROR(1/J599, "X")</f>
        <v/>
      </c>
      <c r="L599" s="142">
        <f>IFERROR(I599-J599, "X")</f>
        <v/>
      </c>
      <c r="M599" s="142">
        <f>IFERROR(I599+J599, "X")</f>
        <v/>
      </c>
      <c r="N599" s="143" t="n">
        <v>0</v>
      </c>
      <c r="O599" s="144" t="n">
        <v>1</v>
      </c>
      <c r="P599" s="143" t="n">
        <v>0</v>
      </c>
      <c r="Q599" s="144" t="n">
        <v>0</v>
      </c>
      <c r="R599" s="144" t="n">
        <v>1</v>
      </c>
      <c r="S599" s="144" t="n">
        <v>0</v>
      </c>
      <c r="T599" s="144" t="n">
        <v>0</v>
      </c>
      <c r="U599" s="143" t="n">
        <v>601</v>
      </c>
      <c r="V599" s="144" t="n">
        <v>4</v>
      </c>
      <c r="W599" s="144">
        <f>U599-V599-1</f>
        <v/>
      </c>
      <c r="X599" s="144">
        <f>COUNTIF(B:B,B599)</f>
        <v/>
      </c>
      <c r="Y599" s="139" t="n">
        <v>8.6</v>
      </c>
      <c r="Z599" s="139" t="n">
        <v>22.2</v>
      </c>
      <c r="AA599" s="144" t="n">
        <v>1</v>
      </c>
      <c r="AB599" s="144" t="n">
        <v>0</v>
      </c>
      <c r="AC599" s="144" t="n">
        <v>0</v>
      </c>
      <c r="AD599" s="144" t="n">
        <v>1</v>
      </c>
      <c r="AE599" s="144" t="n">
        <v>0</v>
      </c>
      <c r="AF599" s="144" t="n">
        <v>0</v>
      </c>
      <c r="AG599" s="143" t="n">
        <v>0</v>
      </c>
      <c r="AH599" s="144" t="n">
        <v>1</v>
      </c>
      <c r="AI599" s="145" t="n">
        <v>0</v>
      </c>
      <c r="AJ599" s="144" t="n">
        <v>0</v>
      </c>
      <c r="AK599" s="145" t="n">
        <v>1</v>
      </c>
      <c r="AL599" s="146" t="n">
        <v>2007</v>
      </c>
      <c r="AM599" s="147">
        <f>LN(AL599)</f>
        <v/>
      </c>
      <c r="AN599" s="142" t="n">
        <v>0.0343</v>
      </c>
      <c r="AO599" s="142" t="n">
        <v>0.37</v>
      </c>
      <c r="AP599" s="142" t="n">
        <v>0.477</v>
      </c>
      <c r="AQ599" s="148">
        <f>1-SUM(AN599:AP599)</f>
        <v/>
      </c>
      <c r="AR599" s="142" t="inlineStr">
        <is>
          <t>.</t>
        </is>
      </c>
      <c r="AS599" s="148" t="inlineStr">
        <is>
          <t>.</t>
        </is>
      </c>
      <c r="AT599" s="149" t="n">
        <v>60.5</v>
      </c>
      <c r="AU599" s="150" t="n">
        <v>39.5</v>
      </c>
      <c r="AV599" s="135" t="n">
        <v>1</v>
      </c>
      <c r="AW599" s="151" t="n">
        <v>0</v>
      </c>
      <c r="AX599" s="135" t="inlineStr">
        <is>
          <t>.</t>
        </is>
      </c>
      <c r="AY599" s="151" t="inlineStr">
        <is>
          <t>.</t>
        </is>
      </c>
      <c r="BA599" s="150" t="n"/>
      <c r="BB599" s="135" t="inlineStr">
        <is>
          <t>.</t>
        </is>
      </c>
      <c r="BC599" s="135" t="inlineStr">
        <is>
          <t>.</t>
        </is>
      </c>
      <c r="BD599" s="135" t="inlineStr">
        <is>
          <t>Indonesia</t>
        </is>
      </c>
      <c r="BE599" t="n">
        <v>0</v>
      </c>
      <c r="BF599" t="n">
        <v>1</v>
      </c>
      <c r="BG599" t="n">
        <v>0</v>
      </c>
      <c r="BH599" t="n">
        <v>0</v>
      </c>
      <c r="BI599" t="n">
        <v>0</v>
      </c>
      <c r="BJ599" t="n">
        <v>0</v>
      </c>
      <c r="BK599" s="150" t="n">
        <v>0</v>
      </c>
      <c r="BL599" t="n">
        <v>0</v>
      </c>
      <c r="BM599" t="n">
        <v>1</v>
      </c>
      <c r="BN599" s="150" t="n">
        <v>0</v>
      </c>
      <c r="BO599" t="n">
        <v>29</v>
      </c>
      <c r="BP599" t="n">
        <v>37</v>
      </c>
      <c r="BQ599" s="136">
        <f>Z599+Y599+6</f>
        <v/>
      </c>
      <c r="BR599" s="135" t="n">
        <v>1</v>
      </c>
      <c r="BS599" s="135" t="n">
        <v>0</v>
      </c>
      <c r="BT599" s="135" t="n">
        <v>0</v>
      </c>
      <c r="BU599" s="135" t="n">
        <v>0</v>
      </c>
      <c r="BV599" s="135" t="n">
        <v>0</v>
      </c>
      <c r="BW599" s="135" t="n">
        <v>0</v>
      </c>
      <c r="BX599" s="135" t="n">
        <v>0</v>
      </c>
      <c r="BY599" s="150" t="n">
        <v>0</v>
      </c>
      <c r="BZ599" s="135" t="n">
        <v>0</v>
      </c>
      <c r="CA599" s="135" t="n">
        <v>0</v>
      </c>
      <c r="CB599" s="135" t="n">
        <v>1</v>
      </c>
      <c r="CC599" s="150" t="n">
        <v>0</v>
      </c>
      <c r="CD599" s="135" t="n">
        <v>0</v>
      </c>
      <c r="CE599" s="135" t="n">
        <v>0</v>
      </c>
      <c r="CF599" s="135" t="n">
        <v>0</v>
      </c>
      <c r="CG599" s="135" t="n">
        <v>0</v>
      </c>
      <c r="CH599" s="150" t="n">
        <v>0</v>
      </c>
      <c r="CI599" s="135" t="n">
        <v>0</v>
      </c>
      <c r="CJ599" s="135" t="n">
        <v>0</v>
      </c>
      <c r="CK599" s="135" t="n">
        <v>1</v>
      </c>
      <c r="CL599" s="135" t="n">
        <v>1</v>
      </c>
      <c r="CM599" s="135" t="n">
        <v>0</v>
      </c>
      <c r="CN599" s="135" t="n">
        <v>0</v>
      </c>
      <c r="CO599" s="135" t="n">
        <v>0</v>
      </c>
      <c r="CP599" s="135" t="n">
        <v>0</v>
      </c>
      <c r="CQ599" s="135" t="n">
        <v>0</v>
      </c>
      <c r="CR599" s="135" t="n">
        <v>0</v>
      </c>
      <c r="CS599" s="150" t="n">
        <v>1</v>
      </c>
      <c r="CW599" s="153" t="n"/>
      <c r="CX599" s="153" t="n"/>
      <c r="CY599" s="171" t="n"/>
      <c r="DD599" s="152" t="inlineStr">
        <is>
          <t>X</t>
        </is>
      </c>
    </row>
    <row r="600">
      <c r="A600" t="n">
        <v>599</v>
      </c>
      <c r="B600" t="n">
        <v>39</v>
      </c>
      <c r="C600" s="25" t="inlineStr">
        <is>
          <t>Harmon et al. (2002)</t>
        </is>
      </c>
      <c r="D600" s="12" t="n">
        <v>10.9</v>
      </c>
      <c r="E600" s="14" t="n">
        <v>0.2</v>
      </c>
      <c r="F600" s="7">
        <f>D600/E600</f>
        <v/>
      </c>
      <c r="G600" s="7">
        <f>D600-E600</f>
        <v/>
      </c>
      <c r="H600" s="16">
        <f>D600+E600</f>
        <v/>
      </c>
      <c r="I600" s="11">
        <f>IFERROR(F600/SQRT(F600^2+W600), "X")</f>
        <v/>
      </c>
      <c r="J600" s="33">
        <f>IFERROR(SQRT((1-I600^2)/W600), "X")</f>
        <v/>
      </c>
      <c r="K600" s="33">
        <f>IFERROR(1/J600, "X")</f>
        <v/>
      </c>
      <c r="L600" s="33">
        <f>IFERROR(I600-J600, "X")</f>
        <v/>
      </c>
      <c r="M600" s="33">
        <f>IFERROR(I600+J600, "X")</f>
        <v/>
      </c>
      <c r="N600" s="8" t="n">
        <v>0</v>
      </c>
      <c r="O600" s="9" t="n">
        <v>1</v>
      </c>
      <c r="P600" s="8" t="n">
        <v>0</v>
      </c>
      <c r="Q600" s="9" t="n">
        <v>0</v>
      </c>
      <c r="R600" s="9" t="n">
        <v>0</v>
      </c>
      <c r="S600" s="9" t="n">
        <v>1</v>
      </c>
      <c r="T600" s="9" t="n">
        <v>0</v>
      </c>
      <c r="U600" s="8" t="n">
        <v>10001</v>
      </c>
      <c r="V600" s="9" t="n">
        <v>4</v>
      </c>
      <c r="W600" s="9">
        <f>U600-V600-1</f>
        <v/>
      </c>
      <c r="X600" s="9">
        <f>COUNTIF(B:B,B600)</f>
        <v/>
      </c>
      <c r="Y600" s="7">
        <f>(AN600*0+AO600*6+AP600*11+14*AQ600)</f>
        <v/>
      </c>
      <c r="Z600" s="7">
        <f>BQ600-Y600-6</f>
        <v/>
      </c>
      <c r="AA600" s="9" t="n">
        <v>1</v>
      </c>
      <c r="AB600" s="9" t="n">
        <v>0</v>
      </c>
      <c r="AC600" s="9" t="n">
        <v>0</v>
      </c>
      <c r="AD600" s="9" t="n">
        <v>1</v>
      </c>
      <c r="AE600" s="9" t="n">
        <v>0</v>
      </c>
      <c r="AF600" s="9" t="n">
        <v>0</v>
      </c>
      <c r="AG600" s="8" t="n">
        <v>1</v>
      </c>
      <c r="AH600" s="9" t="n">
        <v>0</v>
      </c>
      <c r="AI600" s="30" t="n">
        <v>0</v>
      </c>
      <c r="AJ600" s="9" t="n">
        <v>0</v>
      </c>
      <c r="AK600" s="30" t="n">
        <v>1</v>
      </c>
      <c r="AL600" s="21" t="n">
        <v>2001</v>
      </c>
      <c r="AM600" s="23">
        <f>LN(AL600)</f>
        <v/>
      </c>
      <c r="AN600" s="33" t="n">
        <v>0.1372</v>
      </c>
      <c r="AO600" s="33">
        <f>1-SUM(AN600,AP600,AQ600)</f>
        <v/>
      </c>
      <c r="AP600" s="33" t="n">
        <v>0.286</v>
      </c>
      <c r="AQ600" s="43" t="n">
        <v>0.353</v>
      </c>
      <c r="AR600" s="33" t="inlineStr">
        <is>
          <t>.</t>
        </is>
      </c>
      <c r="AS600" s="43" t="inlineStr">
        <is>
          <t>.</t>
        </is>
      </c>
      <c r="AT600" s="42" t="n">
        <v>0.57</v>
      </c>
      <c r="AU600" s="18" t="n">
        <v>0.43</v>
      </c>
      <c r="AV600" t="n">
        <v>0</v>
      </c>
      <c r="AW600" s="40" t="n">
        <v>1</v>
      </c>
      <c r="AX600" t="inlineStr">
        <is>
          <t>.</t>
        </is>
      </c>
      <c r="AY600" s="40" t="inlineStr">
        <is>
          <t>.</t>
        </is>
      </c>
      <c r="BA600" s="18" t="n"/>
      <c r="BB600" t="inlineStr">
        <is>
          <t>.</t>
        </is>
      </c>
      <c r="BC600" s="18" t="inlineStr">
        <is>
          <t>.</t>
        </is>
      </c>
      <c r="BD600" s="18" t="inlineStr">
        <is>
          <t>United Kingdom</t>
        </is>
      </c>
      <c r="BE600" t="n">
        <v>1</v>
      </c>
      <c r="BF600" t="n">
        <v>0</v>
      </c>
      <c r="BG600" t="n">
        <v>1</v>
      </c>
      <c r="BH600" t="n">
        <v>0</v>
      </c>
      <c r="BI600" t="n">
        <v>0</v>
      </c>
      <c r="BJ600" t="n">
        <v>0</v>
      </c>
      <c r="BK600" s="18" t="n">
        <v>0</v>
      </c>
      <c r="BL600" t="n">
        <v>1</v>
      </c>
      <c r="BM600" t="n">
        <v>0</v>
      </c>
      <c r="BN600" s="18" t="n">
        <v>0</v>
      </c>
      <c r="BO600" t="n">
        <v>1847.333333333333</v>
      </c>
      <c r="BP600" t="n">
        <v>883.1999999999999</v>
      </c>
      <c r="BQ600" s="25" t="n">
        <v>39.1</v>
      </c>
      <c r="BR600" t="n">
        <v>1</v>
      </c>
      <c r="BS600" t="n">
        <v>0</v>
      </c>
      <c r="BT600" t="n">
        <v>0</v>
      </c>
      <c r="BU600" t="n">
        <v>0</v>
      </c>
      <c r="BV600" t="n">
        <v>0</v>
      </c>
      <c r="BW600" t="n">
        <v>0</v>
      </c>
      <c r="BX600" t="n">
        <v>0</v>
      </c>
      <c r="BY600" s="18" t="n">
        <v>0</v>
      </c>
      <c r="BZ600" t="n">
        <v>0</v>
      </c>
      <c r="CA600" t="n">
        <v>0</v>
      </c>
      <c r="CB600" t="n">
        <v>1</v>
      </c>
      <c r="CC600" s="18" t="n">
        <v>0</v>
      </c>
      <c r="CD600" t="n">
        <v>0</v>
      </c>
      <c r="CE600" t="n">
        <v>0</v>
      </c>
      <c r="CF600" t="n">
        <v>0</v>
      </c>
      <c r="CG600" t="n">
        <v>0</v>
      </c>
      <c r="CH600" s="18" t="n">
        <v>0</v>
      </c>
      <c r="CI600" t="n">
        <v>1</v>
      </c>
      <c r="CJ600" t="n">
        <v>1</v>
      </c>
      <c r="CK600" t="n">
        <v>0</v>
      </c>
      <c r="CL600" t="n">
        <v>0</v>
      </c>
      <c r="CM600" t="n">
        <v>0</v>
      </c>
      <c r="CN600" t="n">
        <v>0</v>
      </c>
      <c r="CO600" t="n">
        <v>0</v>
      </c>
      <c r="CP600" t="n">
        <v>0</v>
      </c>
      <c r="CQ600" t="n">
        <v>0</v>
      </c>
      <c r="CR600" t="n">
        <v>0</v>
      </c>
      <c r="CS600" s="18" t="n">
        <v>1</v>
      </c>
      <c r="DD600" s="34" t="inlineStr">
        <is>
          <t>X</t>
        </is>
      </c>
    </row>
    <row r="601">
      <c r="A601" t="n">
        <v>600</v>
      </c>
      <c r="B601" t="n">
        <v>39</v>
      </c>
      <c r="C601" s="25" t="inlineStr">
        <is>
          <t>Harmon et al. (2002)</t>
        </is>
      </c>
      <c r="D601" s="12" t="n">
        <v>10.9</v>
      </c>
      <c r="E601" s="14" t="n">
        <v>0.2</v>
      </c>
      <c r="F601" s="7">
        <f>D601/E601</f>
        <v/>
      </c>
      <c r="G601" s="7">
        <f>D601-E601</f>
        <v/>
      </c>
      <c r="H601" s="16">
        <f>D601+E601</f>
        <v/>
      </c>
      <c r="I601" s="11">
        <f>IFERROR(F601/SQRT(F601^2+W601), "X")</f>
        <v/>
      </c>
      <c r="J601" s="33">
        <f>IFERROR(SQRT((1-I601^2)/W601), "X")</f>
        <v/>
      </c>
      <c r="K601" s="33">
        <f>IFERROR(1/J601, "X")</f>
        <v/>
      </c>
      <c r="L601" s="33">
        <f>IFERROR(I601-J601, "X")</f>
        <v/>
      </c>
      <c r="M601" s="33">
        <f>IFERROR(I601+J601, "X")</f>
        <v/>
      </c>
      <c r="N601" s="8" t="n">
        <v>0</v>
      </c>
      <c r="O601" s="9" t="n">
        <v>1</v>
      </c>
      <c r="P601" s="8" t="n">
        <v>0</v>
      </c>
      <c r="Q601" s="9" t="n">
        <v>0</v>
      </c>
      <c r="R601" s="9" t="n">
        <v>0</v>
      </c>
      <c r="S601" s="9" t="n">
        <v>1</v>
      </c>
      <c r="T601" s="9" t="n">
        <v>0</v>
      </c>
      <c r="U601" s="8" t="n">
        <v>9550</v>
      </c>
      <c r="V601" s="9" t="n">
        <v>4</v>
      </c>
      <c r="W601" s="9">
        <f>U601-V601-1</f>
        <v/>
      </c>
      <c r="X601" s="9">
        <f>COUNTIF(B:B,B601)</f>
        <v/>
      </c>
      <c r="Y601" s="7">
        <f>(AN601*0+AO601*6+AP601*11+14*AQ601)</f>
        <v/>
      </c>
      <c r="Z601" s="7">
        <f>BQ601-Y601-6</f>
        <v/>
      </c>
      <c r="AA601" s="9" t="n">
        <v>1</v>
      </c>
      <c r="AB601" s="9" t="n">
        <v>0</v>
      </c>
      <c r="AC601" s="9" t="n">
        <v>0</v>
      </c>
      <c r="AD601" s="9" t="n">
        <v>1</v>
      </c>
      <c r="AE601" s="9" t="n">
        <v>0</v>
      </c>
      <c r="AF601" s="9" t="n">
        <v>0</v>
      </c>
      <c r="AG601" s="8" t="n">
        <v>1</v>
      </c>
      <c r="AH601" s="9" t="n">
        <v>0</v>
      </c>
      <c r="AI601" s="30" t="n">
        <v>0</v>
      </c>
      <c r="AJ601" s="9" t="n">
        <v>0</v>
      </c>
      <c r="AK601" s="30" t="n">
        <v>1</v>
      </c>
      <c r="AL601" s="21" t="n">
        <v>2001</v>
      </c>
      <c r="AM601" s="23">
        <f>LN(AL601)</f>
        <v/>
      </c>
      <c r="AN601" s="33" t="n">
        <v>0.1372</v>
      </c>
      <c r="AO601" s="33">
        <f>1-SUM(AN601,AP601,AQ601)</f>
        <v/>
      </c>
      <c r="AP601" s="33" t="n">
        <v>0.286</v>
      </c>
      <c r="AQ601" s="43" t="n">
        <v>0.353</v>
      </c>
      <c r="AR601" s="33" t="inlineStr">
        <is>
          <t>.</t>
        </is>
      </c>
      <c r="AS601" s="43" t="inlineStr">
        <is>
          <t>.</t>
        </is>
      </c>
      <c r="AT601" s="42" t="n">
        <v>0.57</v>
      </c>
      <c r="AU601" s="18" t="n">
        <v>0.43</v>
      </c>
      <c r="AV601" t="n">
        <v>0</v>
      </c>
      <c r="AW601" s="40" t="n">
        <v>1</v>
      </c>
      <c r="AX601" t="inlineStr">
        <is>
          <t>.</t>
        </is>
      </c>
      <c r="AY601" s="40" t="inlineStr">
        <is>
          <t>.</t>
        </is>
      </c>
      <c r="BA601" s="18" t="n"/>
      <c r="BB601" t="inlineStr">
        <is>
          <t>.</t>
        </is>
      </c>
      <c r="BC601" s="18" t="inlineStr">
        <is>
          <t>.</t>
        </is>
      </c>
      <c r="BD601" s="18" t="inlineStr">
        <is>
          <t>United Kingdom</t>
        </is>
      </c>
      <c r="BE601" t="n">
        <v>1</v>
      </c>
      <c r="BF601" t="n">
        <v>0</v>
      </c>
      <c r="BG601" t="n">
        <v>1</v>
      </c>
      <c r="BH601" t="n">
        <v>0</v>
      </c>
      <c r="BI601" t="n">
        <v>0</v>
      </c>
      <c r="BJ601" t="n">
        <v>0</v>
      </c>
      <c r="BK601" s="18" t="n">
        <v>0</v>
      </c>
      <c r="BL601" t="n">
        <v>1</v>
      </c>
      <c r="BM601" t="n">
        <v>0</v>
      </c>
      <c r="BN601" s="18" t="n">
        <v>0</v>
      </c>
      <c r="BO601" t="n">
        <v>1847.333333333333</v>
      </c>
      <c r="BP601" t="n">
        <v>883.1999999999999</v>
      </c>
      <c r="BQ601" s="25" t="n">
        <v>39.1</v>
      </c>
      <c r="BR601" t="n">
        <v>1</v>
      </c>
      <c r="BS601" t="n">
        <v>0</v>
      </c>
      <c r="BT601" t="n">
        <v>0</v>
      </c>
      <c r="BU601" t="n">
        <v>0</v>
      </c>
      <c r="BV601" t="n">
        <v>0</v>
      </c>
      <c r="BW601" t="n">
        <v>0</v>
      </c>
      <c r="BX601" t="n">
        <v>0</v>
      </c>
      <c r="BY601" s="18" t="n">
        <v>0</v>
      </c>
      <c r="BZ601" t="n">
        <v>0</v>
      </c>
      <c r="CA601" t="n">
        <v>0</v>
      </c>
      <c r="CB601" t="n">
        <v>1</v>
      </c>
      <c r="CC601" s="18" t="n">
        <v>0</v>
      </c>
      <c r="CD601" t="n">
        <v>0</v>
      </c>
      <c r="CE601" t="n">
        <v>0</v>
      </c>
      <c r="CF601" t="n">
        <v>0</v>
      </c>
      <c r="CG601" t="n">
        <v>0</v>
      </c>
      <c r="CH601" s="18" t="n">
        <v>0</v>
      </c>
      <c r="CI601" t="n">
        <v>1</v>
      </c>
      <c r="CJ601" t="n">
        <v>1</v>
      </c>
      <c r="CK601" t="n">
        <v>0</v>
      </c>
      <c r="CL601" t="n">
        <v>0</v>
      </c>
      <c r="CM601" t="n">
        <v>0</v>
      </c>
      <c r="CN601" t="n">
        <v>0</v>
      </c>
      <c r="CO601" t="n">
        <v>0</v>
      </c>
      <c r="CP601" t="n">
        <v>0</v>
      </c>
      <c r="CQ601" t="n">
        <v>0</v>
      </c>
      <c r="CR601" t="n">
        <v>0</v>
      </c>
      <c r="CS601" s="18" t="n">
        <v>1</v>
      </c>
      <c r="DD601" s="34" t="inlineStr">
        <is>
          <t>X</t>
        </is>
      </c>
    </row>
    <row r="602">
      <c r="A602" t="n">
        <v>601</v>
      </c>
      <c r="B602" t="n">
        <v>39</v>
      </c>
      <c r="C602" s="25" t="inlineStr">
        <is>
          <t>Harmon et al. (2002)</t>
        </is>
      </c>
      <c r="D602" s="12" t="n">
        <v>10.3</v>
      </c>
      <c r="E602" s="14" t="n">
        <v>0.2</v>
      </c>
      <c r="F602" s="7">
        <f>D602/E602</f>
        <v/>
      </c>
      <c r="G602" s="7">
        <f>D602-E602</f>
        <v/>
      </c>
      <c r="H602" s="16">
        <f>D602+E602</f>
        <v/>
      </c>
      <c r="I602" s="11">
        <f>IFERROR(F602/SQRT(F602^2+W602), "X")</f>
        <v/>
      </c>
      <c r="J602" s="33">
        <f>IFERROR(SQRT((1-I602^2)/W602), "X")</f>
        <v/>
      </c>
      <c r="K602" s="33">
        <f>IFERROR(1/J602, "X")</f>
        <v/>
      </c>
      <c r="L602" s="33">
        <f>IFERROR(I602-J602, "X")</f>
        <v/>
      </c>
      <c r="M602" s="33">
        <f>IFERROR(I602+J602, "X")</f>
        <v/>
      </c>
      <c r="N602" s="8" t="n">
        <v>0</v>
      </c>
      <c r="O602" s="9" t="n">
        <v>1</v>
      </c>
      <c r="P602" s="8" t="n">
        <v>0</v>
      </c>
      <c r="Q602" s="9" t="n">
        <v>0</v>
      </c>
      <c r="R602" s="9" t="n">
        <v>0</v>
      </c>
      <c r="S602" s="9" t="n">
        <v>1</v>
      </c>
      <c r="T602" s="9" t="n">
        <v>0</v>
      </c>
      <c r="U602" s="8" t="n">
        <v>10001</v>
      </c>
      <c r="V602" s="9" t="n">
        <v>4</v>
      </c>
      <c r="W602" s="9">
        <f>U602-V602-1</f>
        <v/>
      </c>
      <c r="X602" s="9">
        <f>COUNTIF(B:B,B602)</f>
        <v/>
      </c>
      <c r="Y602" s="7">
        <f>(AN602*0+AO602*6+AP602*11+14*AQ602)</f>
        <v/>
      </c>
      <c r="Z602" s="7">
        <f>BQ602-Y602-6</f>
        <v/>
      </c>
      <c r="AA602" s="9" t="n">
        <v>1</v>
      </c>
      <c r="AB602" s="9" t="n">
        <v>0</v>
      </c>
      <c r="AC602" s="9" t="n">
        <v>0</v>
      </c>
      <c r="AD602" s="9" t="n">
        <v>1</v>
      </c>
      <c r="AE602" s="9" t="n">
        <v>0</v>
      </c>
      <c r="AF602" s="9" t="n">
        <v>0</v>
      </c>
      <c r="AG602" s="8" t="n">
        <v>1</v>
      </c>
      <c r="AH602" s="9" t="n">
        <v>0</v>
      </c>
      <c r="AI602" s="30" t="n">
        <v>0</v>
      </c>
      <c r="AJ602" s="9" t="n">
        <v>0</v>
      </c>
      <c r="AK602" s="30" t="n">
        <v>1</v>
      </c>
      <c r="AL602" s="21" t="n">
        <v>2001</v>
      </c>
      <c r="AM602" s="23">
        <f>LN(AL602)</f>
        <v/>
      </c>
      <c r="AN602" s="33" t="n">
        <v>0.1372</v>
      </c>
      <c r="AO602" s="33">
        <f>1-SUM(AN602,AP602,AQ602)</f>
        <v/>
      </c>
      <c r="AP602" s="33" t="n">
        <v>0.286</v>
      </c>
      <c r="AQ602" s="43" t="n">
        <v>0.353</v>
      </c>
      <c r="AR602" s="33" t="inlineStr">
        <is>
          <t>.</t>
        </is>
      </c>
      <c r="AS602" s="43" t="inlineStr">
        <is>
          <t>.</t>
        </is>
      </c>
      <c r="AT602" s="42" t="n">
        <v>0.57</v>
      </c>
      <c r="AU602" s="18" t="n">
        <v>0.43</v>
      </c>
      <c r="AV602" t="n">
        <v>0</v>
      </c>
      <c r="AW602" s="40" t="n">
        <v>1</v>
      </c>
      <c r="AX602" t="inlineStr">
        <is>
          <t>.</t>
        </is>
      </c>
      <c r="AY602" s="40" t="inlineStr">
        <is>
          <t>.</t>
        </is>
      </c>
      <c r="BA602" s="18" t="n"/>
      <c r="BB602" t="inlineStr">
        <is>
          <t>.</t>
        </is>
      </c>
      <c r="BC602" s="18" t="inlineStr">
        <is>
          <t>.</t>
        </is>
      </c>
      <c r="BD602" s="18" t="inlineStr">
        <is>
          <t>United Kingdom</t>
        </is>
      </c>
      <c r="BE602" t="n">
        <v>1</v>
      </c>
      <c r="BF602" t="n">
        <v>0</v>
      </c>
      <c r="BG602" t="n">
        <v>1</v>
      </c>
      <c r="BH602" t="n">
        <v>0</v>
      </c>
      <c r="BI602" t="n">
        <v>0</v>
      </c>
      <c r="BJ602" t="n">
        <v>0</v>
      </c>
      <c r="BK602" s="18" t="n">
        <v>0</v>
      </c>
      <c r="BL602" t="n">
        <v>1</v>
      </c>
      <c r="BM602" t="n">
        <v>0</v>
      </c>
      <c r="BN602" s="18" t="n">
        <v>0</v>
      </c>
      <c r="BO602" t="n">
        <v>1847.333333333333</v>
      </c>
      <c r="BP602" t="n">
        <v>883.1999999999999</v>
      </c>
      <c r="BQ602" s="25" t="n">
        <v>39.1</v>
      </c>
      <c r="BR602" t="n">
        <v>0</v>
      </c>
      <c r="BS602" t="n">
        <v>0</v>
      </c>
      <c r="BT602" t="n">
        <v>0</v>
      </c>
      <c r="BU602" t="n">
        <v>0</v>
      </c>
      <c r="BV602" t="n">
        <v>0</v>
      </c>
      <c r="BW602" t="n">
        <v>1</v>
      </c>
      <c r="BX602" t="n">
        <v>0</v>
      </c>
      <c r="BY602" s="18" t="n">
        <v>0</v>
      </c>
      <c r="BZ602" t="n">
        <v>0</v>
      </c>
      <c r="CA602" t="n">
        <v>0</v>
      </c>
      <c r="CB602" t="n">
        <v>1</v>
      </c>
      <c r="CC602" s="18" t="n">
        <v>0</v>
      </c>
      <c r="CD602" t="n">
        <v>0</v>
      </c>
      <c r="CE602" t="n">
        <v>0</v>
      </c>
      <c r="CF602" t="n">
        <v>0</v>
      </c>
      <c r="CG602" t="n">
        <v>0</v>
      </c>
      <c r="CH602" s="18" t="n">
        <v>0</v>
      </c>
      <c r="CI602" t="n">
        <v>1</v>
      </c>
      <c r="CJ602" t="n">
        <v>1</v>
      </c>
      <c r="CK602" t="n">
        <v>0</v>
      </c>
      <c r="CL602" t="n">
        <v>0</v>
      </c>
      <c r="CM602" t="n">
        <v>0</v>
      </c>
      <c r="CN602" t="n">
        <v>0</v>
      </c>
      <c r="CO602" t="n">
        <v>0</v>
      </c>
      <c r="CP602" t="n">
        <v>0</v>
      </c>
      <c r="CQ602" t="n">
        <v>0</v>
      </c>
      <c r="CR602" t="n">
        <v>0</v>
      </c>
      <c r="CS602" s="18" t="n">
        <v>1</v>
      </c>
      <c r="DD602" s="34" t="inlineStr">
        <is>
          <t>X</t>
        </is>
      </c>
    </row>
    <row r="603">
      <c r="A603" t="n">
        <v>602</v>
      </c>
      <c r="B603" t="n">
        <v>39</v>
      </c>
      <c r="C603" s="25" t="inlineStr">
        <is>
          <t>Harmon et al. (2002)</t>
        </is>
      </c>
      <c r="D603" s="12" t="n">
        <v>10.2</v>
      </c>
      <c r="E603" s="14" t="n">
        <v>0.3</v>
      </c>
      <c r="F603" s="7">
        <f>D603/E603</f>
        <v/>
      </c>
      <c r="G603" s="7">
        <f>D603-E603</f>
        <v/>
      </c>
      <c r="H603" s="16">
        <f>D603+E603</f>
        <v/>
      </c>
      <c r="I603" s="11">
        <f>IFERROR(F603/SQRT(F603^2+W603), "X")</f>
        <v/>
      </c>
      <c r="J603" s="33">
        <f>IFERROR(SQRT((1-I603^2)/W603), "X")</f>
        <v/>
      </c>
      <c r="K603" s="33">
        <f>IFERROR(1/J603, "X")</f>
        <v/>
      </c>
      <c r="L603" s="33">
        <f>IFERROR(I603-J603, "X")</f>
        <v/>
      </c>
      <c r="M603" s="33">
        <f>IFERROR(I603+J603, "X")</f>
        <v/>
      </c>
      <c r="N603" s="8" t="n">
        <v>0</v>
      </c>
      <c r="O603" s="9" t="n">
        <v>1</v>
      </c>
      <c r="P603" s="8" t="n">
        <v>0</v>
      </c>
      <c r="Q603" s="9" t="n">
        <v>0</v>
      </c>
      <c r="R603" s="9" t="n">
        <v>0</v>
      </c>
      <c r="S603" s="9" t="n">
        <v>1</v>
      </c>
      <c r="T603" s="9" t="n">
        <v>0</v>
      </c>
      <c r="U603" s="8" t="n">
        <v>9550</v>
      </c>
      <c r="V603" s="9" t="n">
        <v>4</v>
      </c>
      <c r="W603" s="9">
        <f>U603-V603-1</f>
        <v/>
      </c>
      <c r="X603" s="9">
        <f>COUNTIF(B:B,B603)</f>
        <v/>
      </c>
      <c r="Y603" s="7">
        <f>(AN603*0+AO603*6+AP603*11+14*AQ603)</f>
        <v/>
      </c>
      <c r="Z603" s="7">
        <f>BQ603-Y603-6</f>
        <v/>
      </c>
      <c r="AA603" s="9" t="n">
        <v>1</v>
      </c>
      <c r="AB603" s="9" t="n">
        <v>0</v>
      </c>
      <c r="AC603" s="9" t="n">
        <v>0</v>
      </c>
      <c r="AD603" s="9" t="n">
        <v>1</v>
      </c>
      <c r="AE603" s="9" t="n">
        <v>0</v>
      </c>
      <c r="AF603" s="9" t="n">
        <v>0</v>
      </c>
      <c r="AG603" s="8" t="n">
        <v>1</v>
      </c>
      <c r="AH603" s="9" t="n">
        <v>0</v>
      </c>
      <c r="AI603" s="30" t="n">
        <v>0</v>
      </c>
      <c r="AJ603" s="9" t="n">
        <v>0</v>
      </c>
      <c r="AK603" s="30" t="n">
        <v>1</v>
      </c>
      <c r="AL603" s="21" t="n">
        <v>2001</v>
      </c>
      <c r="AM603" s="23">
        <f>LN(AL603)</f>
        <v/>
      </c>
      <c r="AN603" s="33" t="n">
        <v>0.1372</v>
      </c>
      <c r="AO603" s="33">
        <f>1-SUM(AN603,AP603,AQ603)</f>
        <v/>
      </c>
      <c r="AP603" s="33" t="n">
        <v>0.286</v>
      </c>
      <c r="AQ603" s="43" t="n">
        <v>0.353</v>
      </c>
      <c r="AR603" s="33" t="inlineStr">
        <is>
          <t>.</t>
        </is>
      </c>
      <c r="AS603" s="43" t="inlineStr">
        <is>
          <t>.</t>
        </is>
      </c>
      <c r="AT603" s="42" t="n">
        <v>0.57</v>
      </c>
      <c r="AU603" s="18" t="n">
        <v>0.43</v>
      </c>
      <c r="AV603" t="n">
        <v>0</v>
      </c>
      <c r="AW603" s="40" t="n">
        <v>1</v>
      </c>
      <c r="AX603" t="inlineStr">
        <is>
          <t>.</t>
        </is>
      </c>
      <c r="AY603" s="40" t="inlineStr">
        <is>
          <t>.</t>
        </is>
      </c>
      <c r="BA603" s="18" t="n"/>
      <c r="BB603" t="inlineStr">
        <is>
          <t>.</t>
        </is>
      </c>
      <c r="BC603" s="18" t="inlineStr">
        <is>
          <t>.</t>
        </is>
      </c>
      <c r="BD603" s="18" t="inlineStr">
        <is>
          <t>United Kingdom</t>
        </is>
      </c>
      <c r="BE603" t="n">
        <v>1</v>
      </c>
      <c r="BF603" t="n">
        <v>0</v>
      </c>
      <c r="BG603" t="n">
        <v>1</v>
      </c>
      <c r="BH603" t="n">
        <v>0</v>
      </c>
      <c r="BI603" t="n">
        <v>0</v>
      </c>
      <c r="BJ603" t="n">
        <v>0</v>
      </c>
      <c r="BK603" s="18" t="n">
        <v>0</v>
      </c>
      <c r="BL603" t="n">
        <v>1</v>
      </c>
      <c r="BM603" t="n">
        <v>0</v>
      </c>
      <c r="BN603" s="18" t="n">
        <v>0</v>
      </c>
      <c r="BO603" t="n">
        <v>1847.333333333333</v>
      </c>
      <c r="BP603" t="n">
        <v>883.1999999999999</v>
      </c>
      <c r="BQ603" s="25" t="n">
        <v>39.1</v>
      </c>
      <c r="BR603" t="n">
        <v>0</v>
      </c>
      <c r="BS603" t="n">
        <v>0</v>
      </c>
      <c r="BT603" t="n">
        <v>0</v>
      </c>
      <c r="BU603" t="n">
        <v>0</v>
      </c>
      <c r="BV603" t="n">
        <v>0</v>
      </c>
      <c r="BW603" t="n">
        <v>1</v>
      </c>
      <c r="BX603" t="n">
        <v>0</v>
      </c>
      <c r="BY603" s="18" t="n">
        <v>0</v>
      </c>
      <c r="BZ603" t="n">
        <v>0</v>
      </c>
      <c r="CA603" t="n">
        <v>0</v>
      </c>
      <c r="CB603" t="n">
        <v>1</v>
      </c>
      <c r="CC603" s="18" t="n">
        <v>0</v>
      </c>
      <c r="CD603" t="n">
        <v>0</v>
      </c>
      <c r="CE603" t="n">
        <v>0</v>
      </c>
      <c r="CF603" t="n">
        <v>0</v>
      </c>
      <c r="CG603" t="n">
        <v>0</v>
      </c>
      <c r="CH603" s="18" t="n">
        <v>0</v>
      </c>
      <c r="CI603" t="n">
        <v>1</v>
      </c>
      <c r="CJ603" t="n">
        <v>1</v>
      </c>
      <c r="CK603" t="n">
        <v>0</v>
      </c>
      <c r="CL603" t="n">
        <v>0</v>
      </c>
      <c r="CM603" t="n">
        <v>0</v>
      </c>
      <c r="CN603" t="n">
        <v>0</v>
      </c>
      <c r="CO603" t="n">
        <v>0</v>
      </c>
      <c r="CP603" t="n">
        <v>0</v>
      </c>
      <c r="CQ603" t="n">
        <v>0</v>
      </c>
      <c r="CR603" t="n">
        <v>0</v>
      </c>
      <c r="CS603" s="18" t="n">
        <v>1</v>
      </c>
      <c r="DD603" s="34" t="inlineStr">
        <is>
          <t>X</t>
        </is>
      </c>
    </row>
    <row r="604">
      <c r="A604" t="n">
        <v>603</v>
      </c>
      <c r="B604" t="n">
        <v>39</v>
      </c>
      <c r="C604" s="25" t="inlineStr">
        <is>
          <t>Harmon et al. (2002)</t>
        </is>
      </c>
      <c r="D604" s="12" t="n">
        <v>6.41</v>
      </c>
      <c r="E604" s="14" t="n">
        <v>0.2</v>
      </c>
      <c r="F604" s="7">
        <f>D604/E604</f>
        <v/>
      </c>
      <c r="G604" s="7">
        <f>D604-E604</f>
        <v/>
      </c>
      <c r="H604" s="16">
        <f>D604+E604</f>
        <v/>
      </c>
      <c r="I604" s="11">
        <f>IFERROR(F604/SQRT(F604^2+W604), "X")</f>
        <v/>
      </c>
      <c r="J604" s="33">
        <f>IFERROR(SQRT((1-I604^2)/W604), "X")</f>
        <v/>
      </c>
      <c r="K604" s="33">
        <f>IFERROR(1/J604, "X")</f>
        <v/>
      </c>
      <c r="L604" s="33">
        <f>IFERROR(I604-J604, "X")</f>
        <v/>
      </c>
      <c r="M604" s="33">
        <f>IFERROR(I604+J604, "X")</f>
        <v/>
      </c>
      <c r="N604" s="8" t="n">
        <v>0</v>
      </c>
      <c r="O604" s="9" t="n">
        <v>1</v>
      </c>
      <c r="P604" s="8" t="n">
        <v>0</v>
      </c>
      <c r="Q604" s="9" t="n">
        <v>0</v>
      </c>
      <c r="R604" s="9" t="n">
        <v>0</v>
      </c>
      <c r="S604" s="9" t="n">
        <v>1</v>
      </c>
      <c r="T604" s="9" t="n">
        <v>0</v>
      </c>
      <c r="U604" s="8" t="n">
        <v>10001</v>
      </c>
      <c r="V604" s="9" t="n">
        <v>13</v>
      </c>
      <c r="W604" s="9">
        <f>U604-V604-1</f>
        <v/>
      </c>
      <c r="X604" s="9">
        <f>COUNTIF(B:B,B604)</f>
        <v/>
      </c>
      <c r="Y604" s="7">
        <f>(AN604*0+AO604*6+AP604*11+14*AQ604)</f>
        <v/>
      </c>
      <c r="Z604" s="7">
        <f>BQ604-Y604-6</f>
        <v/>
      </c>
      <c r="AA604" s="9" t="n">
        <v>1</v>
      </c>
      <c r="AB604" s="9" t="n">
        <v>0</v>
      </c>
      <c r="AC604" s="9" t="n">
        <v>0</v>
      </c>
      <c r="AD604" s="9" t="n">
        <v>1</v>
      </c>
      <c r="AE604" s="9" t="n">
        <v>0</v>
      </c>
      <c r="AF604" s="9" t="n">
        <v>0</v>
      </c>
      <c r="AG604" s="8" t="n">
        <v>1</v>
      </c>
      <c r="AH604" s="9" t="n">
        <v>0</v>
      </c>
      <c r="AI604" s="30" t="n">
        <v>0</v>
      </c>
      <c r="AJ604" s="9" t="n">
        <v>0</v>
      </c>
      <c r="AK604" s="30" t="n">
        <v>1</v>
      </c>
      <c r="AL604" s="21" t="n">
        <v>2001</v>
      </c>
      <c r="AM604" s="23">
        <f>LN(AL604)</f>
        <v/>
      </c>
      <c r="AN604" s="33" t="n">
        <v>0.1372</v>
      </c>
      <c r="AO604" s="33">
        <f>1-SUM(AN604,AP604,AQ604)</f>
        <v/>
      </c>
      <c r="AP604" s="33" t="n">
        <v>0.286</v>
      </c>
      <c r="AQ604" s="43" t="n">
        <v>0.353</v>
      </c>
      <c r="AR604" s="33" t="inlineStr">
        <is>
          <t>.</t>
        </is>
      </c>
      <c r="AS604" s="43" t="inlineStr">
        <is>
          <t>.</t>
        </is>
      </c>
      <c r="AT604" s="42" t="n">
        <v>1</v>
      </c>
      <c r="AU604" s="18" t="n">
        <v>0</v>
      </c>
      <c r="AV604" t="n">
        <v>1</v>
      </c>
      <c r="AW604" s="40" t="n">
        <v>0</v>
      </c>
      <c r="AX604" t="inlineStr">
        <is>
          <t>.</t>
        </is>
      </c>
      <c r="AY604" s="40" t="inlineStr">
        <is>
          <t>.</t>
        </is>
      </c>
      <c r="BA604" s="18" t="n"/>
      <c r="BB604" t="inlineStr">
        <is>
          <t>.</t>
        </is>
      </c>
      <c r="BC604" s="18" t="inlineStr">
        <is>
          <t>.</t>
        </is>
      </c>
      <c r="BD604" s="18" t="inlineStr">
        <is>
          <t>United Kingdom</t>
        </is>
      </c>
      <c r="BE604" t="n">
        <v>1</v>
      </c>
      <c r="BF604" t="n">
        <v>0</v>
      </c>
      <c r="BG604" t="n">
        <v>1</v>
      </c>
      <c r="BH604" t="n">
        <v>0</v>
      </c>
      <c r="BI604" t="n">
        <v>0</v>
      </c>
      <c r="BJ604" t="n">
        <v>0</v>
      </c>
      <c r="BK604" s="18" t="n">
        <v>0</v>
      </c>
      <c r="BL604" t="n">
        <v>1</v>
      </c>
      <c r="BM604" t="n">
        <v>0</v>
      </c>
      <c r="BN604" s="18" t="n">
        <v>0</v>
      </c>
      <c r="BO604" t="n">
        <v>1847.333333333333</v>
      </c>
      <c r="BP604" t="n">
        <v>883.1999999999999</v>
      </c>
      <c r="BQ604" s="25" t="n">
        <v>39.1</v>
      </c>
      <c r="BR604" t="n">
        <v>1</v>
      </c>
      <c r="BS604" t="n">
        <v>0</v>
      </c>
      <c r="BT604" t="n">
        <v>0</v>
      </c>
      <c r="BU604" t="n">
        <v>0</v>
      </c>
      <c r="BV604" t="n">
        <v>0</v>
      </c>
      <c r="BW604" t="n">
        <v>0</v>
      </c>
      <c r="BX604" t="n">
        <v>0</v>
      </c>
      <c r="BY604" s="18" t="n">
        <v>0</v>
      </c>
      <c r="BZ604" t="n">
        <v>0</v>
      </c>
      <c r="CA604" t="n">
        <v>0</v>
      </c>
      <c r="CB604" t="n">
        <v>1</v>
      </c>
      <c r="CC604" s="18" t="n">
        <v>0</v>
      </c>
      <c r="CD604" t="n">
        <v>0</v>
      </c>
      <c r="CE604" t="n">
        <v>0</v>
      </c>
      <c r="CF604" t="n">
        <v>0</v>
      </c>
      <c r="CG604" t="n">
        <v>0</v>
      </c>
      <c r="CH604" s="18" t="n">
        <v>1</v>
      </c>
      <c r="CI604" t="n">
        <v>1</v>
      </c>
      <c r="CJ604" t="n">
        <v>1</v>
      </c>
      <c r="CK604" t="n">
        <v>0</v>
      </c>
      <c r="CL604" t="n">
        <v>0</v>
      </c>
      <c r="CM604" t="n">
        <v>0</v>
      </c>
      <c r="CN604" t="n">
        <v>0</v>
      </c>
      <c r="CO604" t="n">
        <v>0</v>
      </c>
      <c r="CP604" t="n">
        <v>0</v>
      </c>
      <c r="CQ604" t="n">
        <v>0</v>
      </c>
      <c r="CR604" t="n">
        <v>0</v>
      </c>
      <c r="CS604" s="18" t="n">
        <v>1</v>
      </c>
      <c r="DD604" s="34" t="inlineStr">
        <is>
          <t>X</t>
        </is>
      </c>
    </row>
    <row r="605">
      <c r="A605" t="n">
        <v>604</v>
      </c>
      <c r="B605" t="n">
        <v>39</v>
      </c>
      <c r="C605" s="25" t="inlineStr">
        <is>
          <t>Harmon et al. (2002)</t>
        </is>
      </c>
      <c r="D605" s="12" t="n">
        <v>10.27</v>
      </c>
      <c r="E605" s="14" t="n">
        <v>0.2</v>
      </c>
      <c r="F605" s="7">
        <f>D605/E605</f>
        <v/>
      </c>
      <c r="G605" s="7">
        <f>D605-E605</f>
        <v/>
      </c>
      <c r="H605" s="16">
        <f>D605+E605</f>
        <v/>
      </c>
      <c r="I605" s="11">
        <f>IFERROR(F605/SQRT(F605^2+W605), "X")</f>
        <v/>
      </c>
      <c r="J605" s="33">
        <f>IFERROR(SQRT((1-I605^2)/W605), "X")</f>
        <v/>
      </c>
      <c r="K605" s="33">
        <f>IFERROR(1/J605, "X")</f>
        <v/>
      </c>
      <c r="L605" s="33">
        <f>IFERROR(I605-J605, "X")</f>
        <v/>
      </c>
      <c r="M605" s="33">
        <f>IFERROR(I605+J605, "X")</f>
        <v/>
      </c>
      <c r="N605" s="8" t="n">
        <v>0</v>
      </c>
      <c r="O605" s="9" t="n">
        <v>1</v>
      </c>
      <c r="P605" s="8" t="n">
        <v>0</v>
      </c>
      <c r="Q605" s="9" t="n">
        <v>0</v>
      </c>
      <c r="R605" s="9" t="n">
        <v>0</v>
      </c>
      <c r="S605" s="9" t="n">
        <v>1</v>
      </c>
      <c r="T605" s="9" t="n">
        <v>0</v>
      </c>
      <c r="U605" s="8" t="n">
        <v>9550</v>
      </c>
      <c r="V605" s="9" t="n">
        <v>13</v>
      </c>
      <c r="W605" s="9">
        <f>U605-V605-1</f>
        <v/>
      </c>
      <c r="X605" s="9">
        <f>COUNTIF(B:B,B605)</f>
        <v/>
      </c>
      <c r="Y605" s="7">
        <f>(AN605*0+AO605*6+AP605*11+14*AQ605)</f>
        <v/>
      </c>
      <c r="Z605" s="7">
        <f>BQ605-Y605-6</f>
        <v/>
      </c>
      <c r="AA605" s="9" t="n">
        <v>1</v>
      </c>
      <c r="AB605" s="9" t="n">
        <v>0</v>
      </c>
      <c r="AC605" s="9" t="n">
        <v>0</v>
      </c>
      <c r="AD605" s="9" t="n">
        <v>1</v>
      </c>
      <c r="AE605" s="9" t="n">
        <v>0</v>
      </c>
      <c r="AF605" s="9" t="n">
        <v>0</v>
      </c>
      <c r="AG605" s="8" t="n">
        <v>1</v>
      </c>
      <c r="AH605" s="9" t="n">
        <v>0</v>
      </c>
      <c r="AI605" s="30" t="n">
        <v>0</v>
      </c>
      <c r="AJ605" s="9" t="n">
        <v>0</v>
      </c>
      <c r="AK605" s="30" t="n">
        <v>1</v>
      </c>
      <c r="AL605" s="21" t="n">
        <v>2001</v>
      </c>
      <c r="AM605" s="23">
        <f>LN(AL605)</f>
        <v/>
      </c>
      <c r="AN605" s="33" t="n">
        <v>0.1372</v>
      </c>
      <c r="AO605" s="33">
        <f>1-SUM(AN605,AP605,AQ605)</f>
        <v/>
      </c>
      <c r="AP605" s="33" t="n">
        <v>0.286</v>
      </c>
      <c r="AQ605" s="43" t="n">
        <v>0.353</v>
      </c>
      <c r="AR605" s="33" t="inlineStr">
        <is>
          <t>.</t>
        </is>
      </c>
      <c r="AS605" s="43" t="inlineStr">
        <is>
          <t>.</t>
        </is>
      </c>
      <c r="AT605" s="42" t="n">
        <v>1</v>
      </c>
      <c r="AU605" s="18" t="n">
        <v>0</v>
      </c>
      <c r="AV605" t="n">
        <v>0</v>
      </c>
      <c r="AW605" s="40" t="n">
        <v>1</v>
      </c>
      <c r="AX605" t="inlineStr">
        <is>
          <t>.</t>
        </is>
      </c>
      <c r="AY605" s="40" t="inlineStr">
        <is>
          <t>.</t>
        </is>
      </c>
      <c r="BA605" s="18" t="n"/>
      <c r="BB605" t="inlineStr">
        <is>
          <t>.</t>
        </is>
      </c>
      <c r="BC605" s="18" t="inlineStr">
        <is>
          <t>.</t>
        </is>
      </c>
      <c r="BD605" s="18" t="inlineStr">
        <is>
          <t>United Kingdom</t>
        </is>
      </c>
      <c r="BE605" t="n">
        <v>1</v>
      </c>
      <c r="BF605" t="n">
        <v>0</v>
      </c>
      <c r="BG605" t="n">
        <v>1</v>
      </c>
      <c r="BH605" t="n">
        <v>0</v>
      </c>
      <c r="BI605" t="n">
        <v>0</v>
      </c>
      <c r="BJ605" t="n">
        <v>0</v>
      </c>
      <c r="BK605" s="18" t="n">
        <v>0</v>
      </c>
      <c r="BL605" t="n">
        <v>1</v>
      </c>
      <c r="BM605" t="n">
        <v>0</v>
      </c>
      <c r="BN605" s="18" t="n">
        <v>0</v>
      </c>
      <c r="BO605" t="n">
        <v>1847.333333333333</v>
      </c>
      <c r="BP605" t="n">
        <v>883.1999999999999</v>
      </c>
      <c r="BQ605" s="25" t="n">
        <v>39.1</v>
      </c>
      <c r="BR605" t="n">
        <v>1</v>
      </c>
      <c r="BS605" t="n">
        <v>0</v>
      </c>
      <c r="BT605" t="n">
        <v>0</v>
      </c>
      <c r="BU605" t="n">
        <v>0</v>
      </c>
      <c r="BV605" t="n">
        <v>0</v>
      </c>
      <c r="BW605" t="n">
        <v>0</v>
      </c>
      <c r="BX605" t="n">
        <v>0</v>
      </c>
      <c r="BY605" s="18" t="n">
        <v>0</v>
      </c>
      <c r="BZ605" t="n">
        <v>0</v>
      </c>
      <c r="CA605" t="n">
        <v>0</v>
      </c>
      <c r="CB605" t="n">
        <v>1</v>
      </c>
      <c r="CC605" s="18" t="n">
        <v>0</v>
      </c>
      <c r="CD605" t="n">
        <v>0</v>
      </c>
      <c r="CE605" t="n">
        <v>0</v>
      </c>
      <c r="CF605" t="n">
        <v>0</v>
      </c>
      <c r="CG605" t="n">
        <v>0</v>
      </c>
      <c r="CH605" s="18" t="n">
        <v>1</v>
      </c>
      <c r="CI605" t="n">
        <v>1</v>
      </c>
      <c r="CJ605" t="n">
        <v>1</v>
      </c>
      <c r="CK605" t="n">
        <v>0</v>
      </c>
      <c r="CL605" t="n">
        <v>0</v>
      </c>
      <c r="CM605" t="n">
        <v>0</v>
      </c>
      <c r="CN605" t="n">
        <v>0</v>
      </c>
      <c r="CO605" t="n">
        <v>0</v>
      </c>
      <c r="CP605" t="n">
        <v>0</v>
      </c>
      <c r="CQ605" t="n">
        <v>0</v>
      </c>
      <c r="CR605" t="n">
        <v>0</v>
      </c>
      <c r="CS605" s="18" t="n">
        <v>1</v>
      </c>
      <c r="DD605" s="34" t="inlineStr">
        <is>
          <t>X</t>
        </is>
      </c>
    </row>
    <row r="606">
      <c r="A606" t="n">
        <v>605</v>
      </c>
      <c r="B606" t="n">
        <v>39</v>
      </c>
      <c r="C606" s="25" t="inlineStr">
        <is>
          <t>Harmon et al. (2002)</t>
        </is>
      </c>
      <c r="D606" s="12" t="n">
        <v>6.91</v>
      </c>
      <c r="E606" s="14" t="n">
        <v>0.3</v>
      </c>
      <c r="F606" s="7">
        <f>D606/E606</f>
        <v/>
      </c>
      <c r="G606" s="7">
        <f>D606-E606</f>
        <v/>
      </c>
      <c r="H606" s="16">
        <f>D606+E606</f>
        <v/>
      </c>
      <c r="I606" s="11">
        <f>IFERROR(F606/SQRT(F606^2+W606), "X")</f>
        <v/>
      </c>
      <c r="J606" s="33">
        <f>IFERROR(SQRT((1-I606^2)/W606), "X")</f>
        <v/>
      </c>
      <c r="K606" s="33">
        <f>IFERROR(1/J606, "X")</f>
        <v/>
      </c>
      <c r="L606" s="33">
        <f>IFERROR(I606-J606, "X")</f>
        <v/>
      </c>
      <c r="M606" s="33">
        <f>IFERROR(I606+J606, "X")</f>
        <v/>
      </c>
      <c r="N606" s="8" t="n">
        <v>0</v>
      </c>
      <c r="O606" s="9" t="n">
        <v>1</v>
      </c>
      <c r="P606" s="8" t="n">
        <v>0</v>
      </c>
      <c r="Q606" s="9" t="n">
        <v>0</v>
      </c>
      <c r="R606" s="9" t="n">
        <v>0</v>
      </c>
      <c r="S606" s="9" t="n">
        <v>1</v>
      </c>
      <c r="T606" s="9" t="n">
        <v>0</v>
      </c>
      <c r="U606" s="8" t="n">
        <v>10001</v>
      </c>
      <c r="V606" s="9" t="n">
        <v>13</v>
      </c>
      <c r="W606" s="9">
        <f>U606-V606-1</f>
        <v/>
      </c>
      <c r="X606" s="9">
        <f>COUNTIF(B:B,B606)</f>
        <v/>
      </c>
      <c r="Y606" s="7">
        <f>(AN606*0+AO606*6+AP606*11+14*AQ606)</f>
        <v/>
      </c>
      <c r="Z606" s="7">
        <f>BQ606-Y606-6</f>
        <v/>
      </c>
      <c r="AA606" s="9" t="n">
        <v>1</v>
      </c>
      <c r="AB606" s="9" t="n">
        <v>0</v>
      </c>
      <c r="AC606" s="9" t="n">
        <v>0</v>
      </c>
      <c r="AD606" s="9" t="n">
        <v>1</v>
      </c>
      <c r="AE606" s="9" t="n">
        <v>0</v>
      </c>
      <c r="AF606" s="9" t="n">
        <v>0</v>
      </c>
      <c r="AG606" s="8" t="n">
        <v>1</v>
      </c>
      <c r="AH606" s="9" t="n">
        <v>0</v>
      </c>
      <c r="AI606" s="30" t="n">
        <v>0</v>
      </c>
      <c r="AJ606" s="9" t="n">
        <v>0</v>
      </c>
      <c r="AK606" s="30" t="n">
        <v>1</v>
      </c>
      <c r="AL606" s="21" t="n">
        <v>2001</v>
      </c>
      <c r="AM606" s="23">
        <f>LN(AL606)</f>
        <v/>
      </c>
      <c r="AN606" s="33" t="n">
        <v>0.1372</v>
      </c>
      <c r="AO606" s="33">
        <f>1-SUM(AN606,AP606,AQ606)</f>
        <v/>
      </c>
      <c r="AP606" s="33" t="n">
        <v>0.286</v>
      </c>
      <c r="AQ606" s="43" t="n">
        <v>0.353</v>
      </c>
      <c r="AR606" s="33" t="inlineStr">
        <is>
          <t>.</t>
        </is>
      </c>
      <c r="AS606" s="43" t="inlineStr">
        <is>
          <t>.</t>
        </is>
      </c>
      <c r="AT606" s="42" t="n">
        <v>1</v>
      </c>
      <c r="AU606" s="18" t="n">
        <v>0</v>
      </c>
      <c r="AV606" t="n">
        <v>1</v>
      </c>
      <c r="AW606" s="40" t="n">
        <v>0</v>
      </c>
      <c r="AX606" t="inlineStr">
        <is>
          <t>.</t>
        </is>
      </c>
      <c r="AY606" s="40" t="inlineStr">
        <is>
          <t>.</t>
        </is>
      </c>
      <c r="BA606" s="18" t="n"/>
      <c r="BB606" t="inlineStr">
        <is>
          <t>.</t>
        </is>
      </c>
      <c r="BC606" s="18" t="inlineStr">
        <is>
          <t>.</t>
        </is>
      </c>
      <c r="BD606" s="18" t="inlineStr">
        <is>
          <t>United Kingdom</t>
        </is>
      </c>
      <c r="BE606" t="n">
        <v>1</v>
      </c>
      <c r="BF606" t="n">
        <v>0</v>
      </c>
      <c r="BG606" t="n">
        <v>1</v>
      </c>
      <c r="BH606" t="n">
        <v>0</v>
      </c>
      <c r="BI606" t="n">
        <v>0</v>
      </c>
      <c r="BJ606" t="n">
        <v>0</v>
      </c>
      <c r="BK606" s="18" t="n">
        <v>0</v>
      </c>
      <c r="BL606" t="n">
        <v>1</v>
      </c>
      <c r="BM606" t="n">
        <v>0</v>
      </c>
      <c r="BN606" s="18" t="n">
        <v>0</v>
      </c>
      <c r="BO606" t="n">
        <v>1847.333333333333</v>
      </c>
      <c r="BP606" t="n">
        <v>883.1999999999999</v>
      </c>
      <c r="BQ606" s="25" t="n">
        <v>39.1</v>
      </c>
      <c r="BR606" t="n">
        <v>1</v>
      </c>
      <c r="BS606" t="n">
        <v>0</v>
      </c>
      <c r="BT606" t="n">
        <v>0</v>
      </c>
      <c r="BU606" t="n">
        <v>0</v>
      </c>
      <c r="BV606" t="n">
        <v>0</v>
      </c>
      <c r="BW606" t="n">
        <v>0</v>
      </c>
      <c r="BX606" t="n">
        <v>0</v>
      </c>
      <c r="BY606" s="18" t="n">
        <v>0</v>
      </c>
      <c r="BZ606" t="n">
        <v>0</v>
      </c>
      <c r="CA606" t="n">
        <v>0</v>
      </c>
      <c r="CB606" t="n">
        <v>1</v>
      </c>
      <c r="CC606" s="18" t="n">
        <v>0</v>
      </c>
      <c r="CD606" t="n">
        <v>0</v>
      </c>
      <c r="CE606" t="n">
        <v>0</v>
      </c>
      <c r="CF606" t="n">
        <v>0</v>
      </c>
      <c r="CG606" t="n">
        <v>0</v>
      </c>
      <c r="CH606" s="18" t="n">
        <v>1</v>
      </c>
      <c r="CI606" t="n">
        <v>1</v>
      </c>
      <c r="CJ606" t="n">
        <v>1</v>
      </c>
      <c r="CK606" t="n">
        <v>0</v>
      </c>
      <c r="CL606" t="n">
        <v>0</v>
      </c>
      <c r="CM606" t="n">
        <v>0</v>
      </c>
      <c r="CN606" t="n">
        <v>0</v>
      </c>
      <c r="CO606" t="n">
        <v>0</v>
      </c>
      <c r="CP606" t="n">
        <v>0</v>
      </c>
      <c r="CQ606" t="n">
        <v>0</v>
      </c>
      <c r="CR606" t="n">
        <v>0</v>
      </c>
      <c r="CS606" s="18" t="n">
        <v>1</v>
      </c>
      <c r="DD606" s="34" t="inlineStr">
        <is>
          <t>X</t>
        </is>
      </c>
    </row>
    <row r="607">
      <c r="A607" t="n">
        <v>606</v>
      </c>
      <c r="B607" t="n">
        <v>39</v>
      </c>
      <c r="C607" s="25" t="inlineStr">
        <is>
          <t>Harmon et al. (2002)</t>
        </is>
      </c>
      <c r="D607" s="12" t="n">
        <v>10.32</v>
      </c>
      <c r="E607" s="14" t="n">
        <v>0.2</v>
      </c>
      <c r="F607" s="7">
        <f>D607/E607</f>
        <v/>
      </c>
      <c r="G607" s="7">
        <f>D607-E607</f>
        <v/>
      </c>
      <c r="H607" s="16">
        <f>D607+E607</f>
        <v/>
      </c>
      <c r="I607" s="11">
        <f>IFERROR(F607/SQRT(F607^2+W607), "X")</f>
        <v/>
      </c>
      <c r="J607" s="33">
        <f>IFERROR(SQRT((1-I607^2)/W607), "X")</f>
        <v/>
      </c>
      <c r="K607" s="33">
        <f>IFERROR(1/J607, "X")</f>
        <v/>
      </c>
      <c r="L607" s="33">
        <f>IFERROR(I607-J607, "X")</f>
        <v/>
      </c>
      <c r="M607" s="33">
        <f>IFERROR(I607+J607, "X")</f>
        <v/>
      </c>
      <c r="N607" s="8" t="n">
        <v>0</v>
      </c>
      <c r="O607" s="9" t="n">
        <v>1</v>
      </c>
      <c r="P607" s="8" t="n">
        <v>0</v>
      </c>
      <c r="Q607" s="9" t="n">
        <v>0</v>
      </c>
      <c r="R607" s="9" t="n">
        <v>0</v>
      </c>
      <c r="S607" s="9" t="n">
        <v>1</v>
      </c>
      <c r="T607" s="9" t="n">
        <v>0</v>
      </c>
      <c r="U607" s="8" t="n">
        <v>9550</v>
      </c>
      <c r="V607" s="9" t="n">
        <v>13</v>
      </c>
      <c r="W607" s="9">
        <f>U607-V607-1</f>
        <v/>
      </c>
      <c r="X607" s="9">
        <f>COUNTIF(B:B,B607)</f>
        <v/>
      </c>
      <c r="Y607" s="7">
        <f>(AN607*0+AO607*6+AP607*11+14*AQ607)</f>
        <v/>
      </c>
      <c r="Z607" s="7">
        <f>BQ607-Y607-6</f>
        <v/>
      </c>
      <c r="AA607" s="9" t="n">
        <v>1</v>
      </c>
      <c r="AB607" s="9" t="n">
        <v>0</v>
      </c>
      <c r="AC607" s="9" t="n">
        <v>0</v>
      </c>
      <c r="AD607" s="9" t="n">
        <v>1</v>
      </c>
      <c r="AE607" s="9" t="n">
        <v>0</v>
      </c>
      <c r="AF607" s="9" t="n">
        <v>0</v>
      </c>
      <c r="AG607" s="8" t="n">
        <v>1</v>
      </c>
      <c r="AH607" s="9" t="n">
        <v>0</v>
      </c>
      <c r="AI607" s="30" t="n">
        <v>0</v>
      </c>
      <c r="AJ607" s="9" t="n">
        <v>0</v>
      </c>
      <c r="AK607" s="30" t="n">
        <v>1</v>
      </c>
      <c r="AL607" s="21" t="n">
        <v>2001</v>
      </c>
      <c r="AM607" s="23">
        <f>LN(AL607)</f>
        <v/>
      </c>
      <c r="AN607" s="33" t="n">
        <v>0.1372</v>
      </c>
      <c r="AO607" s="33">
        <f>1-SUM(AN607,AP607,AQ607)</f>
        <v/>
      </c>
      <c r="AP607" s="33" t="n">
        <v>0.286</v>
      </c>
      <c r="AQ607" s="43" t="n">
        <v>0.353</v>
      </c>
      <c r="AR607" s="33" t="inlineStr">
        <is>
          <t>.</t>
        </is>
      </c>
      <c r="AS607" s="43" t="inlineStr">
        <is>
          <t>.</t>
        </is>
      </c>
      <c r="AT607" s="42" t="n">
        <v>1</v>
      </c>
      <c r="AU607" s="18" t="n">
        <v>0</v>
      </c>
      <c r="AV607" t="n">
        <v>0</v>
      </c>
      <c r="AW607" s="40" t="n">
        <v>1</v>
      </c>
      <c r="AX607" t="inlineStr">
        <is>
          <t>.</t>
        </is>
      </c>
      <c r="AY607" s="40" t="inlineStr">
        <is>
          <t>.</t>
        </is>
      </c>
      <c r="BA607" s="18" t="n"/>
      <c r="BB607" t="inlineStr">
        <is>
          <t>.</t>
        </is>
      </c>
      <c r="BC607" s="18" t="inlineStr">
        <is>
          <t>.</t>
        </is>
      </c>
      <c r="BD607" s="18" t="inlineStr">
        <is>
          <t>United Kingdom</t>
        </is>
      </c>
      <c r="BE607" t="n">
        <v>1</v>
      </c>
      <c r="BF607" t="n">
        <v>0</v>
      </c>
      <c r="BG607" t="n">
        <v>1</v>
      </c>
      <c r="BH607" t="n">
        <v>0</v>
      </c>
      <c r="BI607" t="n">
        <v>0</v>
      </c>
      <c r="BJ607" t="n">
        <v>0</v>
      </c>
      <c r="BK607" s="18" t="n">
        <v>0</v>
      </c>
      <c r="BL607" t="n">
        <v>1</v>
      </c>
      <c r="BM607" t="n">
        <v>0</v>
      </c>
      <c r="BN607" s="18" t="n">
        <v>0</v>
      </c>
      <c r="BO607" t="n">
        <v>1847.333333333333</v>
      </c>
      <c r="BP607" t="n">
        <v>883.1999999999999</v>
      </c>
      <c r="BQ607" s="25" t="n">
        <v>39.1</v>
      </c>
      <c r="BR607" t="n">
        <v>1</v>
      </c>
      <c r="BS607" t="n">
        <v>0</v>
      </c>
      <c r="BT607" t="n">
        <v>0</v>
      </c>
      <c r="BU607" t="n">
        <v>0</v>
      </c>
      <c r="BV607" t="n">
        <v>0</v>
      </c>
      <c r="BW607" t="n">
        <v>0</v>
      </c>
      <c r="BX607" t="n">
        <v>0</v>
      </c>
      <c r="BY607" s="18" t="n">
        <v>0</v>
      </c>
      <c r="BZ607" t="n">
        <v>0</v>
      </c>
      <c r="CA607" t="n">
        <v>0</v>
      </c>
      <c r="CB607" t="n">
        <v>1</v>
      </c>
      <c r="CC607" s="18" t="n">
        <v>0</v>
      </c>
      <c r="CD607" t="n">
        <v>0</v>
      </c>
      <c r="CE607" t="n">
        <v>0</v>
      </c>
      <c r="CF607" t="n">
        <v>0</v>
      </c>
      <c r="CG607" t="n">
        <v>0</v>
      </c>
      <c r="CH607" s="18" t="n">
        <v>1</v>
      </c>
      <c r="CI607" t="n">
        <v>1</v>
      </c>
      <c r="CJ607" t="n">
        <v>1</v>
      </c>
      <c r="CK607" t="n">
        <v>0</v>
      </c>
      <c r="CL607" t="n">
        <v>0</v>
      </c>
      <c r="CM607" t="n">
        <v>0</v>
      </c>
      <c r="CN607" t="n">
        <v>0</v>
      </c>
      <c r="CO607" t="n">
        <v>0</v>
      </c>
      <c r="CP607" t="n">
        <v>0</v>
      </c>
      <c r="CQ607" t="n">
        <v>0</v>
      </c>
      <c r="CR607" t="n">
        <v>0</v>
      </c>
      <c r="CS607" s="18" t="n">
        <v>1</v>
      </c>
      <c r="DD607" s="34" t="inlineStr">
        <is>
          <t>X</t>
        </is>
      </c>
    </row>
    <row r="608">
      <c r="A608" t="n">
        <v>607</v>
      </c>
      <c r="B608" t="n">
        <v>39</v>
      </c>
      <c r="C608" s="25" t="inlineStr">
        <is>
          <t>Harmon et al. (2002)</t>
        </is>
      </c>
      <c r="D608" s="12" t="n">
        <v>5.14</v>
      </c>
      <c r="E608" s="14" t="n">
        <v>0.8</v>
      </c>
      <c r="F608" s="7">
        <f>D608/E608</f>
        <v/>
      </c>
      <c r="G608" s="7">
        <f>D608-E608</f>
        <v/>
      </c>
      <c r="H608" s="16">
        <f>D608+E608</f>
        <v/>
      </c>
      <c r="I608" s="11">
        <f>IFERROR(F608/SQRT(F608^2+W608), "X")</f>
        <v/>
      </c>
      <c r="J608" s="33">
        <f>IFERROR(SQRT((1-I608^2)/W608), "X")</f>
        <v/>
      </c>
      <c r="K608" s="33">
        <f>IFERROR(1/J608, "X")</f>
        <v/>
      </c>
      <c r="L608" s="33">
        <f>IFERROR(I608-J608, "X")</f>
        <v/>
      </c>
      <c r="M608" s="33">
        <f>IFERROR(I608+J608, "X")</f>
        <v/>
      </c>
      <c r="N608" s="8" t="n">
        <v>0</v>
      </c>
      <c r="O608" s="9" t="n">
        <v>1</v>
      </c>
      <c r="P608" s="8" t="n">
        <v>0</v>
      </c>
      <c r="Q608" s="9" t="n">
        <v>0</v>
      </c>
      <c r="R608" s="9" t="n">
        <v>0</v>
      </c>
      <c r="S608" s="9" t="n">
        <v>1</v>
      </c>
      <c r="T608" s="9" t="n">
        <v>0</v>
      </c>
      <c r="U608" s="8" t="n">
        <v>1717</v>
      </c>
      <c r="V608" s="9" t="n">
        <v>13</v>
      </c>
      <c r="W608" s="9">
        <f>U608-V608-1</f>
        <v/>
      </c>
      <c r="X608" s="9">
        <f>COUNTIF(B:B,B608)</f>
        <v/>
      </c>
      <c r="Y608" s="7">
        <f>(AN608*0+AO608*6+AP608*11+14*AQ608)</f>
        <v/>
      </c>
      <c r="Z608" s="7">
        <f>BQ608-Y608-6</f>
        <v/>
      </c>
      <c r="AA608" s="9" t="n">
        <v>1</v>
      </c>
      <c r="AB608" s="9" t="n">
        <v>0</v>
      </c>
      <c r="AC608" s="9" t="n">
        <v>0</v>
      </c>
      <c r="AD608" s="9" t="n">
        <v>1</v>
      </c>
      <c r="AE608" s="9" t="n">
        <v>0</v>
      </c>
      <c r="AF608" s="9" t="n">
        <v>0</v>
      </c>
      <c r="AG608" s="8" t="n">
        <v>1</v>
      </c>
      <c r="AH608" s="9" t="n">
        <v>0</v>
      </c>
      <c r="AI608" s="30" t="n">
        <v>0</v>
      </c>
      <c r="AJ608" s="9" t="n">
        <v>0</v>
      </c>
      <c r="AK608" s="30" t="n">
        <v>1</v>
      </c>
      <c r="AL608" s="21" t="n">
        <v>2001</v>
      </c>
      <c r="AM608" s="23">
        <f>LN(AL608)</f>
        <v/>
      </c>
      <c r="AN608" s="33" t="n">
        <v>0.1372</v>
      </c>
      <c r="AO608" s="33">
        <f>1-SUM(AN608,AP608,AQ608)</f>
        <v/>
      </c>
      <c r="AP608" s="33" t="n">
        <v>0.286</v>
      </c>
      <c r="AQ608" s="43" t="n">
        <v>0.353</v>
      </c>
      <c r="AR608" s="33" t="inlineStr">
        <is>
          <t>.</t>
        </is>
      </c>
      <c r="AS608" s="43" t="inlineStr">
        <is>
          <t>.</t>
        </is>
      </c>
      <c r="AT608" s="42" t="n">
        <v>0</v>
      </c>
      <c r="AU608" s="18" t="n">
        <v>1</v>
      </c>
      <c r="AV608" t="n">
        <v>1</v>
      </c>
      <c r="AW608" s="40" t="n">
        <v>0</v>
      </c>
      <c r="AX608" t="inlineStr">
        <is>
          <t>.</t>
        </is>
      </c>
      <c r="AY608" s="40" t="inlineStr">
        <is>
          <t>.</t>
        </is>
      </c>
      <c r="BA608" s="18" t="n"/>
      <c r="BB608" t="inlineStr">
        <is>
          <t>.</t>
        </is>
      </c>
      <c r="BC608" s="18" t="inlineStr">
        <is>
          <t>.</t>
        </is>
      </c>
      <c r="BD608" s="18" t="inlineStr">
        <is>
          <t>United Kingdom</t>
        </is>
      </c>
      <c r="BE608" t="n">
        <v>1</v>
      </c>
      <c r="BF608" t="n">
        <v>0</v>
      </c>
      <c r="BG608" t="n">
        <v>1</v>
      </c>
      <c r="BH608" t="n">
        <v>0</v>
      </c>
      <c r="BI608" t="n">
        <v>0</v>
      </c>
      <c r="BJ608" t="n">
        <v>0</v>
      </c>
      <c r="BK608" s="18" t="n">
        <v>0</v>
      </c>
      <c r="BL608" t="n">
        <v>1</v>
      </c>
      <c r="BM608" t="n">
        <v>0</v>
      </c>
      <c r="BN608" s="18" t="n">
        <v>0</v>
      </c>
      <c r="BO608" t="n">
        <v>1847.333333333333</v>
      </c>
      <c r="BP608" t="n">
        <v>883.1999999999999</v>
      </c>
      <c r="BQ608" s="25" t="n">
        <v>39.1</v>
      </c>
      <c r="BR608" t="n">
        <v>0</v>
      </c>
      <c r="BS608" t="n">
        <v>0</v>
      </c>
      <c r="BT608" t="n">
        <v>0</v>
      </c>
      <c r="BU608" t="n">
        <v>0</v>
      </c>
      <c r="BV608" t="n">
        <v>0</v>
      </c>
      <c r="BW608" t="n">
        <v>1</v>
      </c>
      <c r="BX608" t="n">
        <v>0</v>
      </c>
      <c r="BY608" s="18" t="n">
        <v>0</v>
      </c>
      <c r="BZ608" t="n">
        <v>0</v>
      </c>
      <c r="CA608" t="n">
        <v>1</v>
      </c>
      <c r="CB608" t="n">
        <v>0</v>
      </c>
      <c r="CC608" s="18" t="n">
        <v>0</v>
      </c>
      <c r="CD608" t="n">
        <v>0</v>
      </c>
      <c r="CE608" t="n">
        <v>0</v>
      </c>
      <c r="CF608" t="n">
        <v>0</v>
      </c>
      <c r="CG608" t="n">
        <v>0</v>
      </c>
      <c r="CH608" s="18" t="n">
        <v>1</v>
      </c>
      <c r="CI608" t="n">
        <v>1</v>
      </c>
      <c r="CJ608" t="n">
        <v>1</v>
      </c>
      <c r="CK608" t="n">
        <v>0</v>
      </c>
      <c r="CL608" t="n">
        <v>0</v>
      </c>
      <c r="CM608" t="n">
        <v>0</v>
      </c>
      <c r="CN608" t="n">
        <v>0</v>
      </c>
      <c r="CO608" t="n">
        <v>0</v>
      </c>
      <c r="CP608" t="n">
        <v>0</v>
      </c>
      <c r="CQ608" t="n">
        <v>0</v>
      </c>
      <c r="CR608" t="n">
        <v>0</v>
      </c>
      <c r="CS608" s="18" t="n">
        <v>1</v>
      </c>
      <c r="DD608" s="34" t="inlineStr">
        <is>
          <t>X</t>
        </is>
      </c>
    </row>
    <row r="609">
      <c r="A609" t="n">
        <v>608</v>
      </c>
      <c r="B609" t="n">
        <v>39</v>
      </c>
      <c r="C609" s="25" t="inlineStr">
        <is>
          <t>Harmon et al. (2002)</t>
        </is>
      </c>
      <c r="D609" s="12" t="n">
        <v>7.63</v>
      </c>
      <c r="E609" s="14" t="n">
        <v>1.5</v>
      </c>
      <c r="F609" s="7">
        <f>D609/E609</f>
        <v/>
      </c>
      <c r="G609" s="7">
        <f>D609-E609</f>
        <v/>
      </c>
      <c r="H609" s="16">
        <f>D609+E609</f>
        <v/>
      </c>
      <c r="I609" s="11">
        <f>IFERROR(F609/SQRT(F609^2+W609), "X")</f>
        <v/>
      </c>
      <c r="J609" s="33">
        <f>IFERROR(SQRT((1-I609^2)/W609), "X")</f>
        <v/>
      </c>
      <c r="K609" s="33">
        <f>IFERROR(1/J609, "X")</f>
        <v/>
      </c>
      <c r="L609" s="33">
        <f>IFERROR(I609-J609, "X")</f>
        <v/>
      </c>
      <c r="M609" s="33">
        <f>IFERROR(I609+J609, "X")</f>
        <v/>
      </c>
      <c r="N609" s="8" t="n">
        <v>0</v>
      </c>
      <c r="O609" s="9" t="n">
        <v>1</v>
      </c>
      <c r="P609" s="8" t="n">
        <v>0</v>
      </c>
      <c r="Q609" s="9" t="n">
        <v>0</v>
      </c>
      <c r="R609" s="9" t="n">
        <v>0</v>
      </c>
      <c r="S609" s="9" t="n">
        <v>1</v>
      </c>
      <c r="T609" s="9" t="n">
        <v>0</v>
      </c>
      <c r="U609" s="8" t="n">
        <v>563</v>
      </c>
      <c r="V609" s="9" t="n">
        <v>13</v>
      </c>
      <c r="W609" s="9">
        <f>U609-V609-1</f>
        <v/>
      </c>
      <c r="X609" s="9">
        <f>COUNTIF(B:B,B609)</f>
        <v/>
      </c>
      <c r="Y609" s="7">
        <f>(AN609*0+AO609*6+AP609*11+14*AQ609)</f>
        <v/>
      </c>
      <c r="Z609" s="7">
        <f>BQ609-Y609-6</f>
        <v/>
      </c>
      <c r="AA609" s="9" t="n">
        <v>1</v>
      </c>
      <c r="AB609" s="9" t="n">
        <v>0</v>
      </c>
      <c r="AC609" s="9" t="n">
        <v>0</v>
      </c>
      <c r="AD609" s="9" t="n">
        <v>1</v>
      </c>
      <c r="AE609" s="9" t="n">
        <v>0</v>
      </c>
      <c r="AF609" s="9" t="n">
        <v>0</v>
      </c>
      <c r="AG609" s="8" t="n">
        <v>1</v>
      </c>
      <c r="AH609" s="9" t="n">
        <v>0</v>
      </c>
      <c r="AI609" s="30" t="n">
        <v>0</v>
      </c>
      <c r="AJ609" s="9" t="n">
        <v>0</v>
      </c>
      <c r="AK609" s="30" t="n">
        <v>1</v>
      </c>
      <c r="AL609" s="21" t="n">
        <v>2001</v>
      </c>
      <c r="AM609" s="23">
        <f>LN(AL609)</f>
        <v/>
      </c>
      <c r="AN609" s="33" t="n">
        <v>0.1372</v>
      </c>
      <c r="AO609" s="33">
        <f>1-SUM(AN609,AP609,AQ609)</f>
        <v/>
      </c>
      <c r="AP609" s="33" t="n">
        <v>0.286</v>
      </c>
      <c r="AQ609" s="43" t="n">
        <v>0.353</v>
      </c>
      <c r="AR609" s="33" t="inlineStr">
        <is>
          <t>.</t>
        </is>
      </c>
      <c r="AS609" s="43" t="inlineStr">
        <is>
          <t>.</t>
        </is>
      </c>
      <c r="AT609" s="42" t="n">
        <v>0</v>
      </c>
      <c r="AU609" s="18" t="n">
        <v>1</v>
      </c>
      <c r="AV609" t="n">
        <v>0</v>
      </c>
      <c r="AW609" s="40" t="n">
        <v>1</v>
      </c>
      <c r="AX609" t="inlineStr">
        <is>
          <t>.</t>
        </is>
      </c>
      <c r="AY609" s="40" t="inlineStr">
        <is>
          <t>.</t>
        </is>
      </c>
      <c r="BA609" s="18" t="n"/>
      <c r="BB609" t="inlineStr">
        <is>
          <t>.</t>
        </is>
      </c>
      <c r="BC609" s="18" t="inlineStr">
        <is>
          <t>.</t>
        </is>
      </c>
      <c r="BD609" s="18" t="inlineStr">
        <is>
          <t>United Kingdom</t>
        </is>
      </c>
      <c r="BE609" t="n">
        <v>1</v>
      </c>
      <c r="BF609" t="n">
        <v>0</v>
      </c>
      <c r="BG609" t="n">
        <v>1</v>
      </c>
      <c r="BH609" t="n">
        <v>0</v>
      </c>
      <c r="BI609" t="n">
        <v>0</v>
      </c>
      <c r="BJ609" t="n">
        <v>0</v>
      </c>
      <c r="BK609" s="18" t="n">
        <v>0</v>
      </c>
      <c r="BL609" t="n">
        <v>1</v>
      </c>
      <c r="BM609" t="n">
        <v>0</v>
      </c>
      <c r="BN609" s="18" t="n">
        <v>0</v>
      </c>
      <c r="BO609" t="n">
        <v>1847.333333333333</v>
      </c>
      <c r="BP609" t="n">
        <v>883.1999999999999</v>
      </c>
      <c r="BQ609" s="25" t="n">
        <v>39.1</v>
      </c>
      <c r="BR609" t="n">
        <v>0</v>
      </c>
      <c r="BS609" t="n">
        <v>0</v>
      </c>
      <c r="BT609" t="n">
        <v>0</v>
      </c>
      <c r="BU609" t="n">
        <v>0</v>
      </c>
      <c r="BV609" t="n">
        <v>0</v>
      </c>
      <c r="BW609" t="n">
        <v>1</v>
      </c>
      <c r="BX609" t="n">
        <v>0</v>
      </c>
      <c r="BY609" s="18" t="n">
        <v>0</v>
      </c>
      <c r="BZ609" t="n">
        <v>0</v>
      </c>
      <c r="CA609" t="n">
        <v>1</v>
      </c>
      <c r="CB609" t="n">
        <v>0</v>
      </c>
      <c r="CC609" s="18" t="n">
        <v>0</v>
      </c>
      <c r="CD609" t="n">
        <v>0</v>
      </c>
      <c r="CE609" t="n">
        <v>0</v>
      </c>
      <c r="CF609" t="n">
        <v>0</v>
      </c>
      <c r="CG609" t="n">
        <v>0</v>
      </c>
      <c r="CH609" s="18" t="n">
        <v>1</v>
      </c>
      <c r="CI609" t="n">
        <v>1</v>
      </c>
      <c r="CJ609" t="n">
        <v>1</v>
      </c>
      <c r="CK609" t="n">
        <v>0</v>
      </c>
      <c r="CL609" t="n">
        <v>0</v>
      </c>
      <c r="CM609" t="n">
        <v>0</v>
      </c>
      <c r="CN609" t="n">
        <v>0</v>
      </c>
      <c r="CO609" t="n">
        <v>0</v>
      </c>
      <c r="CP609" t="n">
        <v>0</v>
      </c>
      <c r="CQ609" t="n">
        <v>0</v>
      </c>
      <c r="CR609" t="n">
        <v>0</v>
      </c>
      <c r="CS609" s="18" t="n">
        <v>1</v>
      </c>
      <c r="DD609" s="34" t="inlineStr">
        <is>
          <t>X</t>
        </is>
      </c>
    </row>
    <row r="610">
      <c r="A610" t="n">
        <v>609</v>
      </c>
      <c r="B610" t="n">
        <v>39</v>
      </c>
      <c r="C610" s="25" t="inlineStr">
        <is>
          <t>Harmon et al. (2002)</t>
        </is>
      </c>
      <c r="D610" s="12" t="n">
        <v>5.52</v>
      </c>
      <c r="E610" s="14" t="n">
        <v>2.2</v>
      </c>
      <c r="F610" s="7">
        <f>D610/E610</f>
        <v/>
      </c>
      <c r="G610" s="7">
        <f>D610-E610</f>
        <v/>
      </c>
      <c r="H610" s="16">
        <f>D610+E610</f>
        <v/>
      </c>
      <c r="I610" s="11">
        <f>IFERROR(F610/SQRT(F610^2+W610), "X")</f>
        <v/>
      </c>
      <c r="J610" s="33">
        <f>IFERROR(SQRT((1-I610^2)/W610), "X")</f>
        <v/>
      </c>
      <c r="K610" s="33">
        <f>IFERROR(1/J610, "X")</f>
        <v/>
      </c>
      <c r="L610" s="33">
        <f>IFERROR(I610-J610, "X")</f>
        <v/>
      </c>
      <c r="M610" s="33">
        <f>IFERROR(I610+J610, "X")</f>
        <v/>
      </c>
      <c r="N610" s="8" t="n">
        <v>0</v>
      </c>
      <c r="O610" s="9" t="n">
        <v>1</v>
      </c>
      <c r="P610" s="8" t="n">
        <v>0</v>
      </c>
      <c r="Q610" s="9" t="n">
        <v>0</v>
      </c>
      <c r="R610" s="9" t="n">
        <v>0</v>
      </c>
      <c r="S610" s="9" t="n">
        <v>1</v>
      </c>
      <c r="T610" s="9" t="n">
        <v>0</v>
      </c>
      <c r="U610" s="8" t="n">
        <v>1717</v>
      </c>
      <c r="V610" s="9" t="n">
        <v>13</v>
      </c>
      <c r="W610" s="9">
        <f>U610-V610-1</f>
        <v/>
      </c>
      <c r="X610" s="9">
        <f>COUNTIF(B:B,B610)</f>
        <v/>
      </c>
      <c r="Y610" s="7">
        <f>(AN610*0+AO610*6+AP610*11+14*AQ610)</f>
        <v/>
      </c>
      <c r="Z610" s="7">
        <f>BQ610-Y610-6</f>
        <v/>
      </c>
      <c r="AA610" s="9" t="n">
        <v>1</v>
      </c>
      <c r="AB610" s="9" t="n">
        <v>0</v>
      </c>
      <c r="AC610" s="9" t="n">
        <v>0</v>
      </c>
      <c r="AD610" s="9" t="n">
        <v>1</v>
      </c>
      <c r="AE610" s="9" t="n">
        <v>0</v>
      </c>
      <c r="AF610" s="9" t="n">
        <v>0</v>
      </c>
      <c r="AG610" s="8" t="n">
        <v>1</v>
      </c>
      <c r="AH610" s="9" t="n">
        <v>0</v>
      </c>
      <c r="AI610" s="30" t="n">
        <v>0</v>
      </c>
      <c r="AJ610" s="9" t="n">
        <v>0</v>
      </c>
      <c r="AK610" s="30" t="n">
        <v>1</v>
      </c>
      <c r="AL610" s="21" t="n">
        <v>2001</v>
      </c>
      <c r="AM610" s="23">
        <f>LN(AL610)</f>
        <v/>
      </c>
      <c r="AN610" s="33" t="n">
        <v>0.1372</v>
      </c>
      <c r="AO610" s="33">
        <f>1-SUM(AN610,AP610,AQ610)</f>
        <v/>
      </c>
      <c r="AP610" s="33" t="n">
        <v>0.286</v>
      </c>
      <c r="AQ610" s="43" t="n">
        <v>0.353</v>
      </c>
      <c r="AR610" s="33" t="inlineStr">
        <is>
          <t>.</t>
        </is>
      </c>
      <c r="AS610" s="43" t="inlineStr">
        <is>
          <t>.</t>
        </is>
      </c>
      <c r="AT610" s="42" t="n">
        <v>0</v>
      </c>
      <c r="AU610" s="18" t="n">
        <v>1</v>
      </c>
      <c r="AV610" t="n">
        <v>1</v>
      </c>
      <c r="AW610" s="40" t="n">
        <v>0</v>
      </c>
      <c r="AX610" t="inlineStr">
        <is>
          <t>.</t>
        </is>
      </c>
      <c r="AY610" s="40" t="inlineStr">
        <is>
          <t>.</t>
        </is>
      </c>
      <c r="BA610" s="18" t="n"/>
      <c r="BB610" t="inlineStr">
        <is>
          <t>.</t>
        </is>
      </c>
      <c r="BC610" s="18" t="inlineStr">
        <is>
          <t>.</t>
        </is>
      </c>
      <c r="BD610" s="18" t="inlineStr">
        <is>
          <t>United Kingdom</t>
        </is>
      </c>
      <c r="BE610" t="n">
        <v>1</v>
      </c>
      <c r="BF610" t="n">
        <v>0</v>
      </c>
      <c r="BG610" t="n">
        <v>1</v>
      </c>
      <c r="BH610" t="n">
        <v>0</v>
      </c>
      <c r="BI610" t="n">
        <v>0</v>
      </c>
      <c r="BJ610" t="n">
        <v>0</v>
      </c>
      <c r="BK610" s="18" t="n">
        <v>0</v>
      </c>
      <c r="BL610" t="n">
        <v>1</v>
      </c>
      <c r="BM610" t="n">
        <v>0</v>
      </c>
      <c r="BN610" s="18" t="n">
        <v>0</v>
      </c>
      <c r="BO610" t="n">
        <v>1847.333333333333</v>
      </c>
      <c r="BP610" t="n">
        <v>883.1999999999999</v>
      </c>
      <c r="BQ610" s="25" t="n">
        <v>39.1</v>
      </c>
      <c r="BR610" t="n">
        <v>0</v>
      </c>
      <c r="BS610" t="n">
        <v>0</v>
      </c>
      <c r="BT610" t="n">
        <v>0</v>
      </c>
      <c r="BU610" t="n">
        <v>0</v>
      </c>
      <c r="BV610" t="n">
        <v>0</v>
      </c>
      <c r="BW610" t="n">
        <v>1</v>
      </c>
      <c r="BX610" t="n">
        <v>0</v>
      </c>
      <c r="BY610" s="18" t="n">
        <v>0</v>
      </c>
      <c r="BZ610" t="n">
        <v>0</v>
      </c>
      <c r="CA610" t="n">
        <v>1</v>
      </c>
      <c r="CB610" t="n">
        <v>0</v>
      </c>
      <c r="CC610" s="18" t="n">
        <v>0</v>
      </c>
      <c r="CD610" t="n">
        <v>0</v>
      </c>
      <c r="CE610" t="n">
        <v>0</v>
      </c>
      <c r="CF610" t="n">
        <v>0</v>
      </c>
      <c r="CG610" t="n">
        <v>0</v>
      </c>
      <c r="CH610" s="18" t="n">
        <v>1</v>
      </c>
      <c r="CI610" t="n">
        <v>1</v>
      </c>
      <c r="CJ610" t="n">
        <v>1</v>
      </c>
      <c r="CK610" t="n">
        <v>0</v>
      </c>
      <c r="CL610" t="n">
        <v>0</v>
      </c>
      <c r="CM610" t="n">
        <v>0</v>
      </c>
      <c r="CN610" t="n">
        <v>0</v>
      </c>
      <c r="CO610" t="n">
        <v>0</v>
      </c>
      <c r="CP610" t="n">
        <v>0</v>
      </c>
      <c r="CQ610" t="n">
        <v>0</v>
      </c>
      <c r="CR610" t="n">
        <v>0</v>
      </c>
      <c r="CS610" s="18" t="n">
        <v>1</v>
      </c>
      <c r="DD610" s="34" t="inlineStr">
        <is>
          <t>X</t>
        </is>
      </c>
    </row>
    <row r="611">
      <c r="A611" t="n">
        <v>610</v>
      </c>
      <c r="B611" t="n">
        <v>39</v>
      </c>
      <c r="C611" s="25" t="inlineStr">
        <is>
          <t>Harmon et al. (2002)</t>
        </is>
      </c>
      <c r="D611" s="12" t="n">
        <v>7.84</v>
      </c>
      <c r="E611" s="14" t="n">
        <v>6.6</v>
      </c>
      <c r="F611" s="7">
        <f>D611/E611</f>
        <v/>
      </c>
      <c r="G611" s="7">
        <f>D611-E611</f>
        <v/>
      </c>
      <c r="H611" s="16">
        <f>D611+E611</f>
        <v/>
      </c>
      <c r="I611" s="11">
        <f>IFERROR(F611/SQRT(F611^2+W611), "X")</f>
        <v/>
      </c>
      <c r="J611" s="33">
        <f>IFERROR(SQRT((1-I611^2)/W611), "X")</f>
        <v/>
      </c>
      <c r="K611" s="33">
        <f>IFERROR(1/J611, "X")</f>
        <v/>
      </c>
      <c r="L611" s="33">
        <f>IFERROR(I611-J611, "X")</f>
        <v/>
      </c>
      <c r="M611" s="33">
        <f>IFERROR(I611+J611, "X")</f>
        <v/>
      </c>
      <c r="N611" s="8" t="n">
        <v>0</v>
      </c>
      <c r="O611" s="9" t="n">
        <v>1</v>
      </c>
      <c r="P611" s="8" t="n">
        <v>0</v>
      </c>
      <c r="Q611" s="9" t="n">
        <v>0</v>
      </c>
      <c r="R611" s="9" t="n">
        <v>0</v>
      </c>
      <c r="S611" s="9" t="n">
        <v>1</v>
      </c>
      <c r="T611" s="9" t="n">
        <v>0</v>
      </c>
      <c r="U611" s="8" t="n">
        <v>563</v>
      </c>
      <c r="V611" s="9" t="n">
        <v>13</v>
      </c>
      <c r="W611" s="9">
        <f>U611-V611-1</f>
        <v/>
      </c>
      <c r="X611" s="9">
        <f>COUNTIF(B:B,B611)</f>
        <v/>
      </c>
      <c r="Y611" s="7">
        <f>(AN611*0+AO611*6+AP611*11+14*AQ611)</f>
        <v/>
      </c>
      <c r="Z611" s="7">
        <f>BQ611-Y611-6</f>
        <v/>
      </c>
      <c r="AA611" s="9" t="n">
        <v>1</v>
      </c>
      <c r="AB611" s="9" t="n">
        <v>0</v>
      </c>
      <c r="AC611" s="9" t="n">
        <v>0</v>
      </c>
      <c r="AD611" s="9" t="n">
        <v>1</v>
      </c>
      <c r="AE611" s="9" t="n">
        <v>0</v>
      </c>
      <c r="AF611" s="9" t="n">
        <v>0</v>
      </c>
      <c r="AG611" s="8" t="n">
        <v>1</v>
      </c>
      <c r="AH611" s="9" t="n">
        <v>0</v>
      </c>
      <c r="AI611" s="30" t="n">
        <v>0</v>
      </c>
      <c r="AJ611" s="9" t="n">
        <v>0</v>
      </c>
      <c r="AK611" s="30" t="n">
        <v>1</v>
      </c>
      <c r="AL611" s="21" t="n">
        <v>2001</v>
      </c>
      <c r="AM611" s="23">
        <f>LN(AL611)</f>
        <v/>
      </c>
      <c r="AN611" s="33" t="n">
        <v>0.1372</v>
      </c>
      <c r="AO611" s="33">
        <f>1-SUM(AN611,AP611,AQ611)</f>
        <v/>
      </c>
      <c r="AP611" s="33" t="n">
        <v>0.286</v>
      </c>
      <c r="AQ611" s="43" t="n">
        <v>0.353</v>
      </c>
      <c r="AR611" s="33" t="inlineStr">
        <is>
          <t>.</t>
        </is>
      </c>
      <c r="AS611" s="43" t="inlineStr">
        <is>
          <t>.</t>
        </is>
      </c>
      <c r="AT611" s="42" t="n">
        <v>0</v>
      </c>
      <c r="AU611" s="18" t="n">
        <v>1</v>
      </c>
      <c r="AV611" t="n">
        <v>0</v>
      </c>
      <c r="AW611" s="40" t="n">
        <v>1</v>
      </c>
      <c r="AX611" t="inlineStr">
        <is>
          <t>.</t>
        </is>
      </c>
      <c r="AY611" s="40" t="inlineStr">
        <is>
          <t>.</t>
        </is>
      </c>
      <c r="BA611" s="18" t="n"/>
      <c r="BB611" t="inlineStr">
        <is>
          <t>.</t>
        </is>
      </c>
      <c r="BC611" s="18" t="inlineStr">
        <is>
          <t>.</t>
        </is>
      </c>
      <c r="BD611" s="18" t="inlineStr">
        <is>
          <t>United Kingdom</t>
        </is>
      </c>
      <c r="BE611" t="n">
        <v>1</v>
      </c>
      <c r="BF611" t="n">
        <v>0</v>
      </c>
      <c r="BG611" t="n">
        <v>1</v>
      </c>
      <c r="BH611" t="n">
        <v>0</v>
      </c>
      <c r="BI611" t="n">
        <v>0</v>
      </c>
      <c r="BJ611" t="n">
        <v>0</v>
      </c>
      <c r="BK611" s="18" t="n">
        <v>0</v>
      </c>
      <c r="BL611" t="n">
        <v>1</v>
      </c>
      <c r="BM611" t="n">
        <v>0</v>
      </c>
      <c r="BN611" s="18" t="n">
        <v>0</v>
      </c>
      <c r="BO611" t="n">
        <v>1847.333333333333</v>
      </c>
      <c r="BP611" t="n">
        <v>883.1999999999999</v>
      </c>
      <c r="BQ611" s="25" t="n">
        <v>39.1</v>
      </c>
      <c r="BR611" t="n">
        <v>0</v>
      </c>
      <c r="BS611" t="n">
        <v>0</v>
      </c>
      <c r="BT611" t="n">
        <v>0</v>
      </c>
      <c r="BU611" t="n">
        <v>0</v>
      </c>
      <c r="BV611" t="n">
        <v>0</v>
      </c>
      <c r="BW611" t="n">
        <v>1</v>
      </c>
      <c r="BX611" t="n">
        <v>0</v>
      </c>
      <c r="BY611" s="18" t="n">
        <v>0</v>
      </c>
      <c r="BZ611" t="n">
        <v>0</v>
      </c>
      <c r="CA611" t="n">
        <v>1</v>
      </c>
      <c r="CB611" t="n">
        <v>0</v>
      </c>
      <c r="CC611" s="18" t="n">
        <v>0</v>
      </c>
      <c r="CD611" t="n">
        <v>0</v>
      </c>
      <c r="CE611" t="n">
        <v>0</v>
      </c>
      <c r="CF611" t="n">
        <v>0</v>
      </c>
      <c r="CG611" t="n">
        <v>0</v>
      </c>
      <c r="CH611" s="18" t="n">
        <v>1</v>
      </c>
      <c r="CI611" t="n">
        <v>1</v>
      </c>
      <c r="CJ611" t="n">
        <v>1</v>
      </c>
      <c r="CK611" t="n">
        <v>0</v>
      </c>
      <c r="CL611" t="n">
        <v>0</v>
      </c>
      <c r="CM611" t="n">
        <v>0</v>
      </c>
      <c r="CN611" t="n">
        <v>0</v>
      </c>
      <c r="CO611" t="n">
        <v>0</v>
      </c>
      <c r="CP611" t="n">
        <v>0</v>
      </c>
      <c r="CQ611" t="n">
        <v>0</v>
      </c>
      <c r="CR611" t="n">
        <v>0</v>
      </c>
      <c r="CS611" s="18" t="n">
        <v>1</v>
      </c>
      <c r="DD611" s="34" t="inlineStr">
        <is>
          <t>X</t>
        </is>
      </c>
    </row>
    <row r="612">
      <c r="A612" t="n">
        <v>611</v>
      </c>
      <c r="B612" t="n">
        <v>39</v>
      </c>
      <c r="C612" s="25" t="inlineStr">
        <is>
          <t>Harmon et al. (2002)</t>
        </is>
      </c>
      <c r="D612" s="12" t="n">
        <v>10.7</v>
      </c>
      <c r="E612" s="14" t="n">
        <v>0.7</v>
      </c>
      <c r="F612" s="7">
        <f>D612/E612</f>
        <v/>
      </c>
      <c r="G612" s="7">
        <f>D612-E612</f>
        <v/>
      </c>
      <c r="H612" s="16">
        <f>D612+E612</f>
        <v/>
      </c>
      <c r="I612" s="11">
        <f>IFERROR(F612/SQRT(F612^2+W612), "X")</f>
        <v/>
      </c>
      <c r="J612" s="33">
        <f>IFERROR(SQRT((1-I612^2)/W612), "X")</f>
        <v/>
      </c>
      <c r="K612" s="33">
        <f>IFERROR(1/J612, "X")</f>
        <v/>
      </c>
      <c r="L612" s="33">
        <f>IFERROR(I612-J612, "X")</f>
        <v/>
      </c>
      <c r="M612" s="33">
        <f>IFERROR(I612+J612, "X")</f>
        <v/>
      </c>
      <c r="N612" s="8" t="n">
        <v>0</v>
      </c>
      <c r="O612" s="9" t="n">
        <v>1</v>
      </c>
      <c r="P612" s="8" t="n">
        <v>0</v>
      </c>
      <c r="Q612" s="9" t="n">
        <v>0</v>
      </c>
      <c r="R612" s="9" t="n">
        <v>0</v>
      </c>
      <c r="S612" s="9" t="n">
        <v>1</v>
      </c>
      <c r="T612" s="9" t="n">
        <v>0</v>
      </c>
      <c r="U612" s="8" t="n">
        <v>3169</v>
      </c>
      <c r="V612" s="9" t="n">
        <v>6</v>
      </c>
      <c r="W612" s="9">
        <f>U612-V612-1</f>
        <v/>
      </c>
      <c r="X612" s="9">
        <f>COUNTIF(B:B,B612)</f>
        <v/>
      </c>
      <c r="Y612" s="7">
        <f>(AN612*0+AO612*6+AP612*11+14*AQ612)</f>
        <v/>
      </c>
      <c r="Z612" s="7">
        <f>BQ612-Y612-6</f>
        <v/>
      </c>
      <c r="AA612" s="9" t="n">
        <v>1</v>
      </c>
      <c r="AB612" s="9" t="n">
        <v>0</v>
      </c>
      <c r="AC612" s="9" t="n">
        <v>0</v>
      </c>
      <c r="AD612" s="9" t="n">
        <v>1</v>
      </c>
      <c r="AE612" s="9" t="n">
        <v>0</v>
      </c>
      <c r="AF612" s="9" t="n">
        <v>0</v>
      </c>
      <c r="AG612" s="8" t="n">
        <v>1</v>
      </c>
      <c r="AH612" s="9" t="n">
        <v>0</v>
      </c>
      <c r="AI612" s="30" t="n">
        <v>0</v>
      </c>
      <c r="AJ612" s="9" t="n">
        <v>0</v>
      </c>
      <c r="AK612" s="30" t="n">
        <v>1</v>
      </c>
      <c r="AL612" s="21" t="n">
        <v>2001</v>
      </c>
      <c r="AM612" s="23">
        <f>LN(AL612)</f>
        <v/>
      </c>
      <c r="AN612" s="33" t="n">
        <v>0.1372</v>
      </c>
      <c r="AO612" s="33">
        <f>1-SUM(AN612,AP612,AQ612)</f>
        <v/>
      </c>
      <c r="AP612" s="33" t="n">
        <v>0.286</v>
      </c>
      <c r="AQ612" s="43" t="n">
        <v>0.353</v>
      </c>
      <c r="AR612" s="33" t="inlineStr">
        <is>
          <t>.</t>
        </is>
      </c>
      <c r="AS612" s="43" t="inlineStr">
        <is>
          <t>.</t>
        </is>
      </c>
      <c r="AT612" s="42" t="n">
        <v>0.57</v>
      </c>
      <c r="AU612" s="18" t="n">
        <v>0.43</v>
      </c>
      <c r="AV612" t="n">
        <v>0</v>
      </c>
      <c r="AW612" s="40" t="n">
        <v>1</v>
      </c>
      <c r="AX612" t="inlineStr">
        <is>
          <t>.</t>
        </is>
      </c>
      <c r="AY612" s="40" t="inlineStr">
        <is>
          <t>.</t>
        </is>
      </c>
      <c r="BA612" s="18" t="n"/>
      <c r="BB612" t="inlineStr">
        <is>
          <t>.</t>
        </is>
      </c>
      <c r="BC612" s="18" t="inlineStr">
        <is>
          <t>.</t>
        </is>
      </c>
      <c r="BD612" s="18" t="inlineStr">
        <is>
          <t>United Kingdom</t>
        </is>
      </c>
      <c r="BE612" t="n">
        <v>1</v>
      </c>
      <c r="BF612" t="n">
        <v>0</v>
      </c>
      <c r="BG612" t="n">
        <v>1</v>
      </c>
      <c r="BH612" t="n">
        <v>0</v>
      </c>
      <c r="BI612" t="n">
        <v>0</v>
      </c>
      <c r="BJ612" t="n">
        <v>0</v>
      </c>
      <c r="BK612" s="18" t="n">
        <v>0</v>
      </c>
      <c r="BL612" t="n">
        <v>1</v>
      </c>
      <c r="BM612" t="n">
        <v>0</v>
      </c>
      <c r="BN612" s="18" t="n">
        <v>0</v>
      </c>
      <c r="BO612" t="n">
        <v>1847.333333333333</v>
      </c>
      <c r="BP612" t="n">
        <v>883.1999999999999</v>
      </c>
      <c r="BQ612" s="25" t="n">
        <v>39.1</v>
      </c>
      <c r="BR612" t="n">
        <v>1</v>
      </c>
      <c r="BS612" t="n">
        <v>0</v>
      </c>
      <c r="BT612" t="n">
        <v>0</v>
      </c>
      <c r="BU612" t="n">
        <v>0</v>
      </c>
      <c r="BV612" t="n">
        <v>0</v>
      </c>
      <c r="BW612" t="n">
        <v>0</v>
      </c>
      <c r="BX612" t="n">
        <v>0</v>
      </c>
      <c r="BY612" s="18" t="n">
        <v>0</v>
      </c>
      <c r="BZ612" t="n">
        <v>1</v>
      </c>
      <c r="CA612" t="n">
        <v>0</v>
      </c>
      <c r="CB612" t="n">
        <v>0</v>
      </c>
      <c r="CC612" s="18" t="n">
        <v>0</v>
      </c>
      <c r="CD612" t="n">
        <v>0</v>
      </c>
      <c r="CE612" t="n">
        <v>0</v>
      </c>
      <c r="CF612" t="n">
        <v>0</v>
      </c>
      <c r="CG612" t="n">
        <v>0</v>
      </c>
      <c r="CH612" s="18" t="n">
        <v>0</v>
      </c>
      <c r="CI612" t="n">
        <v>1</v>
      </c>
      <c r="CJ612" t="n">
        <v>1</v>
      </c>
      <c r="CK612" t="n">
        <v>0</v>
      </c>
      <c r="CL612" t="n">
        <v>0</v>
      </c>
      <c r="CM612" t="n">
        <v>0</v>
      </c>
      <c r="CN612" t="n">
        <v>0</v>
      </c>
      <c r="CO612" t="n">
        <v>0</v>
      </c>
      <c r="CP612" t="n">
        <v>0</v>
      </c>
      <c r="CQ612" t="n">
        <v>0</v>
      </c>
      <c r="CR612" t="n">
        <v>0</v>
      </c>
      <c r="CS612" s="18" t="n">
        <v>0</v>
      </c>
      <c r="DD612" s="34" t="inlineStr">
        <is>
          <t>X</t>
        </is>
      </c>
    </row>
    <row r="613">
      <c r="A613" t="n">
        <v>612</v>
      </c>
      <c r="B613" t="n">
        <v>39</v>
      </c>
      <c r="C613" s="25" t="inlineStr">
        <is>
          <t>Harmon et al. (2002)</t>
        </is>
      </c>
      <c r="D613" s="12" t="n">
        <v>6.1</v>
      </c>
      <c r="E613" s="14" t="n">
        <v>0.6</v>
      </c>
      <c r="F613" s="7">
        <f>D613/E613</f>
        <v/>
      </c>
      <c r="G613" s="7">
        <f>D613-E613</f>
        <v/>
      </c>
      <c r="H613" s="16">
        <f>D613+E613</f>
        <v/>
      </c>
      <c r="I613" s="11">
        <f>IFERROR(F613/SQRT(F613^2+W613), "X")</f>
        <v/>
      </c>
      <c r="J613" s="33">
        <f>IFERROR(SQRT((1-I613^2)/W613), "X")</f>
        <v/>
      </c>
      <c r="K613" s="33">
        <f>IFERROR(1/J613, "X")</f>
        <v/>
      </c>
      <c r="L613" s="33">
        <f>IFERROR(I613-J613, "X")</f>
        <v/>
      </c>
      <c r="M613" s="33">
        <f>IFERROR(I613+J613, "X")</f>
        <v/>
      </c>
      <c r="N613" s="8" t="n">
        <v>0</v>
      </c>
      <c r="O613" s="9" t="n">
        <v>1</v>
      </c>
      <c r="P613" s="8" t="n">
        <v>0</v>
      </c>
      <c r="Q613" s="9" t="n">
        <v>0</v>
      </c>
      <c r="R613" s="9" t="n">
        <v>0</v>
      </c>
      <c r="S613" s="9" t="n">
        <v>1</v>
      </c>
      <c r="T613" s="9" t="n">
        <v>0</v>
      </c>
      <c r="U613" s="8" t="n">
        <v>1981</v>
      </c>
      <c r="V613" s="9" t="n">
        <v>6</v>
      </c>
      <c r="W613" s="9">
        <f>U613-V613-1</f>
        <v/>
      </c>
      <c r="X613" s="9">
        <f>COUNTIF(B:B,B613)</f>
        <v/>
      </c>
      <c r="Y613" s="7">
        <f>(AN613*0+AO613*6+AP613*11+14*AQ613)</f>
        <v/>
      </c>
      <c r="Z613" s="7">
        <f>BQ613-Y613-6</f>
        <v/>
      </c>
      <c r="AA613" s="9" t="n">
        <v>1</v>
      </c>
      <c r="AB613" s="9" t="n">
        <v>0</v>
      </c>
      <c r="AC613" s="9" t="n">
        <v>0</v>
      </c>
      <c r="AD613" s="9" t="n">
        <v>1</v>
      </c>
      <c r="AE613" s="9" t="n">
        <v>0</v>
      </c>
      <c r="AF613" s="9" t="n">
        <v>0</v>
      </c>
      <c r="AG613" s="8" t="n">
        <v>1</v>
      </c>
      <c r="AH613" s="9" t="n">
        <v>0</v>
      </c>
      <c r="AI613" s="30" t="n">
        <v>0</v>
      </c>
      <c r="AJ613" s="9" t="n">
        <v>0</v>
      </c>
      <c r="AK613" s="30" t="n">
        <v>1</v>
      </c>
      <c r="AL613" s="21" t="n">
        <v>2001</v>
      </c>
      <c r="AM613" s="23">
        <f>LN(AL613)</f>
        <v/>
      </c>
      <c r="AN613" s="33" t="n">
        <v>0.1372</v>
      </c>
      <c r="AO613" s="33">
        <f>1-SUM(AN613,AP613,AQ613)</f>
        <v/>
      </c>
      <c r="AP613" s="33" t="n">
        <v>0.286</v>
      </c>
      <c r="AQ613" s="43" t="n">
        <v>0.353</v>
      </c>
      <c r="AR613" s="33" t="inlineStr">
        <is>
          <t>.</t>
        </is>
      </c>
      <c r="AS613" s="43" t="inlineStr">
        <is>
          <t>.</t>
        </is>
      </c>
      <c r="AT613" s="42" t="n">
        <v>0.57</v>
      </c>
      <c r="AU613" s="18" t="n">
        <v>0.43</v>
      </c>
      <c r="AV613" t="n">
        <v>1</v>
      </c>
      <c r="AW613" s="40" t="n">
        <v>0</v>
      </c>
      <c r="AX613" t="inlineStr">
        <is>
          <t>.</t>
        </is>
      </c>
      <c r="AY613" s="40" t="inlineStr">
        <is>
          <t>.</t>
        </is>
      </c>
      <c r="BA613" s="18" t="n"/>
      <c r="BB613" t="inlineStr">
        <is>
          <t>.</t>
        </is>
      </c>
      <c r="BC613" s="18" t="inlineStr">
        <is>
          <t>.</t>
        </is>
      </c>
      <c r="BD613" s="18" t="inlineStr">
        <is>
          <t>United Kingdom</t>
        </is>
      </c>
      <c r="BE613" t="n">
        <v>1</v>
      </c>
      <c r="BF613" t="n">
        <v>0</v>
      </c>
      <c r="BG613" t="n">
        <v>1</v>
      </c>
      <c r="BH613" t="n">
        <v>0</v>
      </c>
      <c r="BI613" t="n">
        <v>0</v>
      </c>
      <c r="BJ613" t="n">
        <v>0</v>
      </c>
      <c r="BK613" s="18" t="n">
        <v>0</v>
      </c>
      <c r="BL613" t="n">
        <v>1</v>
      </c>
      <c r="BM613" t="n">
        <v>0</v>
      </c>
      <c r="BN613" s="18" t="n">
        <v>0</v>
      </c>
      <c r="BO613" t="n">
        <v>1847.333333333333</v>
      </c>
      <c r="BP613" t="n">
        <v>883.1999999999999</v>
      </c>
      <c r="BQ613" s="25" t="n">
        <v>39.1</v>
      </c>
      <c r="BR613" t="n">
        <v>1</v>
      </c>
      <c r="BS613" t="n">
        <v>0</v>
      </c>
      <c r="BT613" t="n">
        <v>0</v>
      </c>
      <c r="BU613" t="n">
        <v>0</v>
      </c>
      <c r="BV613" t="n">
        <v>0</v>
      </c>
      <c r="BW613" t="n">
        <v>0</v>
      </c>
      <c r="BX613" t="n">
        <v>0</v>
      </c>
      <c r="BY613" s="18" t="n">
        <v>0</v>
      </c>
      <c r="BZ613" t="n">
        <v>1</v>
      </c>
      <c r="CA613" t="n">
        <v>0</v>
      </c>
      <c r="CB613" t="n">
        <v>0</v>
      </c>
      <c r="CC613" s="18" t="n">
        <v>0</v>
      </c>
      <c r="CD613" t="n">
        <v>0</v>
      </c>
      <c r="CE613" t="n">
        <v>0</v>
      </c>
      <c r="CF613" t="n">
        <v>0</v>
      </c>
      <c r="CG613" t="n">
        <v>0</v>
      </c>
      <c r="CH613" s="18" t="n">
        <v>0</v>
      </c>
      <c r="CI613" t="n">
        <v>1</v>
      </c>
      <c r="CJ613" t="n">
        <v>1</v>
      </c>
      <c r="CK613" t="n">
        <v>0</v>
      </c>
      <c r="CL613" t="n">
        <v>0</v>
      </c>
      <c r="CM613" t="n">
        <v>0</v>
      </c>
      <c r="CN613" t="n">
        <v>0</v>
      </c>
      <c r="CO613" t="n">
        <v>0</v>
      </c>
      <c r="CP613" t="n">
        <v>0</v>
      </c>
      <c r="CQ613" t="n">
        <v>0</v>
      </c>
      <c r="CR613" t="n">
        <v>0</v>
      </c>
      <c r="CS613" s="18" t="n">
        <v>0</v>
      </c>
      <c r="DD613" s="34" t="inlineStr">
        <is>
          <t>X</t>
        </is>
      </c>
    </row>
    <row r="614">
      <c r="A614" t="n">
        <v>613</v>
      </c>
      <c r="B614" t="n">
        <v>39</v>
      </c>
      <c r="C614" s="25" t="inlineStr">
        <is>
          <t>Harmon et al. (2002)</t>
        </is>
      </c>
      <c r="D614" s="12" t="n">
        <v>10.7</v>
      </c>
      <c r="E614" s="14" t="n">
        <v>0.7</v>
      </c>
      <c r="F614" s="7">
        <f>D614/E614</f>
        <v/>
      </c>
      <c r="G614" s="7">
        <f>D614-E614</f>
        <v/>
      </c>
      <c r="H614" s="16">
        <f>D614+E614</f>
        <v/>
      </c>
      <c r="I614" s="11">
        <f>IFERROR(F614/SQRT(F614^2+W614), "X")</f>
        <v/>
      </c>
      <c r="J614" s="33">
        <f>IFERROR(SQRT((1-I614^2)/W614), "X")</f>
        <v/>
      </c>
      <c r="K614" s="33">
        <f>IFERROR(1/J614, "X")</f>
        <v/>
      </c>
      <c r="L614" s="33">
        <f>IFERROR(I614-J614, "X")</f>
        <v/>
      </c>
      <c r="M614" s="33">
        <f>IFERROR(I614+J614, "X")</f>
        <v/>
      </c>
      <c r="N614" s="8" t="n">
        <v>0</v>
      </c>
      <c r="O614" s="9" t="n">
        <v>1</v>
      </c>
      <c r="P614" s="8" t="n">
        <v>0</v>
      </c>
      <c r="Q614" s="9" t="n">
        <v>0</v>
      </c>
      <c r="R614" s="9" t="n">
        <v>0</v>
      </c>
      <c r="S614" s="9" t="n">
        <v>1</v>
      </c>
      <c r="T614" s="9" t="n">
        <v>0</v>
      </c>
      <c r="U614" s="8" t="n">
        <v>3169</v>
      </c>
      <c r="V614" s="9" t="n">
        <v>6</v>
      </c>
      <c r="W614" s="9">
        <f>U614-V614-1</f>
        <v/>
      </c>
      <c r="X614" s="9">
        <f>COUNTIF(B:B,B614)</f>
        <v/>
      </c>
      <c r="Y614" s="7">
        <f>(AN614*0+AO614*6+AP614*11+14*AQ614)</f>
        <v/>
      </c>
      <c r="Z614" s="7">
        <f>BQ614-Y614-6</f>
        <v/>
      </c>
      <c r="AA614" s="9" t="n">
        <v>1</v>
      </c>
      <c r="AB614" s="9" t="n">
        <v>0</v>
      </c>
      <c r="AC614" s="9" t="n">
        <v>0</v>
      </c>
      <c r="AD614" s="9" t="n">
        <v>1</v>
      </c>
      <c r="AE614" s="9" t="n">
        <v>0</v>
      </c>
      <c r="AF614" s="9" t="n">
        <v>0</v>
      </c>
      <c r="AG614" s="8" t="n">
        <v>1</v>
      </c>
      <c r="AH614" s="9" t="n">
        <v>0</v>
      </c>
      <c r="AI614" s="30" t="n">
        <v>0</v>
      </c>
      <c r="AJ614" s="9" t="n">
        <v>0</v>
      </c>
      <c r="AK614" s="30" t="n">
        <v>1</v>
      </c>
      <c r="AL614" s="21" t="n">
        <v>2001</v>
      </c>
      <c r="AM614" s="23">
        <f>LN(AL614)</f>
        <v/>
      </c>
      <c r="AN614" s="33" t="n">
        <v>0.1372</v>
      </c>
      <c r="AO614" s="33">
        <f>1-SUM(AN614,AP614,AQ614)</f>
        <v/>
      </c>
      <c r="AP614" s="33" t="n">
        <v>0.286</v>
      </c>
      <c r="AQ614" s="43" t="n">
        <v>0.353</v>
      </c>
      <c r="AR614" s="33" t="inlineStr">
        <is>
          <t>.</t>
        </is>
      </c>
      <c r="AS614" s="43" t="inlineStr">
        <is>
          <t>.</t>
        </is>
      </c>
      <c r="AT614" s="42" t="n">
        <v>0.57</v>
      </c>
      <c r="AU614" s="18" t="n">
        <v>0.43</v>
      </c>
      <c r="AV614" t="n">
        <v>0</v>
      </c>
      <c r="AW614" s="40" t="n">
        <v>1</v>
      </c>
      <c r="AX614" t="inlineStr">
        <is>
          <t>.</t>
        </is>
      </c>
      <c r="AY614" s="40" t="inlineStr">
        <is>
          <t>.</t>
        </is>
      </c>
      <c r="BA614" s="18" t="n"/>
      <c r="BB614" t="inlineStr">
        <is>
          <t>.</t>
        </is>
      </c>
      <c r="BC614" s="18" t="inlineStr">
        <is>
          <t>.</t>
        </is>
      </c>
      <c r="BD614" s="18" t="inlineStr">
        <is>
          <t>United Kingdom</t>
        </is>
      </c>
      <c r="BE614" t="n">
        <v>1</v>
      </c>
      <c r="BF614" t="n">
        <v>0</v>
      </c>
      <c r="BG614" t="n">
        <v>1</v>
      </c>
      <c r="BH614" t="n">
        <v>0</v>
      </c>
      <c r="BI614" t="n">
        <v>0</v>
      </c>
      <c r="BJ614" t="n">
        <v>0</v>
      </c>
      <c r="BK614" s="18" t="n">
        <v>0</v>
      </c>
      <c r="BL614" t="n">
        <v>1</v>
      </c>
      <c r="BM614" t="n">
        <v>0</v>
      </c>
      <c r="BN614" s="18" t="n">
        <v>0</v>
      </c>
      <c r="BO614" t="n">
        <v>1847.333333333333</v>
      </c>
      <c r="BP614" t="n">
        <v>883.1999999999999</v>
      </c>
      <c r="BQ614" s="25" t="n">
        <v>39.1</v>
      </c>
      <c r="BR614" t="n">
        <v>1</v>
      </c>
      <c r="BS614" t="n">
        <v>0</v>
      </c>
      <c r="BT614" t="n">
        <v>0</v>
      </c>
      <c r="BU614" t="n">
        <v>0</v>
      </c>
      <c r="BV614" t="n">
        <v>0</v>
      </c>
      <c r="BW614" t="n">
        <v>0</v>
      </c>
      <c r="BX614" t="n">
        <v>0</v>
      </c>
      <c r="BY614" s="18" t="n">
        <v>0</v>
      </c>
      <c r="BZ614" t="n">
        <v>1</v>
      </c>
      <c r="CA614" t="n">
        <v>0</v>
      </c>
      <c r="CB614" t="n">
        <v>0</v>
      </c>
      <c r="CC614" s="18" t="n">
        <v>0</v>
      </c>
      <c r="CD614" t="n">
        <v>0</v>
      </c>
      <c r="CE614" t="n">
        <v>0</v>
      </c>
      <c r="CF614" t="n">
        <v>0</v>
      </c>
      <c r="CG614" t="n">
        <v>0</v>
      </c>
      <c r="CH614" s="18" t="n">
        <v>0</v>
      </c>
      <c r="CI614" t="n">
        <v>1</v>
      </c>
      <c r="CJ614" t="n">
        <v>1</v>
      </c>
      <c r="CK614" t="n">
        <v>0</v>
      </c>
      <c r="CL614" t="n">
        <v>0</v>
      </c>
      <c r="CM614" t="n">
        <v>0</v>
      </c>
      <c r="CN614" t="n">
        <v>0</v>
      </c>
      <c r="CO614" t="n">
        <v>0</v>
      </c>
      <c r="CP614" t="n">
        <v>0</v>
      </c>
      <c r="CQ614" t="n">
        <v>0</v>
      </c>
      <c r="CR614" t="n">
        <v>0</v>
      </c>
      <c r="CS614" s="18" t="n">
        <v>0</v>
      </c>
      <c r="DD614" s="34" t="inlineStr">
        <is>
          <t>X</t>
        </is>
      </c>
    </row>
    <row r="615">
      <c r="A615" t="n">
        <v>614</v>
      </c>
      <c r="B615" t="n">
        <v>39</v>
      </c>
      <c r="C615" s="25" t="inlineStr">
        <is>
          <t>Harmon et al. (2002)</t>
        </is>
      </c>
      <c r="D615" s="12" t="n">
        <v>6.1</v>
      </c>
      <c r="E615" s="14" t="n">
        <v>0.6</v>
      </c>
      <c r="F615" s="7">
        <f>D615/E615</f>
        <v/>
      </c>
      <c r="G615" s="7">
        <f>D615-E615</f>
        <v/>
      </c>
      <c r="H615" s="16">
        <f>D615+E615</f>
        <v/>
      </c>
      <c r="I615" s="11">
        <f>IFERROR(F615/SQRT(F615^2+W615), "X")</f>
        <v/>
      </c>
      <c r="J615" s="33">
        <f>IFERROR(SQRT((1-I615^2)/W615), "X")</f>
        <v/>
      </c>
      <c r="K615" s="33">
        <f>IFERROR(1/J615, "X")</f>
        <v/>
      </c>
      <c r="L615" s="33">
        <f>IFERROR(I615-J615, "X")</f>
        <v/>
      </c>
      <c r="M615" s="33">
        <f>IFERROR(I615+J615, "X")</f>
        <v/>
      </c>
      <c r="N615" s="8" t="n">
        <v>0</v>
      </c>
      <c r="O615" s="9" t="n">
        <v>1</v>
      </c>
      <c r="P615" s="8" t="n">
        <v>0</v>
      </c>
      <c r="Q615" s="9" t="n">
        <v>0</v>
      </c>
      <c r="R615" s="9" t="n">
        <v>0</v>
      </c>
      <c r="S615" s="9" t="n">
        <v>1</v>
      </c>
      <c r="T615" s="9" t="n">
        <v>0</v>
      </c>
      <c r="U615" s="8" t="n">
        <v>1981</v>
      </c>
      <c r="V615" s="9" t="n">
        <v>6</v>
      </c>
      <c r="W615" s="9">
        <f>U615-V615-1</f>
        <v/>
      </c>
      <c r="X615" s="9">
        <f>COUNTIF(B:B,B615)</f>
        <v/>
      </c>
      <c r="Y615" s="7">
        <f>(AN615*0+AO615*6+AP615*11+14*AQ615)</f>
        <v/>
      </c>
      <c r="Z615" s="7">
        <f>BQ615-Y615-6</f>
        <v/>
      </c>
      <c r="AA615" s="9" t="n">
        <v>1</v>
      </c>
      <c r="AB615" s="9" t="n">
        <v>0</v>
      </c>
      <c r="AC615" s="9" t="n">
        <v>0</v>
      </c>
      <c r="AD615" s="9" t="n">
        <v>1</v>
      </c>
      <c r="AE615" s="9" t="n">
        <v>0</v>
      </c>
      <c r="AF615" s="9" t="n">
        <v>0</v>
      </c>
      <c r="AG615" s="8" t="n">
        <v>1</v>
      </c>
      <c r="AH615" s="9" t="n">
        <v>0</v>
      </c>
      <c r="AI615" s="30" t="n">
        <v>0</v>
      </c>
      <c r="AJ615" s="9" t="n">
        <v>0</v>
      </c>
      <c r="AK615" s="30" t="n">
        <v>1</v>
      </c>
      <c r="AL615" s="21" t="n">
        <v>2001</v>
      </c>
      <c r="AM615" s="23">
        <f>LN(AL615)</f>
        <v/>
      </c>
      <c r="AN615" s="33" t="n">
        <v>0.1372</v>
      </c>
      <c r="AO615" s="33">
        <f>1-SUM(AN615,AP615,AQ615)</f>
        <v/>
      </c>
      <c r="AP615" s="33" t="n">
        <v>0.286</v>
      </c>
      <c r="AQ615" s="43" t="n">
        <v>0.353</v>
      </c>
      <c r="AR615" s="33" t="inlineStr">
        <is>
          <t>.</t>
        </is>
      </c>
      <c r="AS615" s="43" t="inlineStr">
        <is>
          <t>.</t>
        </is>
      </c>
      <c r="AT615" s="42" t="n">
        <v>0.57</v>
      </c>
      <c r="AU615" s="18" t="n">
        <v>0.43</v>
      </c>
      <c r="AV615" t="n">
        <v>1</v>
      </c>
      <c r="AW615" s="40" t="n">
        <v>0</v>
      </c>
      <c r="AX615" t="inlineStr">
        <is>
          <t>.</t>
        </is>
      </c>
      <c r="AY615" s="40" t="inlineStr">
        <is>
          <t>.</t>
        </is>
      </c>
      <c r="BA615" s="18" t="n"/>
      <c r="BB615" t="inlineStr">
        <is>
          <t>.</t>
        </is>
      </c>
      <c r="BC615" s="18" t="inlineStr">
        <is>
          <t>.</t>
        </is>
      </c>
      <c r="BD615" s="18" t="inlineStr">
        <is>
          <t>United Kingdom</t>
        </is>
      </c>
      <c r="BE615" t="n">
        <v>1</v>
      </c>
      <c r="BF615" t="n">
        <v>0</v>
      </c>
      <c r="BG615" t="n">
        <v>1</v>
      </c>
      <c r="BH615" t="n">
        <v>0</v>
      </c>
      <c r="BI615" t="n">
        <v>0</v>
      </c>
      <c r="BJ615" t="n">
        <v>0</v>
      </c>
      <c r="BK615" s="18" t="n">
        <v>0</v>
      </c>
      <c r="BL615" t="n">
        <v>1</v>
      </c>
      <c r="BM615" t="n">
        <v>0</v>
      </c>
      <c r="BN615" s="18" t="n">
        <v>0</v>
      </c>
      <c r="BO615" t="n">
        <v>1847.333333333333</v>
      </c>
      <c r="BP615" t="n">
        <v>883.1999999999999</v>
      </c>
      <c r="BQ615" s="25" t="n">
        <v>39.1</v>
      </c>
      <c r="BR615" t="n">
        <v>1</v>
      </c>
      <c r="BS615" t="n">
        <v>0</v>
      </c>
      <c r="BT615" t="n">
        <v>0</v>
      </c>
      <c r="BU615" t="n">
        <v>0</v>
      </c>
      <c r="BV615" t="n">
        <v>0</v>
      </c>
      <c r="BW615" t="n">
        <v>0</v>
      </c>
      <c r="BX615" t="n">
        <v>0</v>
      </c>
      <c r="BY615" s="18" t="n">
        <v>0</v>
      </c>
      <c r="BZ615" t="n">
        <v>1</v>
      </c>
      <c r="CA615" t="n">
        <v>0</v>
      </c>
      <c r="CB615" t="n">
        <v>0</v>
      </c>
      <c r="CC615" s="18" t="n">
        <v>0</v>
      </c>
      <c r="CD615" t="n">
        <v>0</v>
      </c>
      <c r="CE615" t="n">
        <v>0</v>
      </c>
      <c r="CF615" t="n">
        <v>0</v>
      </c>
      <c r="CG615" t="n">
        <v>0</v>
      </c>
      <c r="CH615" s="18" t="n">
        <v>0</v>
      </c>
      <c r="CI615" t="n">
        <v>1</v>
      </c>
      <c r="CJ615" t="n">
        <v>1</v>
      </c>
      <c r="CK615" t="n">
        <v>0</v>
      </c>
      <c r="CL615" t="n">
        <v>0</v>
      </c>
      <c r="CM615" t="n">
        <v>0</v>
      </c>
      <c r="CN615" t="n">
        <v>0</v>
      </c>
      <c r="CO615" t="n">
        <v>0</v>
      </c>
      <c r="CP615" t="n">
        <v>0</v>
      </c>
      <c r="CQ615" t="n">
        <v>0</v>
      </c>
      <c r="CR615" t="n">
        <v>0</v>
      </c>
      <c r="CS615" s="18" t="n">
        <v>0</v>
      </c>
      <c r="DD615" s="34" t="inlineStr">
        <is>
          <t>X</t>
        </is>
      </c>
    </row>
    <row r="616">
      <c r="A616" t="n">
        <v>615</v>
      </c>
      <c r="B616" t="n">
        <v>39</v>
      </c>
      <c r="C616" s="25" t="inlineStr">
        <is>
          <t>Harmon et al. (2002)</t>
        </is>
      </c>
      <c r="D616" s="12" t="n">
        <v>10.7</v>
      </c>
      <c r="E616" s="14" t="n">
        <v>0.7</v>
      </c>
      <c r="F616" s="7">
        <f>D616/E616</f>
        <v/>
      </c>
      <c r="G616" s="7">
        <f>D616-E616</f>
        <v/>
      </c>
      <c r="H616" s="16">
        <f>D616+E616</f>
        <v/>
      </c>
      <c r="I616" s="11">
        <f>IFERROR(F616/SQRT(F616^2+W616), "X")</f>
        <v/>
      </c>
      <c r="J616" s="33">
        <f>IFERROR(SQRT((1-I616^2)/W616), "X")</f>
        <v/>
      </c>
      <c r="K616" s="33">
        <f>IFERROR(1/J616, "X")</f>
        <v/>
      </c>
      <c r="L616" s="33">
        <f>IFERROR(I616-J616, "X")</f>
        <v/>
      </c>
      <c r="M616" s="33">
        <f>IFERROR(I616+J616, "X")</f>
        <v/>
      </c>
      <c r="N616" s="8" t="n">
        <v>0</v>
      </c>
      <c r="O616" s="9" t="n">
        <v>1</v>
      </c>
      <c r="P616" s="8" t="n">
        <v>0</v>
      </c>
      <c r="Q616" s="9" t="n">
        <v>0</v>
      </c>
      <c r="R616" s="9" t="n">
        <v>0</v>
      </c>
      <c r="S616" s="9" t="n">
        <v>1</v>
      </c>
      <c r="T616" s="9" t="n">
        <v>0</v>
      </c>
      <c r="U616" s="8" t="n">
        <v>3169</v>
      </c>
      <c r="V616" s="9" t="n">
        <v>6</v>
      </c>
      <c r="W616" s="9">
        <f>U616-V616-1</f>
        <v/>
      </c>
      <c r="X616" s="9">
        <f>COUNTIF(B:B,B616)</f>
        <v/>
      </c>
      <c r="Y616" s="7">
        <f>(AN616*0+AO616*6+AP616*11+14*AQ616)</f>
        <v/>
      </c>
      <c r="Z616" s="7">
        <f>BQ616-Y616-6</f>
        <v/>
      </c>
      <c r="AA616" s="9" t="n">
        <v>1</v>
      </c>
      <c r="AB616" s="9" t="n">
        <v>0</v>
      </c>
      <c r="AC616" s="9" t="n">
        <v>0</v>
      </c>
      <c r="AD616" s="9" t="n">
        <v>1</v>
      </c>
      <c r="AE616" s="9" t="n">
        <v>0</v>
      </c>
      <c r="AF616" s="9" t="n">
        <v>0</v>
      </c>
      <c r="AG616" s="8" t="n">
        <v>1</v>
      </c>
      <c r="AH616" s="9" t="n">
        <v>0</v>
      </c>
      <c r="AI616" s="30" t="n">
        <v>0</v>
      </c>
      <c r="AJ616" s="9" t="n">
        <v>0</v>
      </c>
      <c r="AK616" s="30" t="n">
        <v>1</v>
      </c>
      <c r="AL616" s="21" t="n">
        <v>2001</v>
      </c>
      <c r="AM616" s="23">
        <f>LN(AL616)</f>
        <v/>
      </c>
      <c r="AN616" s="33" t="n">
        <v>0.1372</v>
      </c>
      <c r="AO616" s="33">
        <f>1-SUM(AN616,AP616,AQ616)</f>
        <v/>
      </c>
      <c r="AP616" s="33" t="n">
        <v>0.286</v>
      </c>
      <c r="AQ616" s="43" t="n">
        <v>0.353</v>
      </c>
      <c r="AR616" s="33" t="inlineStr">
        <is>
          <t>.</t>
        </is>
      </c>
      <c r="AS616" s="43" t="inlineStr">
        <is>
          <t>.</t>
        </is>
      </c>
      <c r="AT616" s="42" t="n">
        <v>0.57</v>
      </c>
      <c r="AU616" s="18" t="n">
        <v>0.43</v>
      </c>
      <c r="AV616" t="n">
        <v>0</v>
      </c>
      <c r="AW616" s="40" t="n">
        <v>1</v>
      </c>
      <c r="AX616" t="inlineStr">
        <is>
          <t>.</t>
        </is>
      </c>
      <c r="AY616" s="40" t="inlineStr">
        <is>
          <t>.</t>
        </is>
      </c>
      <c r="BA616" s="18" t="n"/>
      <c r="BB616" t="inlineStr">
        <is>
          <t>.</t>
        </is>
      </c>
      <c r="BC616" s="18" t="inlineStr">
        <is>
          <t>.</t>
        </is>
      </c>
      <c r="BD616" s="18" t="inlineStr">
        <is>
          <t>United Kingdom</t>
        </is>
      </c>
      <c r="BE616" t="n">
        <v>1</v>
      </c>
      <c r="BF616" t="n">
        <v>0</v>
      </c>
      <c r="BG616" t="n">
        <v>1</v>
      </c>
      <c r="BH616" t="n">
        <v>0</v>
      </c>
      <c r="BI616" t="n">
        <v>0</v>
      </c>
      <c r="BJ616" t="n">
        <v>0</v>
      </c>
      <c r="BK616" s="18" t="n">
        <v>0</v>
      </c>
      <c r="BL616" t="n">
        <v>1</v>
      </c>
      <c r="BM616" t="n">
        <v>0</v>
      </c>
      <c r="BN616" s="18" t="n">
        <v>0</v>
      </c>
      <c r="BO616" t="n">
        <v>1847.333333333333</v>
      </c>
      <c r="BP616" t="n">
        <v>883.1999999999999</v>
      </c>
      <c r="BQ616" s="25" t="n">
        <v>39.1</v>
      </c>
      <c r="BR616" t="n">
        <v>1</v>
      </c>
      <c r="BS616" t="n">
        <v>0</v>
      </c>
      <c r="BT616" t="n">
        <v>0</v>
      </c>
      <c r="BU616" t="n">
        <v>0</v>
      </c>
      <c r="BV616" t="n">
        <v>0</v>
      </c>
      <c r="BW616" t="n">
        <v>0</v>
      </c>
      <c r="BX616" t="n">
        <v>0</v>
      </c>
      <c r="BY616" s="18" t="n">
        <v>0</v>
      </c>
      <c r="BZ616" t="n">
        <v>1</v>
      </c>
      <c r="CA616" t="n">
        <v>0</v>
      </c>
      <c r="CB616" t="n">
        <v>0</v>
      </c>
      <c r="CC616" s="18" t="n">
        <v>0</v>
      </c>
      <c r="CD616" t="n">
        <v>0</v>
      </c>
      <c r="CE616" t="n">
        <v>0</v>
      </c>
      <c r="CF616" t="n">
        <v>0</v>
      </c>
      <c r="CG616" t="n">
        <v>0</v>
      </c>
      <c r="CH616" s="18" t="n">
        <v>0</v>
      </c>
      <c r="CI616" t="n">
        <v>1</v>
      </c>
      <c r="CJ616" t="n">
        <v>1</v>
      </c>
      <c r="CK616" t="n">
        <v>0</v>
      </c>
      <c r="CL616" t="n">
        <v>0</v>
      </c>
      <c r="CM616" t="n">
        <v>0</v>
      </c>
      <c r="CN616" t="n">
        <v>0</v>
      </c>
      <c r="CO616" t="n">
        <v>0</v>
      </c>
      <c r="CP616" t="n">
        <v>0</v>
      </c>
      <c r="CQ616" t="n">
        <v>0</v>
      </c>
      <c r="CR616" t="n">
        <v>0</v>
      </c>
      <c r="CS616" s="18" t="n">
        <v>0</v>
      </c>
      <c r="DD616" s="34" t="inlineStr">
        <is>
          <t>X</t>
        </is>
      </c>
    </row>
    <row r="617">
      <c r="A617" t="n">
        <v>616</v>
      </c>
      <c r="B617" t="n">
        <v>39</v>
      </c>
      <c r="C617" s="25" t="inlineStr">
        <is>
          <t>Harmon et al. (2002)</t>
        </is>
      </c>
      <c r="D617" s="12" t="n">
        <v>6.1</v>
      </c>
      <c r="E617" s="14" t="n">
        <v>0.6</v>
      </c>
      <c r="F617" s="7">
        <f>D617/E617</f>
        <v/>
      </c>
      <c r="G617" s="7">
        <f>D617-E617</f>
        <v/>
      </c>
      <c r="H617" s="16">
        <f>D617+E617</f>
        <v/>
      </c>
      <c r="I617" s="11">
        <f>IFERROR(F617/SQRT(F617^2+W617), "X")</f>
        <v/>
      </c>
      <c r="J617" s="33">
        <f>IFERROR(SQRT((1-I617^2)/W617), "X")</f>
        <v/>
      </c>
      <c r="K617" s="33">
        <f>IFERROR(1/J617, "X")</f>
        <v/>
      </c>
      <c r="L617" s="33">
        <f>IFERROR(I617-J617, "X")</f>
        <v/>
      </c>
      <c r="M617" s="33">
        <f>IFERROR(I617+J617, "X")</f>
        <v/>
      </c>
      <c r="N617" s="8" t="n">
        <v>0</v>
      </c>
      <c r="O617" s="9" t="n">
        <v>1</v>
      </c>
      <c r="P617" s="8" t="n">
        <v>0</v>
      </c>
      <c r="Q617" s="9" t="n">
        <v>0</v>
      </c>
      <c r="R617" s="9" t="n">
        <v>0</v>
      </c>
      <c r="S617" s="9" t="n">
        <v>1</v>
      </c>
      <c r="T617" s="9" t="n">
        <v>0</v>
      </c>
      <c r="U617" s="8" t="n">
        <v>1981</v>
      </c>
      <c r="V617" s="9" t="n">
        <v>6</v>
      </c>
      <c r="W617" s="9">
        <f>U617-V617-1</f>
        <v/>
      </c>
      <c r="X617" s="9">
        <f>COUNTIF(B:B,B617)</f>
        <v/>
      </c>
      <c r="Y617" s="7">
        <f>(AN617*0+AO617*6+AP617*11+14*AQ617)</f>
        <v/>
      </c>
      <c r="Z617" s="7">
        <f>BQ617-Y617-6</f>
        <v/>
      </c>
      <c r="AA617" s="9" t="n">
        <v>1</v>
      </c>
      <c r="AB617" s="9" t="n">
        <v>0</v>
      </c>
      <c r="AC617" s="9" t="n">
        <v>0</v>
      </c>
      <c r="AD617" s="9" t="n">
        <v>1</v>
      </c>
      <c r="AE617" s="9" t="n">
        <v>0</v>
      </c>
      <c r="AF617" s="9" t="n">
        <v>0</v>
      </c>
      <c r="AG617" s="8" t="n">
        <v>1</v>
      </c>
      <c r="AH617" s="9" t="n">
        <v>0</v>
      </c>
      <c r="AI617" s="30" t="n">
        <v>0</v>
      </c>
      <c r="AJ617" s="9" t="n">
        <v>0</v>
      </c>
      <c r="AK617" s="30" t="n">
        <v>1</v>
      </c>
      <c r="AL617" s="21" t="n">
        <v>2001</v>
      </c>
      <c r="AM617" s="23">
        <f>LN(AL617)</f>
        <v/>
      </c>
      <c r="AN617" s="33" t="n">
        <v>0.1372</v>
      </c>
      <c r="AO617" s="33">
        <f>1-SUM(AN617,AP617,AQ617)</f>
        <v/>
      </c>
      <c r="AP617" s="33" t="n">
        <v>0.286</v>
      </c>
      <c r="AQ617" s="43" t="n">
        <v>0.353</v>
      </c>
      <c r="AR617" s="33" t="inlineStr">
        <is>
          <t>.</t>
        </is>
      </c>
      <c r="AS617" s="43" t="inlineStr">
        <is>
          <t>.</t>
        </is>
      </c>
      <c r="AT617" s="42" t="n">
        <v>0.57</v>
      </c>
      <c r="AU617" s="18" t="n">
        <v>0.43</v>
      </c>
      <c r="AV617" t="n">
        <v>1</v>
      </c>
      <c r="AW617" s="40" t="n">
        <v>0</v>
      </c>
      <c r="AX617" t="inlineStr">
        <is>
          <t>.</t>
        </is>
      </c>
      <c r="AY617" s="40" t="inlineStr">
        <is>
          <t>.</t>
        </is>
      </c>
      <c r="BA617" s="18" t="n"/>
      <c r="BB617" t="inlineStr">
        <is>
          <t>.</t>
        </is>
      </c>
      <c r="BC617" s="18" t="inlineStr">
        <is>
          <t>.</t>
        </is>
      </c>
      <c r="BD617" s="18" t="inlineStr">
        <is>
          <t>United Kingdom</t>
        </is>
      </c>
      <c r="BE617" t="n">
        <v>1</v>
      </c>
      <c r="BF617" t="n">
        <v>0</v>
      </c>
      <c r="BG617" t="n">
        <v>1</v>
      </c>
      <c r="BH617" t="n">
        <v>0</v>
      </c>
      <c r="BI617" t="n">
        <v>0</v>
      </c>
      <c r="BJ617" t="n">
        <v>0</v>
      </c>
      <c r="BK617" s="18" t="n">
        <v>0</v>
      </c>
      <c r="BL617" t="n">
        <v>1</v>
      </c>
      <c r="BM617" t="n">
        <v>0</v>
      </c>
      <c r="BN617" s="18" t="n">
        <v>0</v>
      </c>
      <c r="BO617" t="n">
        <v>1847.333333333333</v>
      </c>
      <c r="BP617" t="n">
        <v>883.1999999999999</v>
      </c>
      <c r="BQ617" s="25" t="n">
        <v>39.1</v>
      </c>
      <c r="BR617" t="n">
        <v>1</v>
      </c>
      <c r="BS617" t="n">
        <v>0</v>
      </c>
      <c r="BT617" t="n">
        <v>0</v>
      </c>
      <c r="BU617" t="n">
        <v>0</v>
      </c>
      <c r="BV617" t="n">
        <v>0</v>
      </c>
      <c r="BW617" t="n">
        <v>0</v>
      </c>
      <c r="BX617" t="n">
        <v>0</v>
      </c>
      <c r="BY617" s="18" t="n">
        <v>0</v>
      </c>
      <c r="BZ617" t="n">
        <v>1</v>
      </c>
      <c r="CA617" t="n">
        <v>0</v>
      </c>
      <c r="CB617" t="n">
        <v>0</v>
      </c>
      <c r="CC617" s="18" t="n">
        <v>0</v>
      </c>
      <c r="CD617" t="n">
        <v>0</v>
      </c>
      <c r="CE617" t="n">
        <v>0</v>
      </c>
      <c r="CF617" t="n">
        <v>0</v>
      </c>
      <c r="CG617" t="n">
        <v>0</v>
      </c>
      <c r="CH617" s="18" t="n">
        <v>0</v>
      </c>
      <c r="CI617" t="n">
        <v>1</v>
      </c>
      <c r="CJ617" t="n">
        <v>1</v>
      </c>
      <c r="CK617" t="n">
        <v>0</v>
      </c>
      <c r="CL617" t="n">
        <v>0</v>
      </c>
      <c r="CM617" t="n">
        <v>0</v>
      </c>
      <c r="CN617" t="n">
        <v>0</v>
      </c>
      <c r="CO617" t="n">
        <v>0</v>
      </c>
      <c r="CP617" t="n">
        <v>0</v>
      </c>
      <c r="CQ617" t="n">
        <v>0</v>
      </c>
      <c r="CR617" t="n">
        <v>0</v>
      </c>
      <c r="CS617" s="18" t="n">
        <v>0</v>
      </c>
      <c r="DD617" s="34" t="inlineStr">
        <is>
          <t>X</t>
        </is>
      </c>
    </row>
    <row r="618">
      <c r="A618" t="n">
        <v>617</v>
      </c>
      <c r="B618" t="n">
        <v>39</v>
      </c>
      <c r="C618" s="25" t="inlineStr">
        <is>
          <t>Harmon et al. (2002)</t>
        </is>
      </c>
      <c r="D618" s="12" t="n">
        <v>10.6</v>
      </c>
      <c r="E618" s="14" t="n">
        <v>1.4</v>
      </c>
      <c r="F618" s="7">
        <f>D618/E618</f>
        <v/>
      </c>
      <c r="G618" s="7">
        <f>D618-E618</f>
        <v/>
      </c>
      <c r="H618" s="16">
        <f>D618+E618</f>
        <v/>
      </c>
      <c r="I618" s="11">
        <f>IFERROR(F618/SQRT(F618^2+W618), "X")</f>
        <v/>
      </c>
      <c r="J618" s="33">
        <f>IFERROR(SQRT((1-I618^2)/W618), "X")</f>
        <v/>
      </c>
      <c r="K618" s="33">
        <f>IFERROR(1/J618, "X")</f>
        <v/>
      </c>
      <c r="L618" s="33">
        <f>IFERROR(I618-J618, "X")</f>
        <v/>
      </c>
      <c r="M618" s="33">
        <f>IFERROR(I618+J618, "X")</f>
        <v/>
      </c>
      <c r="N618" s="8" t="n">
        <v>0</v>
      </c>
      <c r="O618" s="9" t="n">
        <v>1</v>
      </c>
      <c r="P618" s="8" t="n">
        <v>0</v>
      </c>
      <c r="Q618" s="9" t="n">
        <v>0</v>
      </c>
      <c r="R618" s="9" t="n">
        <v>0</v>
      </c>
      <c r="S618" s="9" t="n">
        <v>1</v>
      </c>
      <c r="T618" s="9" t="n">
        <v>0</v>
      </c>
      <c r="U618" s="8" t="n">
        <v>3169</v>
      </c>
      <c r="V618" s="9" t="n">
        <v>6</v>
      </c>
      <c r="W618" s="9">
        <f>U618-V618-1</f>
        <v/>
      </c>
      <c r="X618" s="9">
        <f>COUNTIF(B:B,B618)</f>
        <v/>
      </c>
      <c r="Y618" s="7">
        <f>(AN618*0+AO618*6+AP618*11+14*AQ618)</f>
        <v/>
      </c>
      <c r="Z618" s="7">
        <f>BQ618-Y618-6</f>
        <v/>
      </c>
      <c r="AA618" s="9" t="n">
        <v>1</v>
      </c>
      <c r="AB618" s="9" t="n">
        <v>0</v>
      </c>
      <c r="AC618" s="9" t="n">
        <v>0</v>
      </c>
      <c r="AD618" s="9" t="n">
        <v>1</v>
      </c>
      <c r="AE618" s="9" t="n">
        <v>0</v>
      </c>
      <c r="AF618" s="9" t="n">
        <v>0</v>
      </c>
      <c r="AG618" s="8" t="n">
        <v>1</v>
      </c>
      <c r="AH618" s="9" t="n">
        <v>0</v>
      </c>
      <c r="AI618" s="30" t="n">
        <v>0</v>
      </c>
      <c r="AJ618" s="9" t="n">
        <v>0</v>
      </c>
      <c r="AK618" s="30" t="n">
        <v>1</v>
      </c>
      <c r="AL618" s="21" t="n">
        <v>2001</v>
      </c>
      <c r="AM618" s="23">
        <f>LN(AL618)</f>
        <v/>
      </c>
      <c r="AN618" s="33" t="n">
        <v>0.1372</v>
      </c>
      <c r="AO618" s="33">
        <f>1-SUM(AN618,AP618,AQ618)</f>
        <v/>
      </c>
      <c r="AP618" s="33" t="n">
        <v>0.286</v>
      </c>
      <c r="AQ618" s="43" t="n">
        <v>0.353</v>
      </c>
      <c r="AR618" s="33" t="inlineStr">
        <is>
          <t>.</t>
        </is>
      </c>
      <c r="AS618" s="43" t="inlineStr">
        <is>
          <t>.</t>
        </is>
      </c>
      <c r="AT618" s="42" t="n">
        <v>0.57</v>
      </c>
      <c r="AU618" s="18" t="n">
        <v>0.43</v>
      </c>
      <c r="AV618" t="n">
        <v>0</v>
      </c>
      <c r="AW618" s="40" t="n">
        <v>1</v>
      </c>
      <c r="AX618" t="inlineStr">
        <is>
          <t>.</t>
        </is>
      </c>
      <c r="AY618" s="40" t="inlineStr">
        <is>
          <t>.</t>
        </is>
      </c>
      <c r="BA618" s="18" t="n"/>
      <c r="BB618" t="inlineStr">
        <is>
          <t>.</t>
        </is>
      </c>
      <c r="BC618" s="18" t="inlineStr">
        <is>
          <t>.</t>
        </is>
      </c>
      <c r="BD618" s="18" t="inlineStr">
        <is>
          <t>United Kingdom</t>
        </is>
      </c>
      <c r="BE618" t="n">
        <v>1</v>
      </c>
      <c r="BF618" t="n">
        <v>0</v>
      </c>
      <c r="BG618" t="n">
        <v>1</v>
      </c>
      <c r="BH618" t="n">
        <v>0</v>
      </c>
      <c r="BI618" t="n">
        <v>0</v>
      </c>
      <c r="BJ618" t="n">
        <v>0</v>
      </c>
      <c r="BK618" s="18" t="n">
        <v>0</v>
      </c>
      <c r="BL618" t="n">
        <v>1</v>
      </c>
      <c r="BM618" t="n">
        <v>0</v>
      </c>
      <c r="BN618" s="18" t="n">
        <v>0</v>
      </c>
      <c r="BO618" t="n">
        <v>1847.333333333333</v>
      </c>
      <c r="BP618" t="n">
        <v>883.1999999999999</v>
      </c>
      <c r="BQ618" s="25" t="n">
        <v>39.1</v>
      </c>
      <c r="BR618" t="n">
        <v>1</v>
      </c>
      <c r="BS618" t="n">
        <v>0</v>
      </c>
      <c r="BT618" t="n">
        <v>0</v>
      </c>
      <c r="BU618" t="n">
        <v>0</v>
      </c>
      <c r="BV618" t="n">
        <v>0</v>
      </c>
      <c r="BW618" t="n">
        <v>0</v>
      </c>
      <c r="BX618" t="n">
        <v>0</v>
      </c>
      <c r="BY618" s="18" t="n">
        <v>0</v>
      </c>
      <c r="BZ618" t="n">
        <v>1</v>
      </c>
      <c r="CA618" t="n">
        <v>0</v>
      </c>
      <c r="CB618" t="n">
        <v>0</v>
      </c>
      <c r="CC618" s="18" t="n">
        <v>0</v>
      </c>
      <c r="CD618" t="n">
        <v>0</v>
      </c>
      <c r="CE618" t="n">
        <v>0</v>
      </c>
      <c r="CF618" t="n">
        <v>0</v>
      </c>
      <c r="CG618" t="n">
        <v>0</v>
      </c>
      <c r="CH618" s="18" t="n">
        <v>0</v>
      </c>
      <c r="CI618" t="n">
        <v>1</v>
      </c>
      <c r="CJ618" t="n">
        <v>1</v>
      </c>
      <c r="CK618" t="n">
        <v>0</v>
      </c>
      <c r="CL618" t="n">
        <v>0</v>
      </c>
      <c r="CM618" t="n">
        <v>0</v>
      </c>
      <c r="CN618" t="n">
        <v>0</v>
      </c>
      <c r="CO618" t="n">
        <v>0</v>
      </c>
      <c r="CP618" t="n">
        <v>0</v>
      </c>
      <c r="CQ618" t="n">
        <v>0</v>
      </c>
      <c r="CR618" t="n">
        <v>0</v>
      </c>
      <c r="CS618" s="18" t="n">
        <v>0</v>
      </c>
      <c r="DD618" s="34" t="inlineStr">
        <is>
          <t>X</t>
        </is>
      </c>
    </row>
    <row r="619">
      <c r="A619" t="n">
        <v>618</v>
      </c>
      <c r="B619" t="n">
        <v>39</v>
      </c>
      <c r="C619" s="25" t="inlineStr">
        <is>
          <t>Harmon et al. (2002)</t>
        </is>
      </c>
      <c r="D619" s="12" t="n">
        <v>8.9</v>
      </c>
      <c r="E619" s="14" t="n">
        <v>0.9</v>
      </c>
      <c r="F619" s="7">
        <f>D619/E619</f>
        <v/>
      </c>
      <c r="G619" s="7">
        <f>D619-E619</f>
        <v/>
      </c>
      <c r="H619" s="16">
        <f>D619+E619</f>
        <v/>
      </c>
      <c r="I619" s="11">
        <f>IFERROR(F619/SQRT(F619^2+W619), "X")</f>
        <v/>
      </c>
      <c r="J619" s="33">
        <f>IFERROR(SQRT((1-I619^2)/W619), "X")</f>
        <v/>
      </c>
      <c r="K619" s="33">
        <f>IFERROR(1/J619, "X")</f>
        <v/>
      </c>
      <c r="L619" s="33">
        <f>IFERROR(I619-J619, "X")</f>
        <v/>
      </c>
      <c r="M619" s="33">
        <f>IFERROR(I619+J619, "X")</f>
        <v/>
      </c>
      <c r="N619" s="8" t="n">
        <v>0</v>
      </c>
      <c r="O619" s="9" t="n">
        <v>1</v>
      </c>
      <c r="P619" s="8" t="n">
        <v>0</v>
      </c>
      <c r="Q619" s="9" t="n">
        <v>0</v>
      </c>
      <c r="R619" s="9" t="n">
        <v>0</v>
      </c>
      <c r="S619" s="9" t="n">
        <v>1</v>
      </c>
      <c r="T619" s="9" t="n">
        <v>0</v>
      </c>
      <c r="U619" s="8" t="n">
        <v>1981</v>
      </c>
      <c r="V619" s="9" t="n">
        <v>6</v>
      </c>
      <c r="W619" s="9">
        <f>U619-V619-1</f>
        <v/>
      </c>
      <c r="X619" s="9">
        <f>COUNTIF(B:B,B619)</f>
        <v/>
      </c>
      <c r="Y619" s="7">
        <f>(AN619*0+AO619*6+AP619*11+14*AQ619)</f>
        <v/>
      </c>
      <c r="Z619" s="7">
        <f>BQ619-Y619-6</f>
        <v/>
      </c>
      <c r="AA619" s="9" t="n">
        <v>1</v>
      </c>
      <c r="AB619" s="9" t="n">
        <v>0</v>
      </c>
      <c r="AC619" s="9" t="n">
        <v>0</v>
      </c>
      <c r="AD619" s="9" t="n">
        <v>1</v>
      </c>
      <c r="AE619" s="9" t="n">
        <v>0</v>
      </c>
      <c r="AF619" s="9" t="n">
        <v>0</v>
      </c>
      <c r="AG619" s="8" t="n">
        <v>1</v>
      </c>
      <c r="AH619" s="9" t="n">
        <v>0</v>
      </c>
      <c r="AI619" s="30" t="n">
        <v>0</v>
      </c>
      <c r="AJ619" s="9" t="n">
        <v>0</v>
      </c>
      <c r="AK619" s="30" t="n">
        <v>1</v>
      </c>
      <c r="AL619" s="21" t="n">
        <v>2001</v>
      </c>
      <c r="AM619" s="23">
        <f>LN(AL619)</f>
        <v/>
      </c>
      <c r="AN619" s="33" t="n">
        <v>0.1372</v>
      </c>
      <c r="AO619" s="33">
        <f>1-SUM(AN619,AP619,AQ619)</f>
        <v/>
      </c>
      <c r="AP619" s="33" t="n">
        <v>0.286</v>
      </c>
      <c r="AQ619" s="43" t="n">
        <v>0.353</v>
      </c>
      <c r="AR619" s="33" t="inlineStr">
        <is>
          <t>.</t>
        </is>
      </c>
      <c r="AS619" s="43" t="inlineStr">
        <is>
          <t>.</t>
        </is>
      </c>
      <c r="AT619" s="42" t="n">
        <v>0.57</v>
      </c>
      <c r="AU619" s="18" t="n">
        <v>0.43</v>
      </c>
      <c r="AV619" t="n">
        <v>1</v>
      </c>
      <c r="AW619" s="40" t="n">
        <v>0</v>
      </c>
      <c r="AX619" t="inlineStr">
        <is>
          <t>.</t>
        </is>
      </c>
      <c r="AY619" s="40" t="inlineStr">
        <is>
          <t>.</t>
        </is>
      </c>
      <c r="BA619" s="18" t="n"/>
      <c r="BB619" t="inlineStr">
        <is>
          <t>.</t>
        </is>
      </c>
      <c r="BC619" s="18" t="inlineStr">
        <is>
          <t>.</t>
        </is>
      </c>
      <c r="BD619" s="18" t="inlineStr">
        <is>
          <t>United Kingdom</t>
        </is>
      </c>
      <c r="BE619" t="n">
        <v>1</v>
      </c>
      <c r="BF619" t="n">
        <v>0</v>
      </c>
      <c r="BG619" t="n">
        <v>1</v>
      </c>
      <c r="BH619" t="n">
        <v>0</v>
      </c>
      <c r="BI619" t="n">
        <v>0</v>
      </c>
      <c r="BJ619" t="n">
        <v>0</v>
      </c>
      <c r="BK619" s="18" t="n">
        <v>0</v>
      </c>
      <c r="BL619" t="n">
        <v>1</v>
      </c>
      <c r="BM619" t="n">
        <v>0</v>
      </c>
      <c r="BN619" s="18" t="n">
        <v>0</v>
      </c>
      <c r="BO619" t="n">
        <v>1847.333333333333</v>
      </c>
      <c r="BP619" t="n">
        <v>883.1999999999999</v>
      </c>
      <c r="BQ619" s="25" t="n">
        <v>39.1</v>
      </c>
      <c r="BR619" t="n">
        <v>1</v>
      </c>
      <c r="BS619" t="n">
        <v>0</v>
      </c>
      <c r="BT619" t="n">
        <v>0</v>
      </c>
      <c r="BU619" t="n">
        <v>0</v>
      </c>
      <c r="BV619" t="n">
        <v>0</v>
      </c>
      <c r="BW619" t="n">
        <v>0</v>
      </c>
      <c r="BX619" t="n">
        <v>0</v>
      </c>
      <c r="BY619" s="18" t="n">
        <v>0</v>
      </c>
      <c r="BZ619" t="n">
        <v>1</v>
      </c>
      <c r="CA619" t="n">
        <v>0</v>
      </c>
      <c r="CB619" t="n">
        <v>0</v>
      </c>
      <c r="CC619" s="18" t="n">
        <v>0</v>
      </c>
      <c r="CD619" t="n">
        <v>0</v>
      </c>
      <c r="CE619" t="n">
        <v>0</v>
      </c>
      <c r="CF619" t="n">
        <v>0</v>
      </c>
      <c r="CG619" t="n">
        <v>0</v>
      </c>
      <c r="CH619" s="18" t="n">
        <v>0</v>
      </c>
      <c r="CI619" t="n">
        <v>1</v>
      </c>
      <c r="CJ619" t="n">
        <v>1</v>
      </c>
      <c r="CK619" t="n">
        <v>0</v>
      </c>
      <c r="CL619" t="n">
        <v>0</v>
      </c>
      <c r="CM619" t="n">
        <v>0</v>
      </c>
      <c r="CN619" t="n">
        <v>0</v>
      </c>
      <c r="CO619" t="n">
        <v>0</v>
      </c>
      <c r="CP619" t="n">
        <v>0</v>
      </c>
      <c r="CQ619" t="n">
        <v>0</v>
      </c>
      <c r="CR619" t="n">
        <v>0</v>
      </c>
      <c r="CS619" s="18" t="n">
        <v>0</v>
      </c>
      <c r="DD619" s="34" t="inlineStr">
        <is>
          <t>X</t>
        </is>
      </c>
    </row>
    <row r="620">
      <c r="A620" t="n">
        <v>619</v>
      </c>
      <c r="B620" t="n">
        <v>39</v>
      </c>
      <c r="C620" s="25" t="inlineStr">
        <is>
          <t>Harmon et al. (2002)</t>
        </is>
      </c>
      <c r="D620" s="12" t="n">
        <v>10</v>
      </c>
      <c r="E620" s="14" t="n">
        <v>0.8</v>
      </c>
      <c r="F620" s="7">
        <f>D620/E620</f>
        <v/>
      </c>
      <c r="G620" s="7">
        <f>D620-E620</f>
        <v/>
      </c>
      <c r="H620" s="16">
        <f>D620+E620</f>
        <v/>
      </c>
      <c r="I620" s="11">
        <f>IFERROR(F620/SQRT(F620^2+W620), "X")</f>
        <v/>
      </c>
      <c r="J620" s="33">
        <f>IFERROR(SQRT((1-I620^2)/W620), "X")</f>
        <v/>
      </c>
      <c r="K620" s="33">
        <f>IFERROR(1/J620, "X")</f>
        <v/>
      </c>
      <c r="L620" s="33">
        <f>IFERROR(I620-J620, "X")</f>
        <v/>
      </c>
      <c r="M620" s="33">
        <f>IFERROR(I620+J620, "X")</f>
        <v/>
      </c>
      <c r="N620" s="8" t="n">
        <v>0</v>
      </c>
      <c r="O620" s="9" t="n">
        <v>1</v>
      </c>
      <c r="P620" s="8" t="n">
        <v>0</v>
      </c>
      <c r="Q620" s="9" t="n">
        <v>0</v>
      </c>
      <c r="R620" s="9" t="n">
        <v>0</v>
      </c>
      <c r="S620" s="9" t="n">
        <v>1</v>
      </c>
      <c r="T620" s="9" t="n">
        <v>0</v>
      </c>
      <c r="U620" s="8" t="n">
        <v>3169</v>
      </c>
      <c r="V620" s="9" t="n">
        <v>6</v>
      </c>
      <c r="W620" s="9">
        <f>U620-V620-1</f>
        <v/>
      </c>
      <c r="X620" s="9">
        <f>COUNTIF(B:B,B620)</f>
        <v/>
      </c>
      <c r="Y620" s="7">
        <f>(AN620*0+AO620*6+AP620*11+14*AQ620)</f>
        <v/>
      </c>
      <c r="Z620" s="7">
        <f>BQ620-Y620-6</f>
        <v/>
      </c>
      <c r="AA620" s="9" t="n">
        <v>1</v>
      </c>
      <c r="AB620" s="9" t="n">
        <v>0</v>
      </c>
      <c r="AC620" s="9" t="n">
        <v>0</v>
      </c>
      <c r="AD620" s="9" t="n">
        <v>1</v>
      </c>
      <c r="AE620" s="9" t="n">
        <v>0</v>
      </c>
      <c r="AF620" s="9" t="n">
        <v>0</v>
      </c>
      <c r="AG620" s="8" t="n">
        <v>1</v>
      </c>
      <c r="AH620" s="9" t="n">
        <v>0</v>
      </c>
      <c r="AI620" s="30" t="n">
        <v>0</v>
      </c>
      <c r="AJ620" s="9" t="n">
        <v>0</v>
      </c>
      <c r="AK620" s="30" t="n">
        <v>1</v>
      </c>
      <c r="AL620" s="21" t="n">
        <v>2001</v>
      </c>
      <c r="AM620" s="23">
        <f>LN(AL620)</f>
        <v/>
      </c>
      <c r="AN620" s="33" t="n">
        <v>0.1372</v>
      </c>
      <c r="AO620" s="33">
        <f>1-SUM(AN620,AP620,AQ620)</f>
        <v/>
      </c>
      <c r="AP620" s="33" t="n">
        <v>0.286</v>
      </c>
      <c r="AQ620" s="43" t="n">
        <v>0.353</v>
      </c>
      <c r="AR620" s="33" t="inlineStr">
        <is>
          <t>.</t>
        </is>
      </c>
      <c r="AS620" s="43" t="inlineStr">
        <is>
          <t>.</t>
        </is>
      </c>
      <c r="AT620" s="42" t="n">
        <v>0.57</v>
      </c>
      <c r="AU620" s="18" t="n">
        <v>0.43</v>
      </c>
      <c r="AV620" t="n">
        <v>0</v>
      </c>
      <c r="AW620" s="40" t="n">
        <v>1</v>
      </c>
      <c r="AX620" t="inlineStr">
        <is>
          <t>.</t>
        </is>
      </c>
      <c r="AY620" s="40" t="inlineStr">
        <is>
          <t>.</t>
        </is>
      </c>
      <c r="BA620" s="18" t="n"/>
      <c r="BB620" t="inlineStr">
        <is>
          <t>.</t>
        </is>
      </c>
      <c r="BC620" s="18" t="inlineStr">
        <is>
          <t>.</t>
        </is>
      </c>
      <c r="BD620" s="18" t="inlineStr">
        <is>
          <t>United Kingdom</t>
        </is>
      </c>
      <c r="BE620" t="n">
        <v>1</v>
      </c>
      <c r="BF620" t="n">
        <v>0</v>
      </c>
      <c r="BG620" t="n">
        <v>1</v>
      </c>
      <c r="BH620" t="n">
        <v>0</v>
      </c>
      <c r="BI620" t="n">
        <v>0</v>
      </c>
      <c r="BJ620" t="n">
        <v>0</v>
      </c>
      <c r="BK620" s="18" t="n">
        <v>0</v>
      </c>
      <c r="BL620" t="n">
        <v>1</v>
      </c>
      <c r="BM620" t="n">
        <v>0</v>
      </c>
      <c r="BN620" s="18" t="n">
        <v>0</v>
      </c>
      <c r="BO620" t="n">
        <v>1847.333333333333</v>
      </c>
      <c r="BP620" t="n">
        <v>883.1999999999999</v>
      </c>
      <c r="BQ620" s="25" t="n">
        <v>39.1</v>
      </c>
      <c r="BR620" t="n">
        <v>1</v>
      </c>
      <c r="BS620" t="n">
        <v>0</v>
      </c>
      <c r="BT620" t="n">
        <v>0</v>
      </c>
      <c r="BU620" t="n">
        <v>0</v>
      </c>
      <c r="BV620" t="n">
        <v>0</v>
      </c>
      <c r="BW620" t="n">
        <v>0</v>
      </c>
      <c r="BX620" t="n">
        <v>0</v>
      </c>
      <c r="BY620" s="18" t="n">
        <v>0</v>
      </c>
      <c r="BZ620" t="n">
        <v>1</v>
      </c>
      <c r="CA620" t="n">
        <v>0</v>
      </c>
      <c r="CB620" t="n">
        <v>0</v>
      </c>
      <c r="CC620" s="18" t="n">
        <v>0</v>
      </c>
      <c r="CD620" t="n">
        <v>0</v>
      </c>
      <c r="CE620" t="n">
        <v>0</v>
      </c>
      <c r="CF620" t="n">
        <v>0</v>
      </c>
      <c r="CG620" t="n">
        <v>0</v>
      </c>
      <c r="CH620" s="18" t="n">
        <v>0</v>
      </c>
      <c r="CI620" t="n">
        <v>1</v>
      </c>
      <c r="CJ620" t="n">
        <v>1</v>
      </c>
      <c r="CK620" t="n">
        <v>0</v>
      </c>
      <c r="CL620" t="n">
        <v>0</v>
      </c>
      <c r="CM620" t="n">
        <v>0</v>
      </c>
      <c r="CN620" t="n">
        <v>0</v>
      </c>
      <c r="CO620" t="n">
        <v>0</v>
      </c>
      <c r="CP620" t="n">
        <v>0</v>
      </c>
      <c r="CQ620" t="n">
        <v>0</v>
      </c>
      <c r="CR620" t="n">
        <v>0</v>
      </c>
      <c r="CS620" s="18" t="n">
        <v>0</v>
      </c>
      <c r="DD620" s="34" t="inlineStr">
        <is>
          <t>X</t>
        </is>
      </c>
    </row>
    <row r="621">
      <c r="A621" t="n">
        <v>620</v>
      </c>
      <c r="B621" t="n">
        <v>39</v>
      </c>
      <c r="C621" s="25" t="inlineStr">
        <is>
          <t>Harmon et al. (2002)</t>
        </is>
      </c>
      <c r="D621" s="12" t="n">
        <v>5.1</v>
      </c>
      <c r="E621" s="14" t="n">
        <v>0.6</v>
      </c>
      <c r="F621" s="7">
        <f>D621/E621</f>
        <v/>
      </c>
      <c r="G621" s="7">
        <f>D621-E621</f>
        <v/>
      </c>
      <c r="H621" s="16">
        <f>D621+E621</f>
        <v/>
      </c>
      <c r="I621" s="11">
        <f>IFERROR(F621/SQRT(F621^2+W621), "X")</f>
        <v/>
      </c>
      <c r="J621" s="33">
        <f>IFERROR(SQRT((1-I621^2)/W621), "X")</f>
        <v/>
      </c>
      <c r="K621" s="33">
        <f>IFERROR(1/J621, "X")</f>
        <v/>
      </c>
      <c r="L621" s="33">
        <f>IFERROR(I621-J621, "X")</f>
        <v/>
      </c>
      <c r="M621" s="33">
        <f>IFERROR(I621+J621, "X")</f>
        <v/>
      </c>
      <c r="N621" s="8" t="n">
        <v>0</v>
      </c>
      <c r="O621" s="9" t="n">
        <v>1</v>
      </c>
      <c r="P621" s="8" t="n">
        <v>0</v>
      </c>
      <c r="Q621" s="9" t="n">
        <v>0</v>
      </c>
      <c r="R621" s="9" t="n">
        <v>0</v>
      </c>
      <c r="S621" s="9" t="n">
        <v>1</v>
      </c>
      <c r="T621" s="9" t="n">
        <v>0</v>
      </c>
      <c r="U621" s="8" t="n">
        <v>1981</v>
      </c>
      <c r="V621" s="9" t="n">
        <v>6</v>
      </c>
      <c r="W621" s="9">
        <f>U621-V621-1</f>
        <v/>
      </c>
      <c r="X621" s="9">
        <f>COUNTIF(B:B,B621)</f>
        <v/>
      </c>
      <c r="Y621" s="7">
        <f>(AN621*0+AO621*6+AP621*11+14*AQ621)</f>
        <v/>
      </c>
      <c r="Z621" s="7">
        <f>BQ621-Y621-6</f>
        <v/>
      </c>
      <c r="AA621" s="9" t="n">
        <v>1</v>
      </c>
      <c r="AB621" s="9" t="n">
        <v>0</v>
      </c>
      <c r="AC621" s="9" t="n">
        <v>0</v>
      </c>
      <c r="AD621" s="9" t="n">
        <v>1</v>
      </c>
      <c r="AE621" s="9" t="n">
        <v>0</v>
      </c>
      <c r="AF621" s="9" t="n">
        <v>0</v>
      </c>
      <c r="AG621" s="8" t="n">
        <v>1</v>
      </c>
      <c r="AH621" s="9" t="n">
        <v>0</v>
      </c>
      <c r="AI621" s="30" t="n">
        <v>0</v>
      </c>
      <c r="AJ621" s="9" t="n">
        <v>0</v>
      </c>
      <c r="AK621" s="30" t="n">
        <v>1</v>
      </c>
      <c r="AL621" s="21" t="n">
        <v>2001</v>
      </c>
      <c r="AM621" s="23">
        <f>LN(AL621)</f>
        <v/>
      </c>
      <c r="AN621" s="33" t="n">
        <v>0.1372</v>
      </c>
      <c r="AO621" s="33">
        <f>1-SUM(AN621,AP621,AQ621)</f>
        <v/>
      </c>
      <c r="AP621" s="33" t="n">
        <v>0.286</v>
      </c>
      <c r="AQ621" s="43" t="n">
        <v>0.353</v>
      </c>
      <c r="AR621" s="33" t="inlineStr">
        <is>
          <t>.</t>
        </is>
      </c>
      <c r="AS621" s="43" t="inlineStr">
        <is>
          <t>.</t>
        </is>
      </c>
      <c r="AT621" s="42" t="n">
        <v>0.57</v>
      </c>
      <c r="AU621" s="18" t="n">
        <v>0.43</v>
      </c>
      <c r="AV621" t="n">
        <v>1</v>
      </c>
      <c r="AW621" s="40" t="n">
        <v>0</v>
      </c>
      <c r="AX621" t="inlineStr">
        <is>
          <t>.</t>
        </is>
      </c>
      <c r="AY621" s="40" t="inlineStr">
        <is>
          <t>.</t>
        </is>
      </c>
      <c r="BA621" s="18" t="n"/>
      <c r="BB621" t="inlineStr">
        <is>
          <t>.</t>
        </is>
      </c>
      <c r="BC621" s="18" t="inlineStr">
        <is>
          <t>.</t>
        </is>
      </c>
      <c r="BD621" s="18" t="inlineStr">
        <is>
          <t>United Kingdom</t>
        </is>
      </c>
      <c r="BE621" t="n">
        <v>1</v>
      </c>
      <c r="BF621" t="n">
        <v>0</v>
      </c>
      <c r="BG621" t="n">
        <v>1</v>
      </c>
      <c r="BH621" t="n">
        <v>0</v>
      </c>
      <c r="BI621" t="n">
        <v>0</v>
      </c>
      <c r="BJ621" t="n">
        <v>0</v>
      </c>
      <c r="BK621" s="18" t="n">
        <v>0</v>
      </c>
      <c r="BL621" t="n">
        <v>1</v>
      </c>
      <c r="BM621" t="n">
        <v>0</v>
      </c>
      <c r="BN621" s="18" t="n">
        <v>0</v>
      </c>
      <c r="BO621" t="n">
        <v>1847.333333333333</v>
      </c>
      <c r="BP621" t="n">
        <v>883.1999999999999</v>
      </c>
      <c r="BQ621" s="25" t="n">
        <v>39.1</v>
      </c>
      <c r="BR621" t="n">
        <v>1</v>
      </c>
      <c r="BS621" t="n">
        <v>0</v>
      </c>
      <c r="BT621" t="n">
        <v>0</v>
      </c>
      <c r="BU621" t="n">
        <v>0</v>
      </c>
      <c r="BV621" t="n">
        <v>0</v>
      </c>
      <c r="BW621" t="n">
        <v>0</v>
      </c>
      <c r="BX621" t="n">
        <v>0</v>
      </c>
      <c r="BY621" s="18" t="n">
        <v>0</v>
      </c>
      <c r="BZ621" t="n">
        <v>1</v>
      </c>
      <c r="CA621" t="n">
        <v>0</v>
      </c>
      <c r="CB621" t="n">
        <v>0</v>
      </c>
      <c r="CC621" s="18" t="n">
        <v>0</v>
      </c>
      <c r="CD621" t="n">
        <v>0</v>
      </c>
      <c r="CE621" t="n">
        <v>0</v>
      </c>
      <c r="CF621" t="n">
        <v>0</v>
      </c>
      <c r="CG621" t="n">
        <v>0</v>
      </c>
      <c r="CH621" s="18" t="n">
        <v>0</v>
      </c>
      <c r="CI621" t="n">
        <v>1</v>
      </c>
      <c r="CJ621" t="n">
        <v>1</v>
      </c>
      <c r="CK621" t="n">
        <v>0</v>
      </c>
      <c r="CL621" t="n">
        <v>0</v>
      </c>
      <c r="CM621" t="n">
        <v>0</v>
      </c>
      <c r="CN621" t="n">
        <v>0</v>
      </c>
      <c r="CO621" t="n">
        <v>0</v>
      </c>
      <c r="CP621" t="n">
        <v>0</v>
      </c>
      <c r="CQ621" t="n">
        <v>0</v>
      </c>
      <c r="CR621" t="n">
        <v>0</v>
      </c>
      <c r="CS621" s="18" t="n">
        <v>0</v>
      </c>
      <c r="DD621" s="34" t="inlineStr">
        <is>
          <t>X</t>
        </is>
      </c>
    </row>
    <row r="622">
      <c r="A622" t="n">
        <v>621</v>
      </c>
      <c r="B622" t="n">
        <v>39</v>
      </c>
      <c r="C622" s="25" t="inlineStr">
        <is>
          <t>Harmon et al. (2002)</t>
        </is>
      </c>
      <c r="D622" s="12" t="n">
        <v>8.1</v>
      </c>
      <c r="E622" s="14" t="n">
        <v>0.9</v>
      </c>
      <c r="F622" s="7">
        <f>D622/E622</f>
        <v/>
      </c>
      <c r="G622" s="7">
        <f>D622-E622</f>
        <v/>
      </c>
      <c r="H622" s="16">
        <f>D622+E622</f>
        <v/>
      </c>
      <c r="I622" s="11">
        <f>IFERROR(F622/SQRT(F622^2+W622), "X")</f>
        <v/>
      </c>
      <c r="J622" s="33">
        <f>IFERROR(SQRT((1-I622^2)/W622), "X")</f>
        <v/>
      </c>
      <c r="K622" s="33">
        <f>IFERROR(1/J622, "X")</f>
        <v/>
      </c>
      <c r="L622" s="33">
        <f>IFERROR(I622-J622, "X")</f>
        <v/>
      </c>
      <c r="M622" s="33">
        <f>IFERROR(I622+J622, "X")</f>
        <v/>
      </c>
      <c r="N622" s="8" t="n">
        <v>0</v>
      </c>
      <c r="O622" s="9" t="n">
        <v>1</v>
      </c>
      <c r="P622" s="8" t="n">
        <v>0</v>
      </c>
      <c r="Q622" s="9" t="n">
        <v>0</v>
      </c>
      <c r="R622" s="9" t="n">
        <v>0</v>
      </c>
      <c r="S622" s="9" t="n">
        <v>1</v>
      </c>
      <c r="T622" s="9" t="n">
        <v>0</v>
      </c>
      <c r="U622" s="8" t="n">
        <v>3169</v>
      </c>
      <c r="V622" s="9" t="n">
        <v>6</v>
      </c>
      <c r="W622" s="9">
        <f>U622-V622-1</f>
        <v/>
      </c>
      <c r="X622" s="9">
        <f>COUNTIF(B:B,B622)</f>
        <v/>
      </c>
      <c r="Y622" s="7">
        <f>(AN622*0+AO622*6+AP622*11+14*AQ622)</f>
        <v/>
      </c>
      <c r="Z622" s="7">
        <f>BQ622-Y622-6</f>
        <v/>
      </c>
      <c r="AA622" s="9" t="n">
        <v>1</v>
      </c>
      <c r="AB622" s="9" t="n">
        <v>0</v>
      </c>
      <c r="AC622" s="9" t="n">
        <v>0</v>
      </c>
      <c r="AD622" s="9" t="n">
        <v>1</v>
      </c>
      <c r="AE622" s="9" t="n">
        <v>0</v>
      </c>
      <c r="AF622" s="9" t="n">
        <v>0</v>
      </c>
      <c r="AG622" s="8" t="n">
        <v>1</v>
      </c>
      <c r="AH622" s="9" t="n">
        <v>0</v>
      </c>
      <c r="AI622" s="30" t="n">
        <v>0</v>
      </c>
      <c r="AJ622" s="9" t="n">
        <v>0</v>
      </c>
      <c r="AK622" s="30" t="n">
        <v>1</v>
      </c>
      <c r="AL622" s="21" t="n">
        <v>2001</v>
      </c>
      <c r="AM622" s="23">
        <f>LN(AL622)</f>
        <v/>
      </c>
      <c r="AN622" s="33" t="n">
        <v>0.1372</v>
      </c>
      <c r="AO622" s="33">
        <f>1-SUM(AN622,AP622,AQ622)</f>
        <v/>
      </c>
      <c r="AP622" s="33" t="n">
        <v>0.286</v>
      </c>
      <c r="AQ622" s="43" t="n">
        <v>0.353</v>
      </c>
      <c r="AR622" s="33" t="inlineStr">
        <is>
          <t>.</t>
        </is>
      </c>
      <c r="AS622" s="43" t="inlineStr">
        <is>
          <t>.</t>
        </is>
      </c>
      <c r="AT622" s="42" t="n">
        <v>0.57</v>
      </c>
      <c r="AU622" s="18" t="n">
        <v>0.43</v>
      </c>
      <c r="AV622" t="n">
        <v>0</v>
      </c>
      <c r="AW622" s="40" t="n">
        <v>1</v>
      </c>
      <c r="AX622" t="inlineStr">
        <is>
          <t>.</t>
        </is>
      </c>
      <c r="AY622" s="40" t="inlineStr">
        <is>
          <t>.</t>
        </is>
      </c>
      <c r="BA622" s="18" t="n"/>
      <c r="BB622" t="inlineStr">
        <is>
          <t>.</t>
        </is>
      </c>
      <c r="BC622" s="18" t="inlineStr">
        <is>
          <t>.</t>
        </is>
      </c>
      <c r="BD622" s="18" t="inlineStr">
        <is>
          <t>United Kingdom</t>
        </is>
      </c>
      <c r="BE622" t="n">
        <v>1</v>
      </c>
      <c r="BF622" t="n">
        <v>0</v>
      </c>
      <c r="BG622" t="n">
        <v>1</v>
      </c>
      <c r="BH622" t="n">
        <v>0</v>
      </c>
      <c r="BI622" t="n">
        <v>0</v>
      </c>
      <c r="BJ622" t="n">
        <v>0</v>
      </c>
      <c r="BK622" s="18" t="n">
        <v>0</v>
      </c>
      <c r="BL622" t="n">
        <v>1</v>
      </c>
      <c r="BM622" t="n">
        <v>0</v>
      </c>
      <c r="BN622" s="18" t="n">
        <v>0</v>
      </c>
      <c r="BO622" t="n">
        <v>1847.333333333333</v>
      </c>
      <c r="BP622" t="n">
        <v>883.1999999999999</v>
      </c>
      <c r="BQ622" s="25" t="n">
        <v>39.1</v>
      </c>
      <c r="BR622" t="n">
        <v>1</v>
      </c>
      <c r="BS622" t="n">
        <v>0</v>
      </c>
      <c r="BT622" t="n">
        <v>0</v>
      </c>
      <c r="BU622" t="n">
        <v>0</v>
      </c>
      <c r="BV622" t="n">
        <v>0</v>
      </c>
      <c r="BW622" t="n">
        <v>0</v>
      </c>
      <c r="BX622" t="n">
        <v>0</v>
      </c>
      <c r="BY622" s="18" t="n">
        <v>0</v>
      </c>
      <c r="BZ622" t="n">
        <v>1</v>
      </c>
      <c r="CA622" t="n">
        <v>0</v>
      </c>
      <c r="CB622" t="n">
        <v>0</v>
      </c>
      <c r="CC622" s="18" t="n">
        <v>0</v>
      </c>
      <c r="CD622" t="n">
        <v>0</v>
      </c>
      <c r="CE622" t="n">
        <v>0</v>
      </c>
      <c r="CF622" t="n">
        <v>0</v>
      </c>
      <c r="CG622" t="n">
        <v>0</v>
      </c>
      <c r="CH622" s="18" t="n">
        <v>0</v>
      </c>
      <c r="CI622" t="n">
        <v>1</v>
      </c>
      <c r="CJ622" t="n">
        <v>1</v>
      </c>
      <c r="CK622" t="n">
        <v>0</v>
      </c>
      <c r="CL622" t="n">
        <v>0</v>
      </c>
      <c r="CM622" t="n">
        <v>0</v>
      </c>
      <c r="CN622" t="n">
        <v>0</v>
      </c>
      <c r="CO622" t="n">
        <v>0</v>
      </c>
      <c r="CP622" t="n">
        <v>0</v>
      </c>
      <c r="CQ622" t="n">
        <v>0</v>
      </c>
      <c r="CR622" t="n">
        <v>0</v>
      </c>
      <c r="CS622" s="18" t="n">
        <v>0</v>
      </c>
      <c r="DD622" s="34" t="inlineStr">
        <is>
          <t>X</t>
        </is>
      </c>
    </row>
    <row r="623">
      <c r="A623" t="n">
        <v>622</v>
      </c>
      <c r="B623" t="n">
        <v>39</v>
      </c>
      <c r="C623" s="25" t="inlineStr">
        <is>
          <t>Harmon et al. (2002)</t>
        </is>
      </c>
      <c r="D623" s="12" t="n">
        <v>3.6</v>
      </c>
      <c r="E623" s="14" t="n">
        <v>0.7</v>
      </c>
      <c r="F623" s="7">
        <f>D623/E623</f>
        <v/>
      </c>
      <c r="G623" s="7">
        <f>D623-E623</f>
        <v/>
      </c>
      <c r="H623" s="16">
        <f>D623+E623</f>
        <v/>
      </c>
      <c r="I623" s="11">
        <f>IFERROR(F623/SQRT(F623^2+W623), "X")</f>
        <v/>
      </c>
      <c r="J623" s="33">
        <f>IFERROR(SQRT((1-I623^2)/W623), "X")</f>
        <v/>
      </c>
      <c r="K623" s="33">
        <f>IFERROR(1/J623, "X")</f>
        <v/>
      </c>
      <c r="L623" s="33">
        <f>IFERROR(I623-J623, "X")</f>
        <v/>
      </c>
      <c r="M623" s="33">
        <f>IFERROR(I623+J623, "X")</f>
        <v/>
      </c>
      <c r="N623" s="8" t="n">
        <v>0</v>
      </c>
      <c r="O623" s="9" t="n">
        <v>1</v>
      </c>
      <c r="P623" s="8" t="n">
        <v>0</v>
      </c>
      <c r="Q623" s="9" t="n">
        <v>0</v>
      </c>
      <c r="R623" s="9" t="n">
        <v>0</v>
      </c>
      <c r="S623" s="9" t="n">
        <v>1</v>
      </c>
      <c r="T623" s="9" t="n">
        <v>0</v>
      </c>
      <c r="U623" s="8" t="n">
        <v>1981</v>
      </c>
      <c r="V623" s="9" t="n">
        <v>6</v>
      </c>
      <c r="W623" s="9">
        <f>U623-V623-1</f>
        <v/>
      </c>
      <c r="X623" s="9">
        <f>COUNTIF(B:B,B623)</f>
        <v/>
      </c>
      <c r="Y623" s="7">
        <f>(AN623*0+AO623*6+AP623*11+14*AQ623)</f>
        <v/>
      </c>
      <c r="Z623" s="7">
        <f>BQ623-Y623-6</f>
        <v/>
      </c>
      <c r="AA623" s="9" t="n">
        <v>1</v>
      </c>
      <c r="AB623" s="9" t="n">
        <v>0</v>
      </c>
      <c r="AC623" s="9" t="n">
        <v>0</v>
      </c>
      <c r="AD623" s="9" t="n">
        <v>1</v>
      </c>
      <c r="AE623" s="9" t="n">
        <v>0</v>
      </c>
      <c r="AF623" s="9" t="n">
        <v>0</v>
      </c>
      <c r="AG623" s="8" t="n">
        <v>1</v>
      </c>
      <c r="AH623" s="9" t="n">
        <v>0</v>
      </c>
      <c r="AI623" s="30" t="n">
        <v>0</v>
      </c>
      <c r="AJ623" s="9" t="n">
        <v>0</v>
      </c>
      <c r="AK623" s="30" t="n">
        <v>1</v>
      </c>
      <c r="AL623" s="21" t="n">
        <v>2001</v>
      </c>
      <c r="AM623" s="23">
        <f>LN(AL623)</f>
        <v/>
      </c>
      <c r="AN623" s="33" t="n">
        <v>0.1372</v>
      </c>
      <c r="AO623" s="33">
        <f>1-SUM(AN623,AP623,AQ623)</f>
        <v/>
      </c>
      <c r="AP623" s="33" t="n">
        <v>0.286</v>
      </c>
      <c r="AQ623" s="43" t="n">
        <v>0.353</v>
      </c>
      <c r="AR623" s="33" t="inlineStr">
        <is>
          <t>.</t>
        </is>
      </c>
      <c r="AS623" s="43" t="inlineStr">
        <is>
          <t>.</t>
        </is>
      </c>
      <c r="AT623" s="42" t="n">
        <v>0.57</v>
      </c>
      <c r="AU623" s="18" t="n">
        <v>0.43</v>
      </c>
      <c r="AV623" t="n">
        <v>1</v>
      </c>
      <c r="AW623" s="40" t="n">
        <v>0</v>
      </c>
      <c r="AX623" t="inlineStr">
        <is>
          <t>.</t>
        </is>
      </c>
      <c r="AY623" s="40" t="inlineStr">
        <is>
          <t>.</t>
        </is>
      </c>
      <c r="BA623" s="18" t="n"/>
      <c r="BB623" t="inlineStr">
        <is>
          <t>.</t>
        </is>
      </c>
      <c r="BC623" s="18" t="inlineStr">
        <is>
          <t>.</t>
        </is>
      </c>
      <c r="BD623" s="18" t="inlineStr">
        <is>
          <t>United Kingdom</t>
        </is>
      </c>
      <c r="BE623" t="n">
        <v>1</v>
      </c>
      <c r="BF623" t="n">
        <v>0</v>
      </c>
      <c r="BG623" t="n">
        <v>1</v>
      </c>
      <c r="BH623" t="n">
        <v>0</v>
      </c>
      <c r="BI623" t="n">
        <v>0</v>
      </c>
      <c r="BJ623" t="n">
        <v>0</v>
      </c>
      <c r="BK623" s="18" t="n">
        <v>0</v>
      </c>
      <c r="BL623" t="n">
        <v>1</v>
      </c>
      <c r="BM623" t="n">
        <v>0</v>
      </c>
      <c r="BN623" s="18" t="n">
        <v>0</v>
      </c>
      <c r="BO623" t="n">
        <v>1847.333333333333</v>
      </c>
      <c r="BP623" t="n">
        <v>883.1999999999999</v>
      </c>
      <c r="BQ623" s="25" t="n">
        <v>39.1</v>
      </c>
      <c r="BR623" t="n">
        <v>1</v>
      </c>
      <c r="BS623" t="n">
        <v>0</v>
      </c>
      <c r="BT623" t="n">
        <v>0</v>
      </c>
      <c r="BU623" t="n">
        <v>0</v>
      </c>
      <c r="BV623" t="n">
        <v>0</v>
      </c>
      <c r="BW623" t="n">
        <v>0</v>
      </c>
      <c r="BX623" t="n">
        <v>0</v>
      </c>
      <c r="BY623" s="18" t="n">
        <v>0</v>
      </c>
      <c r="BZ623" t="n">
        <v>1</v>
      </c>
      <c r="CA623" t="n">
        <v>0</v>
      </c>
      <c r="CB623" t="n">
        <v>0</v>
      </c>
      <c r="CC623" s="18" t="n">
        <v>0</v>
      </c>
      <c r="CD623" t="n">
        <v>0</v>
      </c>
      <c r="CE623" t="n">
        <v>0</v>
      </c>
      <c r="CF623" t="n">
        <v>0</v>
      </c>
      <c r="CG623" t="n">
        <v>0</v>
      </c>
      <c r="CH623" s="18" t="n">
        <v>0</v>
      </c>
      <c r="CI623" t="n">
        <v>1</v>
      </c>
      <c r="CJ623" t="n">
        <v>1</v>
      </c>
      <c r="CK623" t="n">
        <v>0</v>
      </c>
      <c r="CL623" t="n">
        <v>0</v>
      </c>
      <c r="CM623" t="n">
        <v>0</v>
      </c>
      <c r="CN623" t="n">
        <v>0</v>
      </c>
      <c r="CO623" t="n">
        <v>0</v>
      </c>
      <c r="CP623" t="n">
        <v>0</v>
      </c>
      <c r="CQ623" t="n">
        <v>0</v>
      </c>
      <c r="CR623" t="n">
        <v>0</v>
      </c>
      <c r="CS623" s="18" t="n">
        <v>0</v>
      </c>
      <c r="DD623" s="34" t="inlineStr">
        <is>
          <t>X</t>
        </is>
      </c>
    </row>
    <row r="624">
      <c r="A624" t="n">
        <v>623</v>
      </c>
      <c r="B624" t="n">
        <v>39</v>
      </c>
      <c r="C624" s="25" t="inlineStr">
        <is>
          <t>Harmon et al. (2002)</t>
        </is>
      </c>
      <c r="D624" s="12" t="n">
        <v>7.1</v>
      </c>
      <c r="E624" s="14" t="n">
        <v>0.9</v>
      </c>
      <c r="F624" s="7">
        <f>D624/E624</f>
        <v/>
      </c>
      <c r="G624" s="7">
        <f>D624-E624</f>
        <v/>
      </c>
      <c r="H624" s="16">
        <f>D624+E624</f>
        <v/>
      </c>
      <c r="I624" s="11">
        <f>IFERROR(F624/SQRT(F624^2+W624), "X")</f>
        <v/>
      </c>
      <c r="J624" s="33">
        <f>IFERROR(SQRT((1-I624^2)/W624), "X")</f>
        <v/>
      </c>
      <c r="K624" s="33">
        <f>IFERROR(1/J624, "X")</f>
        <v/>
      </c>
      <c r="L624" s="33">
        <f>IFERROR(I624-J624, "X")</f>
        <v/>
      </c>
      <c r="M624" s="33">
        <f>IFERROR(I624+J624, "X")</f>
        <v/>
      </c>
      <c r="N624" s="8" t="n">
        <v>0</v>
      </c>
      <c r="O624" s="9" t="n">
        <v>1</v>
      </c>
      <c r="P624" s="8" t="n">
        <v>0</v>
      </c>
      <c r="Q624" s="9" t="n">
        <v>0</v>
      </c>
      <c r="R624" s="9" t="n">
        <v>0</v>
      </c>
      <c r="S624" s="9" t="n">
        <v>1</v>
      </c>
      <c r="T624" s="9" t="n">
        <v>0</v>
      </c>
      <c r="U624" s="8" t="n">
        <v>3169</v>
      </c>
      <c r="V624" s="9" t="n">
        <v>6</v>
      </c>
      <c r="W624" s="9">
        <f>U624-V624-1</f>
        <v/>
      </c>
      <c r="X624" s="9">
        <f>COUNTIF(B:B,B624)</f>
        <v/>
      </c>
      <c r="Y624" s="7">
        <f>(AN624*0+AO624*6+AP624*11+14*AQ624)</f>
        <v/>
      </c>
      <c r="Z624" s="7">
        <f>BQ624-Y624-6</f>
        <v/>
      </c>
      <c r="AA624" s="9" t="n">
        <v>1</v>
      </c>
      <c r="AB624" s="9" t="n">
        <v>0</v>
      </c>
      <c r="AC624" s="9" t="n">
        <v>0</v>
      </c>
      <c r="AD624" s="9" t="n">
        <v>1</v>
      </c>
      <c r="AE624" s="9" t="n">
        <v>0</v>
      </c>
      <c r="AF624" s="9" t="n">
        <v>0</v>
      </c>
      <c r="AG624" s="8" t="n">
        <v>1</v>
      </c>
      <c r="AH624" s="9" t="n">
        <v>0</v>
      </c>
      <c r="AI624" s="30" t="n">
        <v>0</v>
      </c>
      <c r="AJ624" s="9" t="n">
        <v>0</v>
      </c>
      <c r="AK624" s="30" t="n">
        <v>1</v>
      </c>
      <c r="AL624" s="21" t="n">
        <v>2001</v>
      </c>
      <c r="AM624" s="23">
        <f>LN(AL624)</f>
        <v/>
      </c>
      <c r="AN624" s="33" t="n">
        <v>0.1372</v>
      </c>
      <c r="AO624" s="33">
        <f>1-SUM(AN624,AP624,AQ624)</f>
        <v/>
      </c>
      <c r="AP624" s="33" t="n">
        <v>0.286</v>
      </c>
      <c r="AQ624" s="43" t="n">
        <v>0.353</v>
      </c>
      <c r="AR624" s="33" t="inlineStr">
        <is>
          <t>.</t>
        </is>
      </c>
      <c r="AS624" s="43" t="inlineStr">
        <is>
          <t>.</t>
        </is>
      </c>
      <c r="AT624" s="42" t="n">
        <v>0.57</v>
      </c>
      <c r="AU624" s="18" t="n">
        <v>0.43</v>
      </c>
      <c r="AV624" t="n">
        <v>0</v>
      </c>
      <c r="AW624" s="40" t="n">
        <v>1</v>
      </c>
      <c r="AX624" t="inlineStr">
        <is>
          <t>.</t>
        </is>
      </c>
      <c r="AY624" s="40" t="inlineStr">
        <is>
          <t>.</t>
        </is>
      </c>
      <c r="BA624" s="18" t="n"/>
      <c r="BB624" t="inlineStr">
        <is>
          <t>.</t>
        </is>
      </c>
      <c r="BC624" s="18" t="inlineStr">
        <is>
          <t>.</t>
        </is>
      </c>
      <c r="BD624" s="18" t="inlineStr">
        <is>
          <t>United Kingdom</t>
        </is>
      </c>
      <c r="BE624" t="n">
        <v>1</v>
      </c>
      <c r="BF624" t="n">
        <v>0</v>
      </c>
      <c r="BG624" t="n">
        <v>1</v>
      </c>
      <c r="BH624" t="n">
        <v>0</v>
      </c>
      <c r="BI624" t="n">
        <v>0</v>
      </c>
      <c r="BJ624" t="n">
        <v>0</v>
      </c>
      <c r="BK624" s="18" t="n">
        <v>0</v>
      </c>
      <c r="BL624" t="n">
        <v>1</v>
      </c>
      <c r="BM624" t="n">
        <v>0</v>
      </c>
      <c r="BN624" s="18" t="n">
        <v>0</v>
      </c>
      <c r="BO624" t="n">
        <v>1847.333333333333</v>
      </c>
      <c r="BP624" t="n">
        <v>883.1999999999999</v>
      </c>
      <c r="BQ624" s="25" t="n">
        <v>39.1</v>
      </c>
      <c r="BR624" t="n">
        <v>1</v>
      </c>
      <c r="BS624" t="n">
        <v>0</v>
      </c>
      <c r="BT624" t="n">
        <v>0</v>
      </c>
      <c r="BU624" t="n">
        <v>0</v>
      </c>
      <c r="BV624" t="n">
        <v>0</v>
      </c>
      <c r="BW624" t="n">
        <v>0</v>
      </c>
      <c r="BX624" t="n">
        <v>0</v>
      </c>
      <c r="BY624" s="18" t="n">
        <v>0</v>
      </c>
      <c r="BZ624" t="n">
        <v>1</v>
      </c>
      <c r="CA624" t="n">
        <v>0</v>
      </c>
      <c r="CB624" t="n">
        <v>0</v>
      </c>
      <c r="CC624" s="18" t="n">
        <v>0</v>
      </c>
      <c r="CD624" t="n">
        <v>0</v>
      </c>
      <c r="CE624" t="n">
        <v>0</v>
      </c>
      <c r="CF624" t="n">
        <v>0</v>
      </c>
      <c r="CG624" t="n">
        <v>0</v>
      </c>
      <c r="CH624" s="18" t="n">
        <v>0</v>
      </c>
      <c r="CI624" t="n">
        <v>1</v>
      </c>
      <c r="CJ624" t="n">
        <v>1</v>
      </c>
      <c r="CK624" t="n">
        <v>0</v>
      </c>
      <c r="CL624" t="n">
        <v>0</v>
      </c>
      <c r="CM624" t="n">
        <v>0</v>
      </c>
      <c r="CN624" t="n">
        <v>0</v>
      </c>
      <c r="CO624" t="n">
        <v>0</v>
      </c>
      <c r="CP624" t="n">
        <v>0</v>
      </c>
      <c r="CQ624" t="n">
        <v>0</v>
      </c>
      <c r="CR624" t="n">
        <v>0</v>
      </c>
      <c r="CS624" s="18" t="n">
        <v>0</v>
      </c>
      <c r="DD624" s="34" t="inlineStr">
        <is>
          <t>X</t>
        </is>
      </c>
    </row>
    <row r="625">
      <c r="A625" t="n">
        <v>624</v>
      </c>
      <c r="B625" t="n">
        <v>39</v>
      </c>
      <c r="C625" s="25" t="inlineStr">
        <is>
          <t>Harmon et al. (2002)</t>
        </is>
      </c>
      <c r="D625" s="12" t="n">
        <v>2.6</v>
      </c>
      <c r="E625" s="14" t="n">
        <v>0.7</v>
      </c>
      <c r="F625" s="7">
        <f>D625/E625</f>
        <v/>
      </c>
      <c r="G625" s="7">
        <f>D625-E625</f>
        <v/>
      </c>
      <c r="H625" s="16">
        <f>D625+E625</f>
        <v/>
      </c>
      <c r="I625" s="11">
        <f>IFERROR(F625/SQRT(F625^2+W625), "X")</f>
        <v/>
      </c>
      <c r="J625" s="33">
        <f>IFERROR(SQRT((1-I625^2)/W625), "X")</f>
        <v/>
      </c>
      <c r="K625" s="33">
        <f>IFERROR(1/J625, "X")</f>
        <v/>
      </c>
      <c r="L625" s="33">
        <f>IFERROR(I625-J625, "X")</f>
        <v/>
      </c>
      <c r="M625" s="33">
        <f>IFERROR(I625+J625, "X")</f>
        <v/>
      </c>
      <c r="N625" s="8" t="n">
        <v>0</v>
      </c>
      <c r="O625" s="9" t="n">
        <v>1</v>
      </c>
      <c r="P625" s="8" t="n">
        <v>0</v>
      </c>
      <c r="Q625" s="9" t="n">
        <v>0</v>
      </c>
      <c r="R625" s="9" t="n">
        <v>0</v>
      </c>
      <c r="S625" s="9" t="n">
        <v>1</v>
      </c>
      <c r="T625" s="9" t="n">
        <v>0</v>
      </c>
      <c r="U625" s="8" t="n">
        <v>1981</v>
      </c>
      <c r="V625" s="9" t="n">
        <v>6</v>
      </c>
      <c r="W625" s="9">
        <f>U625-V625-1</f>
        <v/>
      </c>
      <c r="X625" s="9">
        <f>COUNTIF(B:B,B625)</f>
        <v/>
      </c>
      <c r="Y625" s="7">
        <f>(AN625*0+AO625*6+AP625*11+14*AQ625)</f>
        <v/>
      </c>
      <c r="Z625" s="7">
        <f>BQ625-Y625-6</f>
        <v/>
      </c>
      <c r="AA625" s="9" t="n">
        <v>1</v>
      </c>
      <c r="AB625" s="9" t="n">
        <v>0</v>
      </c>
      <c r="AC625" s="9" t="n">
        <v>0</v>
      </c>
      <c r="AD625" s="9" t="n">
        <v>1</v>
      </c>
      <c r="AE625" s="9" t="n">
        <v>0</v>
      </c>
      <c r="AF625" s="9" t="n">
        <v>0</v>
      </c>
      <c r="AG625" s="8" t="n">
        <v>1</v>
      </c>
      <c r="AH625" s="9" t="n">
        <v>0</v>
      </c>
      <c r="AI625" s="30" t="n">
        <v>0</v>
      </c>
      <c r="AJ625" s="9" t="n">
        <v>0</v>
      </c>
      <c r="AK625" s="30" t="n">
        <v>1</v>
      </c>
      <c r="AL625" s="21" t="n">
        <v>2001</v>
      </c>
      <c r="AM625" s="23">
        <f>LN(AL625)</f>
        <v/>
      </c>
      <c r="AN625" s="33" t="n">
        <v>0.1372</v>
      </c>
      <c r="AO625" s="33">
        <f>1-SUM(AN625,AP625,AQ625)</f>
        <v/>
      </c>
      <c r="AP625" s="33" t="n">
        <v>0.286</v>
      </c>
      <c r="AQ625" s="43" t="n">
        <v>0.353</v>
      </c>
      <c r="AR625" s="33" t="inlineStr">
        <is>
          <t>.</t>
        </is>
      </c>
      <c r="AS625" s="43" t="inlineStr">
        <is>
          <t>.</t>
        </is>
      </c>
      <c r="AT625" s="42" t="n">
        <v>0.57</v>
      </c>
      <c r="AU625" s="18" t="n">
        <v>0.43</v>
      </c>
      <c r="AV625" t="n">
        <v>1</v>
      </c>
      <c r="AW625" s="40" t="n">
        <v>0</v>
      </c>
      <c r="AX625" t="inlineStr">
        <is>
          <t>.</t>
        </is>
      </c>
      <c r="AY625" s="40" t="inlineStr">
        <is>
          <t>.</t>
        </is>
      </c>
      <c r="BA625" s="18" t="n"/>
      <c r="BB625" t="inlineStr">
        <is>
          <t>.</t>
        </is>
      </c>
      <c r="BC625" s="18" t="inlineStr">
        <is>
          <t>.</t>
        </is>
      </c>
      <c r="BD625" s="18" t="inlineStr">
        <is>
          <t>United Kingdom</t>
        </is>
      </c>
      <c r="BE625" t="n">
        <v>1</v>
      </c>
      <c r="BF625" t="n">
        <v>0</v>
      </c>
      <c r="BG625" t="n">
        <v>1</v>
      </c>
      <c r="BH625" t="n">
        <v>0</v>
      </c>
      <c r="BI625" t="n">
        <v>0</v>
      </c>
      <c r="BJ625" t="n">
        <v>0</v>
      </c>
      <c r="BK625" s="18" t="n">
        <v>0</v>
      </c>
      <c r="BL625" t="n">
        <v>1</v>
      </c>
      <c r="BM625" t="n">
        <v>0</v>
      </c>
      <c r="BN625" s="18" t="n">
        <v>0</v>
      </c>
      <c r="BO625" t="n">
        <v>1847.333333333333</v>
      </c>
      <c r="BP625" t="n">
        <v>883.1999999999999</v>
      </c>
      <c r="BQ625" s="25" t="n">
        <v>39.1</v>
      </c>
      <c r="BR625" t="n">
        <v>1</v>
      </c>
      <c r="BS625" t="n">
        <v>0</v>
      </c>
      <c r="BT625" t="n">
        <v>0</v>
      </c>
      <c r="BU625" t="n">
        <v>0</v>
      </c>
      <c r="BV625" t="n">
        <v>0</v>
      </c>
      <c r="BW625" t="n">
        <v>0</v>
      </c>
      <c r="BX625" t="n">
        <v>0</v>
      </c>
      <c r="BY625" s="18" t="n">
        <v>0</v>
      </c>
      <c r="BZ625" t="n">
        <v>1</v>
      </c>
      <c r="CA625" t="n">
        <v>0</v>
      </c>
      <c r="CB625" t="n">
        <v>0</v>
      </c>
      <c r="CC625" s="18" t="n">
        <v>0</v>
      </c>
      <c r="CD625" t="n">
        <v>0</v>
      </c>
      <c r="CE625" t="n">
        <v>0</v>
      </c>
      <c r="CF625" t="n">
        <v>0</v>
      </c>
      <c r="CG625" t="n">
        <v>0</v>
      </c>
      <c r="CH625" s="18" t="n">
        <v>0</v>
      </c>
      <c r="CI625" t="n">
        <v>1</v>
      </c>
      <c r="CJ625" t="n">
        <v>1</v>
      </c>
      <c r="CK625" t="n">
        <v>0</v>
      </c>
      <c r="CL625" t="n">
        <v>0</v>
      </c>
      <c r="CM625" t="n">
        <v>0</v>
      </c>
      <c r="CN625" t="n">
        <v>0</v>
      </c>
      <c r="CO625" t="n">
        <v>0</v>
      </c>
      <c r="CP625" t="n">
        <v>0</v>
      </c>
      <c r="CQ625" t="n">
        <v>0</v>
      </c>
      <c r="CR625" t="n">
        <v>0</v>
      </c>
      <c r="CS625" s="18" t="n">
        <v>0</v>
      </c>
      <c r="DD625" s="34" t="inlineStr">
        <is>
          <t>X</t>
        </is>
      </c>
    </row>
    <row r="626">
      <c r="A626" t="n">
        <v>625</v>
      </c>
      <c r="B626" t="n">
        <v>39</v>
      </c>
      <c r="C626" s="25" t="inlineStr">
        <is>
          <t>Harmon et al. (2002)</t>
        </is>
      </c>
      <c r="D626" s="12" t="n">
        <v>7.7</v>
      </c>
      <c r="E626" s="14" t="n">
        <v>1.3</v>
      </c>
      <c r="F626" s="7">
        <f>D626/E626</f>
        <v/>
      </c>
      <c r="G626" s="7">
        <f>D626-E626</f>
        <v/>
      </c>
      <c r="H626" s="16">
        <f>D626+E626</f>
        <v/>
      </c>
      <c r="I626" s="11">
        <f>IFERROR(F626/SQRT(F626^2+W626), "X")</f>
        <v/>
      </c>
      <c r="J626" s="33">
        <f>IFERROR(SQRT((1-I626^2)/W626), "X")</f>
        <v/>
      </c>
      <c r="K626" s="33">
        <f>IFERROR(1/J626, "X")</f>
        <v/>
      </c>
      <c r="L626" s="33">
        <f>IFERROR(I626-J626, "X")</f>
        <v/>
      </c>
      <c r="M626" s="33">
        <f>IFERROR(I626+J626, "X")</f>
        <v/>
      </c>
      <c r="N626" s="8" t="n">
        <v>0</v>
      </c>
      <c r="O626" s="9" t="n">
        <v>1</v>
      </c>
      <c r="P626" s="8" t="n">
        <v>0</v>
      </c>
      <c r="Q626" s="9" t="n">
        <v>0</v>
      </c>
      <c r="R626" s="9" t="n">
        <v>0</v>
      </c>
      <c r="S626" s="9" t="n">
        <v>1</v>
      </c>
      <c r="T626" s="9" t="n">
        <v>0</v>
      </c>
      <c r="U626" s="8" t="n">
        <v>3169</v>
      </c>
      <c r="V626" s="9" t="n">
        <v>6</v>
      </c>
      <c r="W626" s="9">
        <f>U626-V626-1</f>
        <v/>
      </c>
      <c r="X626" s="9">
        <f>COUNTIF(B:B,B626)</f>
        <v/>
      </c>
      <c r="Y626" s="7">
        <f>(AN626*0+AO626*6+AP626*11+14*AQ626)</f>
        <v/>
      </c>
      <c r="Z626" s="7">
        <f>BQ626-Y626-6</f>
        <v/>
      </c>
      <c r="AA626" s="9" t="n">
        <v>1</v>
      </c>
      <c r="AB626" s="9" t="n">
        <v>0</v>
      </c>
      <c r="AC626" s="9" t="n">
        <v>0</v>
      </c>
      <c r="AD626" s="9" t="n">
        <v>1</v>
      </c>
      <c r="AE626" s="9" t="n">
        <v>0</v>
      </c>
      <c r="AF626" s="9" t="n">
        <v>0</v>
      </c>
      <c r="AG626" s="8" t="n">
        <v>1</v>
      </c>
      <c r="AH626" s="9" t="n">
        <v>0</v>
      </c>
      <c r="AI626" s="30" t="n">
        <v>0</v>
      </c>
      <c r="AJ626" s="9" t="n">
        <v>0</v>
      </c>
      <c r="AK626" s="30" t="n">
        <v>1</v>
      </c>
      <c r="AL626" s="21" t="n">
        <v>2001</v>
      </c>
      <c r="AM626" s="23">
        <f>LN(AL626)</f>
        <v/>
      </c>
      <c r="AN626" s="33" t="n">
        <v>0.1372</v>
      </c>
      <c r="AO626" s="33">
        <f>1-SUM(AN626,AP626,AQ626)</f>
        <v/>
      </c>
      <c r="AP626" s="33" t="n">
        <v>0.286</v>
      </c>
      <c r="AQ626" s="43" t="n">
        <v>0.353</v>
      </c>
      <c r="AR626" s="33" t="inlineStr">
        <is>
          <t>.</t>
        </is>
      </c>
      <c r="AS626" s="43" t="inlineStr">
        <is>
          <t>.</t>
        </is>
      </c>
      <c r="AT626" s="42" t="n">
        <v>0.57</v>
      </c>
      <c r="AU626" s="18" t="n">
        <v>0.43</v>
      </c>
      <c r="AV626" t="n">
        <v>0</v>
      </c>
      <c r="AW626" s="40" t="n">
        <v>1</v>
      </c>
      <c r="AX626" t="inlineStr">
        <is>
          <t>.</t>
        </is>
      </c>
      <c r="AY626" s="40" t="inlineStr">
        <is>
          <t>.</t>
        </is>
      </c>
      <c r="BA626" s="18" t="n"/>
      <c r="BB626" t="inlineStr">
        <is>
          <t>.</t>
        </is>
      </c>
      <c r="BC626" s="18" t="inlineStr">
        <is>
          <t>.</t>
        </is>
      </c>
      <c r="BD626" s="18" t="inlineStr">
        <is>
          <t>United Kingdom</t>
        </is>
      </c>
      <c r="BE626" t="n">
        <v>1</v>
      </c>
      <c r="BF626" t="n">
        <v>0</v>
      </c>
      <c r="BG626" t="n">
        <v>1</v>
      </c>
      <c r="BH626" t="n">
        <v>0</v>
      </c>
      <c r="BI626" t="n">
        <v>0</v>
      </c>
      <c r="BJ626" t="n">
        <v>0</v>
      </c>
      <c r="BK626" s="18" t="n">
        <v>0</v>
      </c>
      <c r="BL626" t="n">
        <v>1</v>
      </c>
      <c r="BM626" t="n">
        <v>0</v>
      </c>
      <c r="BN626" s="18" t="n">
        <v>0</v>
      </c>
      <c r="BO626" t="n">
        <v>1847.333333333333</v>
      </c>
      <c r="BP626" t="n">
        <v>883.1999999999999</v>
      </c>
      <c r="BQ626" s="25" t="n">
        <v>39.1</v>
      </c>
      <c r="BR626" t="n">
        <v>1</v>
      </c>
      <c r="BS626" t="n">
        <v>0</v>
      </c>
      <c r="BT626" t="n">
        <v>0</v>
      </c>
      <c r="BU626" t="n">
        <v>0</v>
      </c>
      <c r="BV626" t="n">
        <v>0</v>
      </c>
      <c r="BW626" t="n">
        <v>0</v>
      </c>
      <c r="BX626" t="n">
        <v>0</v>
      </c>
      <c r="BY626" s="18" t="n">
        <v>0</v>
      </c>
      <c r="BZ626" t="n">
        <v>1</v>
      </c>
      <c r="CA626" t="n">
        <v>0</v>
      </c>
      <c r="CB626" t="n">
        <v>0</v>
      </c>
      <c r="CC626" s="18" t="n">
        <v>0</v>
      </c>
      <c r="CD626" t="n">
        <v>0</v>
      </c>
      <c r="CE626" t="n">
        <v>0</v>
      </c>
      <c r="CF626" t="n">
        <v>0</v>
      </c>
      <c r="CG626" t="n">
        <v>0</v>
      </c>
      <c r="CH626" s="18" t="n">
        <v>0</v>
      </c>
      <c r="CI626" t="n">
        <v>1</v>
      </c>
      <c r="CJ626" t="n">
        <v>1</v>
      </c>
      <c r="CK626" t="n">
        <v>0</v>
      </c>
      <c r="CL626" t="n">
        <v>0</v>
      </c>
      <c r="CM626" t="n">
        <v>0</v>
      </c>
      <c r="CN626" t="n">
        <v>0</v>
      </c>
      <c r="CO626" t="n">
        <v>0</v>
      </c>
      <c r="CP626" t="n">
        <v>0</v>
      </c>
      <c r="CQ626" t="n">
        <v>0</v>
      </c>
      <c r="CR626" t="n">
        <v>0</v>
      </c>
      <c r="CS626" s="18" t="n">
        <v>0</v>
      </c>
      <c r="DD626" s="34" t="inlineStr">
        <is>
          <t>X</t>
        </is>
      </c>
    </row>
    <row r="627">
      <c r="A627" t="n">
        <v>626</v>
      </c>
      <c r="B627" t="n">
        <v>39</v>
      </c>
      <c r="C627" s="25" t="inlineStr">
        <is>
          <t>Harmon et al. (2002)</t>
        </is>
      </c>
      <c r="D627" s="12" t="n">
        <v>5.7</v>
      </c>
      <c r="E627" s="14" t="n">
        <v>0.9</v>
      </c>
      <c r="F627" s="7">
        <f>D627/E627</f>
        <v/>
      </c>
      <c r="G627" s="7">
        <f>D627-E627</f>
        <v/>
      </c>
      <c r="H627" s="16">
        <f>D627+E627</f>
        <v/>
      </c>
      <c r="I627" s="11">
        <f>IFERROR(F627/SQRT(F627^2+W627), "X")</f>
        <v/>
      </c>
      <c r="J627" s="33">
        <f>IFERROR(SQRT((1-I627^2)/W627), "X")</f>
        <v/>
      </c>
      <c r="K627" s="33">
        <f>IFERROR(1/J627, "X")</f>
        <v/>
      </c>
      <c r="L627" s="33">
        <f>IFERROR(I627-J627, "X")</f>
        <v/>
      </c>
      <c r="M627" s="33">
        <f>IFERROR(I627+J627, "X")</f>
        <v/>
      </c>
      <c r="N627" s="8" t="n">
        <v>0</v>
      </c>
      <c r="O627" s="9" t="n">
        <v>1</v>
      </c>
      <c r="P627" s="8" t="n">
        <v>0</v>
      </c>
      <c r="Q627" s="9" t="n">
        <v>0</v>
      </c>
      <c r="R627" s="9" t="n">
        <v>0</v>
      </c>
      <c r="S627" s="9" t="n">
        <v>1</v>
      </c>
      <c r="T627" s="9" t="n">
        <v>0</v>
      </c>
      <c r="U627" s="8" t="n">
        <v>1981</v>
      </c>
      <c r="V627" s="9" t="n">
        <v>6</v>
      </c>
      <c r="W627" s="9">
        <f>U627-V627-1</f>
        <v/>
      </c>
      <c r="X627" s="9">
        <f>COUNTIF(B:B,B627)</f>
        <v/>
      </c>
      <c r="Y627" s="7">
        <f>(AN627*0+AO627*6+AP627*11+14*AQ627)</f>
        <v/>
      </c>
      <c r="Z627" s="7">
        <f>BQ627-Y627-6</f>
        <v/>
      </c>
      <c r="AA627" s="9" t="n">
        <v>1</v>
      </c>
      <c r="AB627" s="9" t="n">
        <v>0</v>
      </c>
      <c r="AC627" s="9" t="n">
        <v>0</v>
      </c>
      <c r="AD627" s="9" t="n">
        <v>1</v>
      </c>
      <c r="AE627" s="9" t="n">
        <v>0</v>
      </c>
      <c r="AF627" s="9" t="n">
        <v>0</v>
      </c>
      <c r="AG627" s="8" t="n">
        <v>1</v>
      </c>
      <c r="AH627" s="9" t="n">
        <v>0</v>
      </c>
      <c r="AI627" s="30" t="n">
        <v>0</v>
      </c>
      <c r="AJ627" s="9" t="n">
        <v>0</v>
      </c>
      <c r="AK627" s="30" t="n">
        <v>1</v>
      </c>
      <c r="AL627" s="21" t="n">
        <v>2001</v>
      </c>
      <c r="AM627" s="23">
        <f>LN(AL627)</f>
        <v/>
      </c>
      <c r="AN627" s="33" t="n">
        <v>0.1372</v>
      </c>
      <c r="AO627" s="33">
        <f>1-SUM(AN627,AP627,AQ627)</f>
        <v/>
      </c>
      <c r="AP627" s="33" t="n">
        <v>0.286</v>
      </c>
      <c r="AQ627" s="43" t="n">
        <v>0.353</v>
      </c>
      <c r="AR627" s="33" t="inlineStr">
        <is>
          <t>.</t>
        </is>
      </c>
      <c r="AS627" s="43" t="inlineStr">
        <is>
          <t>.</t>
        </is>
      </c>
      <c r="AT627" s="42" t="n">
        <v>0.57</v>
      </c>
      <c r="AU627" s="18" t="n">
        <v>0.43</v>
      </c>
      <c r="AV627" t="n">
        <v>1</v>
      </c>
      <c r="AW627" s="40" t="n">
        <v>0</v>
      </c>
      <c r="AX627" t="inlineStr">
        <is>
          <t>.</t>
        </is>
      </c>
      <c r="AY627" s="40" t="inlineStr">
        <is>
          <t>.</t>
        </is>
      </c>
      <c r="BA627" s="18" t="n"/>
      <c r="BB627" t="inlineStr">
        <is>
          <t>.</t>
        </is>
      </c>
      <c r="BC627" s="18" t="inlineStr">
        <is>
          <t>.</t>
        </is>
      </c>
      <c r="BD627" s="18" t="inlineStr">
        <is>
          <t>United Kingdom</t>
        </is>
      </c>
      <c r="BE627" t="n">
        <v>1</v>
      </c>
      <c r="BF627" t="n">
        <v>0</v>
      </c>
      <c r="BG627" t="n">
        <v>1</v>
      </c>
      <c r="BH627" t="n">
        <v>0</v>
      </c>
      <c r="BI627" t="n">
        <v>0</v>
      </c>
      <c r="BJ627" t="n">
        <v>0</v>
      </c>
      <c r="BK627" s="18" t="n">
        <v>0</v>
      </c>
      <c r="BL627" t="n">
        <v>1</v>
      </c>
      <c r="BM627" t="n">
        <v>0</v>
      </c>
      <c r="BN627" s="18" t="n">
        <v>0</v>
      </c>
      <c r="BO627" t="n">
        <v>1847.333333333333</v>
      </c>
      <c r="BP627" t="n">
        <v>883.1999999999999</v>
      </c>
      <c r="BQ627" s="25" t="n">
        <v>39.1</v>
      </c>
      <c r="BR627" t="n">
        <v>1</v>
      </c>
      <c r="BS627" t="n">
        <v>0</v>
      </c>
      <c r="BT627" t="n">
        <v>0</v>
      </c>
      <c r="BU627" t="n">
        <v>0</v>
      </c>
      <c r="BV627" t="n">
        <v>0</v>
      </c>
      <c r="BW627" t="n">
        <v>0</v>
      </c>
      <c r="BX627" t="n">
        <v>0</v>
      </c>
      <c r="BY627" s="18" t="n">
        <v>0</v>
      </c>
      <c r="BZ627" t="n">
        <v>1</v>
      </c>
      <c r="CA627" t="n">
        <v>0</v>
      </c>
      <c r="CB627" t="n">
        <v>0</v>
      </c>
      <c r="CC627" s="18" t="n">
        <v>0</v>
      </c>
      <c r="CD627" t="n">
        <v>0</v>
      </c>
      <c r="CE627" t="n">
        <v>0</v>
      </c>
      <c r="CF627" t="n">
        <v>0</v>
      </c>
      <c r="CG627" t="n">
        <v>0</v>
      </c>
      <c r="CH627" s="18" t="n">
        <v>0</v>
      </c>
      <c r="CI627" t="n">
        <v>1</v>
      </c>
      <c r="CJ627" t="n">
        <v>1</v>
      </c>
      <c r="CK627" t="n">
        <v>0</v>
      </c>
      <c r="CL627" t="n">
        <v>0</v>
      </c>
      <c r="CM627" t="n">
        <v>0</v>
      </c>
      <c r="CN627" t="n">
        <v>0</v>
      </c>
      <c r="CO627" t="n">
        <v>0</v>
      </c>
      <c r="CP627" t="n">
        <v>0</v>
      </c>
      <c r="CQ627" t="n">
        <v>0</v>
      </c>
      <c r="CR627" t="n">
        <v>0</v>
      </c>
      <c r="CS627" s="18" t="n">
        <v>0</v>
      </c>
      <c r="DD627" s="34" t="inlineStr">
        <is>
          <t>X</t>
        </is>
      </c>
    </row>
    <row r="628">
      <c r="A628" t="n">
        <v>627</v>
      </c>
      <c r="B628" t="n">
        <v>39</v>
      </c>
      <c r="C628" s="25" t="inlineStr">
        <is>
          <t>Harmon et al. (2002)</t>
        </is>
      </c>
      <c r="D628" s="12" t="n">
        <v>6.4</v>
      </c>
      <c r="E628" s="14" t="n">
        <v>0.2</v>
      </c>
      <c r="F628" s="7">
        <f>D628/E628</f>
        <v/>
      </c>
      <c r="G628" s="7">
        <f>D628-E628</f>
        <v/>
      </c>
      <c r="H628" s="16">
        <f>D628+E628</f>
        <v/>
      </c>
      <c r="I628" s="11">
        <f>IFERROR(F628/SQRT(F628^2+W628), "X")</f>
        <v/>
      </c>
      <c r="J628" s="33">
        <f>IFERROR(SQRT((1-I628^2)/W628), "X")</f>
        <v/>
      </c>
      <c r="K628" s="33">
        <f>IFERROR(1/J628, "X")</f>
        <v/>
      </c>
      <c r="L628" s="33">
        <f>IFERROR(I628-J628, "X")</f>
        <v/>
      </c>
      <c r="M628" s="33">
        <f>IFERROR(I628+J628, "X")</f>
        <v/>
      </c>
      <c r="N628" s="8" t="n">
        <v>0</v>
      </c>
      <c r="O628" s="9" t="n">
        <v>1</v>
      </c>
      <c r="P628" s="8" t="n">
        <v>0</v>
      </c>
      <c r="Q628" s="9" t="n">
        <v>0</v>
      </c>
      <c r="R628" s="9" t="n">
        <v>0</v>
      </c>
      <c r="S628" s="9" t="n">
        <v>1</v>
      </c>
      <c r="T628" s="9" t="n">
        <v>0</v>
      </c>
      <c r="U628" s="8" t="n">
        <v>14424</v>
      </c>
      <c r="V628" s="9" t="n">
        <v>13</v>
      </c>
      <c r="W628" s="9">
        <f>U628-V628-1</f>
        <v/>
      </c>
      <c r="X628" s="9">
        <f>COUNTIF(B:B,B628)</f>
        <v/>
      </c>
      <c r="Y628" s="7">
        <f>(AN628*0+AO628*6+AP628*11+14*AQ628)</f>
        <v/>
      </c>
      <c r="Z628" s="7">
        <f>BQ628-Y628-6</f>
        <v/>
      </c>
      <c r="AA628" s="9" t="n">
        <v>1</v>
      </c>
      <c r="AB628" s="9" t="n">
        <v>0</v>
      </c>
      <c r="AC628" s="9" t="n">
        <v>0</v>
      </c>
      <c r="AD628" s="9" t="n">
        <v>1</v>
      </c>
      <c r="AE628" s="9" t="n">
        <v>0</v>
      </c>
      <c r="AF628" s="9" t="n">
        <v>0</v>
      </c>
      <c r="AG628" s="8" t="n">
        <v>1</v>
      </c>
      <c r="AH628" s="9" t="n">
        <v>0</v>
      </c>
      <c r="AI628" s="30" t="n">
        <v>0</v>
      </c>
      <c r="AJ628" s="9" t="n">
        <v>0</v>
      </c>
      <c r="AK628" s="30" t="n">
        <v>1</v>
      </c>
      <c r="AL628" s="21" t="n">
        <v>2001</v>
      </c>
      <c r="AM628" s="23">
        <f>LN(AL628)</f>
        <v/>
      </c>
      <c r="AN628" s="33" t="n">
        <v>0.1372</v>
      </c>
      <c r="AO628" s="33">
        <f>1-SUM(AN628,AP628,AQ628)</f>
        <v/>
      </c>
      <c r="AP628" s="33" t="n">
        <v>0.286</v>
      </c>
      <c r="AQ628" s="43" t="n">
        <v>0.353</v>
      </c>
      <c r="AR628" s="33" t="inlineStr">
        <is>
          <t>.</t>
        </is>
      </c>
      <c r="AS628" s="43" t="inlineStr">
        <is>
          <t>.</t>
        </is>
      </c>
      <c r="AT628" s="42" t="n">
        <v>0.57</v>
      </c>
      <c r="AU628" s="18" t="n">
        <v>0.43</v>
      </c>
      <c r="AV628" t="n">
        <v>1</v>
      </c>
      <c r="AW628" s="40" t="n">
        <v>0</v>
      </c>
      <c r="AX628" t="inlineStr">
        <is>
          <t>.</t>
        </is>
      </c>
      <c r="AY628" s="40" t="inlineStr">
        <is>
          <t>.</t>
        </is>
      </c>
      <c r="BA628" s="18" t="n"/>
      <c r="BB628" t="inlineStr">
        <is>
          <t>.</t>
        </is>
      </c>
      <c r="BC628" s="18" t="inlineStr">
        <is>
          <t>.</t>
        </is>
      </c>
      <c r="BD628" s="18" t="inlineStr">
        <is>
          <t>United Kingdom</t>
        </is>
      </c>
      <c r="BE628" t="n">
        <v>1</v>
      </c>
      <c r="BF628" t="n">
        <v>0</v>
      </c>
      <c r="BG628" t="n">
        <v>1</v>
      </c>
      <c r="BH628" t="n">
        <v>0</v>
      </c>
      <c r="BI628" t="n">
        <v>0</v>
      </c>
      <c r="BJ628" t="n">
        <v>0</v>
      </c>
      <c r="BK628" s="18" t="n">
        <v>0</v>
      </c>
      <c r="BL628" t="n">
        <v>1</v>
      </c>
      <c r="BM628" t="n">
        <v>0</v>
      </c>
      <c r="BN628" s="18" t="n">
        <v>0</v>
      </c>
      <c r="BO628" t="n">
        <v>1847.333333333333</v>
      </c>
      <c r="BP628" t="n">
        <v>883.1999999999999</v>
      </c>
      <c r="BQ628" s="25" t="n">
        <v>39.1</v>
      </c>
      <c r="BR628" t="n">
        <v>1</v>
      </c>
      <c r="BS628" t="n">
        <v>0</v>
      </c>
      <c r="BT628" t="n">
        <v>0</v>
      </c>
      <c r="BU628" t="n">
        <v>0</v>
      </c>
      <c r="BV628" t="n">
        <v>0</v>
      </c>
      <c r="BW628" t="n">
        <v>0</v>
      </c>
      <c r="BX628" t="n">
        <v>0</v>
      </c>
      <c r="BY628" s="18" t="n">
        <v>0</v>
      </c>
      <c r="BZ628" t="n">
        <v>0</v>
      </c>
      <c r="CA628" t="n">
        <v>0</v>
      </c>
      <c r="CB628" t="n">
        <v>1</v>
      </c>
      <c r="CC628" s="18" t="n">
        <v>0</v>
      </c>
      <c r="CD628" t="n">
        <v>0</v>
      </c>
      <c r="CE628" t="n">
        <v>0</v>
      </c>
      <c r="CF628" t="n">
        <v>0</v>
      </c>
      <c r="CG628" t="n">
        <v>0</v>
      </c>
      <c r="CH628" s="18" t="n">
        <v>1</v>
      </c>
      <c r="CI628" t="n">
        <v>1</v>
      </c>
      <c r="CJ628" t="n">
        <v>1</v>
      </c>
      <c r="CK628" t="n">
        <v>0</v>
      </c>
      <c r="CL628" t="n">
        <v>0</v>
      </c>
      <c r="CM628" t="n">
        <v>0</v>
      </c>
      <c r="CN628" t="n">
        <v>1</v>
      </c>
      <c r="CO628" t="n">
        <v>0</v>
      </c>
      <c r="CP628" t="n">
        <v>0</v>
      </c>
      <c r="CQ628" t="n">
        <v>0</v>
      </c>
      <c r="CR628" t="n">
        <v>0</v>
      </c>
      <c r="CS628" s="18" t="n">
        <v>1</v>
      </c>
      <c r="DD628" s="34" t="inlineStr">
        <is>
          <t>X</t>
        </is>
      </c>
    </row>
    <row r="629">
      <c r="A629" t="n">
        <v>628</v>
      </c>
      <c r="B629" t="n">
        <v>39</v>
      </c>
      <c r="C629" s="25" t="inlineStr">
        <is>
          <t>Harmon et al. (2002)</t>
        </is>
      </c>
      <c r="D629" s="12" t="n">
        <v>20.5</v>
      </c>
      <c r="E629" s="14" t="n">
        <v>1.2</v>
      </c>
      <c r="F629" s="7">
        <f>D629/E629</f>
        <v/>
      </c>
      <c r="G629" s="7">
        <f>D629-E629</f>
        <v/>
      </c>
      <c r="H629" s="16">
        <f>D629+E629</f>
        <v/>
      </c>
      <c r="I629" s="11">
        <f>IFERROR(F629/SQRT(F629^2+W629), "X")</f>
        <v/>
      </c>
      <c r="J629" s="33">
        <f>IFERROR(SQRT((1-I629^2)/W629), "X")</f>
        <v/>
      </c>
      <c r="K629" s="33">
        <f>IFERROR(1/J629, "X")</f>
        <v/>
      </c>
      <c r="L629" s="33">
        <f>IFERROR(I629-J629, "X")</f>
        <v/>
      </c>
      <c r="M629" s="33">
        <f>IFERROR(I629+J629, "X")</f>
        <v/>
      </c>
      <c r="N629" s="8" t="n">
        <v>0</v>
      </c>
      <c r="O629" s="9" t="n">
        <v>1</v>
      </c>
      <c r="P629" s="8" t="n">
        <v>0</v>
      </c>
      <c r="Q629" s="9" t="n">
        <v>0</v>
      </c>
      <c r="R629" s="9" t="n">
        <v>0</v>
      </c>
      <c r="S629" s="9" t="n">
        <v>1</v>
      </c>
      <c r="T629" s="9" t="n">
        <v>0</v>
      </c>
      <c r="U629" s="8" t="n">
        <v>14424</v>
      </c>
      <c r="V629" s="9" t="n">
        <v>13</v>
      </c>
      <c r="W629" s="9">
        <f>U629-V629-1</f>
        <v/>
      </c>
      <c r="X629" s="9">
        <f>COUNTIF(B:B,B629)</f>
        <v/>
      </c>
      <c r="Y629" s="7">
        <f>(AN629*0+AO629*6+AP629*11+14*AQ629)</f>
        <v/>
      </c>
      <c r="Z629" s="7">
        <f>BQ629-Y629-6</f>
        <v/>
      </c>
      <c r="AA629" s="9" t="n">
        <v>1</v>
      </c>
      <c r="AB629" s="9" t="n">
        <v>0</v>
      </c>
      <c r="AC629" s="9" t="n">
        <v>0</v>
      </c>
      <c r="AD629" s="9" t="n">
        <v>1</v>
      </c>
      <c r="AE629" s="9" t="n">
        <v>0</v>
      </c>
      <c r="AF629" s="9" t="n">
        <v>0</v>
      </c>
      <c r="AG629" s="8" t="n">
        <v>1</v>
      </c>
      <c r="AH629" s="9" t="n">
        <v>0</v>
      </c>
      <c r="AI629" s="30" t="n">
        <v>0</v>
      </c>
      <c r="AJ629" s="9" t="n">
        <v>0</v>
      </c>
      <c r="AK629" s="30" t="n">
        <v>1</v>
      </c>
      <c r="AL629" s="21" t="n">
        <v>2001</v>
      </c>
      <c r="AM629" s="23">
        <f>LN(AL629)</f>
        <v/>
      </c>
      <c r="AN629" s="33" t="n">
        <v>0.1372</v>
      </c>
      <c r="AO629" s="33">
        <f>1-SUM(AN629,AP629,AQ629)</f>
        <v/>
      </c>
      <c r="AP629" s="33" t="n">
        <v>0.286</v>
      </c>
      <c r="AQ629" s="43" t="n">
        <v>0.353</v>
      </c>
      <c r="AR629" s="33" t="inlineStr">
        <is>
          <t>.</t>
        </is>
      </c>
      <c r="AS629" s="43" t="inlineStr">
        <is>
          <t>.</t>
        </is>
      </c>
      <c r="AT629" s="42" t="n">
        <v>0.57</v>
      </c>
      <c r="AU629" s="18" t="n">
        <v>0.43</v>
      </c>
      <c r="AV629" t="n">
        <v>1</v>
      </c>
      <c r="AW629" s="40" t="n">
        <v>0</v>
      </c>
      <c r="AX629" t="inlineStr">
        <is>
          <t>.</t>
        </is>
      </c>
      <c r="AY629" s="40" t="inlineStr">
        <is>
          <t>.</t>
        </is>
      </c>
      <c r="BA629" s="18" t="n"/>
      <c r="BB629" t="inlineStr">
        <is>
          <t>.</t>
        </is>
      </c>
      <c r="BC629" s="18" t="inlineStr">
        <is>
          <t>.</t>
        </is>
      </c>
      <c r="BD629" s="18" t="inlineStr">
        <is>
          <t>United Kingdom</t>
        </is>
      </c>
      <c r="BE629" t="n">
        <v>1</v>
      </c>
      <c r="BF629" t="n">
        <v>0</v>
      </c>
      <c r="BG629" t="n">
        <v>1</v>
      </c>
      <c r="BH629" t="n">
        <v>0</v>
      </c>
      <c r="BI629" t="n">
        <v>0</v>
      </c>
      <c r="BJ629" t="n">
        <v>0</v>
      </c>
      <c r="BK629" s="18" t="n">
        <v>0</v>
      </c>
      <c r="BL629" t="n">
        <v>1</v>
      </c>
      <c r="BM629" t="n">
        <v>0</v>
      </c>
      <c r="BN629" s="18" t="n">
        <v>0</v>
      </c>
      <c r="BO629" t="n">
        <v>1847.333333333333</v>
      </c>
      <c r="BP629" t="n">
        <v>883.1999999999999</v>
      </c>
      <c r="BQ629" s="25" t="n">
        <v>39.1</v>
      </c>
      <c r="BR629" t="n">
        <v>0</v>
      </c>
      <c r="BS629" t="n">
        <v>0</v>
      </c>
      <c r="BT629" t="n">
        <v>0</v>
      </c>
      <c r="BU629" t="n">
        <v>0</v>
      </c>
      <c r="BV629" t="n">
        <v>0</v>
      </c>
      <c r="BW629" t="n">
        <v>0</v>
      </c>
      <c r="BX629" t="n">
        <v>0</v>
      </c>
      <c r="BY629" s="18" t="n">
        <v>1</v>
      </c>
      <c r="BZ629" t="n">
        <v>0</v>
      </c>
      <c r="CA629" t="n">
        <v>0</v>
      </c>
      <c r="CB629" t="n">
        <v>1</v>
      </c>
      <c r="CC629" s="18" t="n">
        <v>0</v>
      </c>
      <c r="CD629" t="n">
        <v>0</v>
      </c>
      <c r="CE629" t="n">
        <v>0</v>
      </c>
      <c r="CF629" t="n">
        <v>0</v>
      </c>
      <c r="CG629" t="n">
        <v>0</v>
      </c>
      <c r="CH629" s="18" t="n">
        <v>1</v>
      </c>
      <c r="CI629" t="n">
        <v>1</v>
      </c>
      <c r="CJ629" t="n">
        <v>1</v>
      </c>
      <c r="CK629" t="n">
        <v>0</v>
      </c>
      <c r="CL629" t="n">
        <v>0</v>
      </c>
      <c r="CM629" t="n">
        <v>0</v>
      </c>
      <c r="CN629" t="n">
        <v>1</v>
      </c>
      <c r="CO629" t="n">
        <v>0</v>
      </c>
      <c r="CP629" t="n">
        <v>0</v>
      </c>
      <c r="CQ629" t="n">
        <v>0</v>
      </c>
      <c r="CR629" t="n">
        <v>0</v>
      </c>
      <c r="CS629" s="18" t="n">
        <v>1</v>
      </c>
      <c r="DD629" s="34" t="inlineStr">
        <is>
          <t>X</t>
        </is>
      </c>
    </row>
    <row r="630">
      <c r="A630" t="n">
        <v>629</v>
      </c>
      <c r="B630" t="n">
        <v>39</v>
      </c>
      <c r="C630" s="25" t="inlineStr">
        <is>
          <t>Harmon et al. (2002)</t>
        </is>
      </c>
      <c r="D630" s="12" t="n">
        <v>9.5</v>
      </c>
      <c r="E630" s="14" t="n">
        <v>0.7</v>
      </c>
      <c r="F630" s="7">
        <f>D630/E630</f>
        <v/>
      </c>
      <c r="G630" s="7">
        <f>D630-E630</f>
        <v/>
      </c>
      <c r="H630" s="16">
        <f>D630+E630</f>
        <v/>
      </c>
      <c r="I630" s="11">
        <f>IFERROR(F630/SQRT(F630^2+W630), "X")</f>
        <v/>
      </c>
      <c r="J630" s="33">
        <f>IFERROR(SQRT((1-I630^2)/W630), "X")</f>
        <v/>
      </c>
      <c r="K630" s="33">
        <f>IFERROR(1/J630, "X")</f>
        <v/>
      </c>
      <c r="L630" s="33">
        <f>IFERROR(I630-J630, "X")</f>
        <v/>
      </c>
      <c r="M630" s="33">
        <f>IFERROR(I630+J630, "X")</f>
        <v/>
      </c>
      <c r="N630" s="8" t="n">
        <v>0</v>
      </c>
      <c r="O630" s="9" t="n">
        <v>1</v>
      </c>
      <c r="P630" s="8" t="n">
        <v>0</v>
      </c>
      <c r="Q630" s="9" t="n">
        <v>0</v>
      </c>
      <c r="R630" s="9" t="n">
        <v>0</v>
      </c>
      <c r="S630" s="9" t="n">
        <v>1</v>
      </c>
      <c r="T630" s="9" t="n">
        <v>0</v>
      </c>
      <c r="U630" s="8" t="n">
        <v>17907</v>
      </c>
      <c r="V630" s="9" t="n">
        <v>13</v>
      </c>
      <c r="W630" s="9">
        <f>U630-V630-1</f>
        <v/>
      </c>
      <c r="X630" s="9">
        <f>COUNTIF(B:B,B630)</f>
        <v/>
      </c>
      <c r="Y630" s="7">
        <f>(AN630*0+AO630*6+AP630*11+14*AQ630)</f>
        <v/>
      </c>
      <c r="Z630" s="7">
        <f>BQ630-Y630-6</f>
        <v/>
      </c>
      <c r="AA630" s="9" t="n">
        <v>1</v>
      </c>
      <c r="AB630" s="9" t="n">
        <v>0</v>
      </c>
      <c r="AC630" s="9" t="n">
        <v>0</v>
      </c>
      <c r="AD630" s="9" t="n">
        <v>1</v>
      </c>
      <c r="AE630" s="9" t="n">
        <v>0</v>
      </c>
      <c r="AF630" s="9" t="n">
        <v>0</v>
      </c>
      <c r="AG630" s="8" t="n">
        <v>1</v>
      </c>
      <c r="AH630" s="9" t="n">
        <v>0</v>
      </c>
      <c r="AI630" s="30" t="n">
        <v>0</v>
      </c>
      <c r="AJ630" s="9" t="n">
        <v>0</v>
      </c>
      <c r="AK630" s="30" t="n">
        <v>1</v>
      </c>
      <c r="AL630" s="21" t="n">
        <v>2001</v>
      </c>
      <c r="AM630" s="23">
        <f>LN(AL630)</f>
        <v/>
      </c>
      <c r="AN630" s="33" t="n">
        <v>0.1372</v>
      </c>
      <c r="AO630" s="33">
        <f>1-SUM(AN630,AP630,AQ630)</f>
        <v/>
      </c>
      <c r="AP630" s="33" t="n">
        <v>0.286</v>
      </c>
      <c r="AQ630" s="43" t="n">
        <v>0.353</v>
      </c>
      <c r="AR630" s="33" t="inlineStr">
        <is>
          <t>.</t>
        </is>
      </c>
      <c r="AS630" s="43" t="inlineStr">
        <is>
          <t>.</t>
        </is>
      </c>
      <c r="AT630" s="42" t="n">
        <v>0.57</v>
      </c>
      <c r="AU630" s="18" t="n">
        <v>0.43</v>
      </c>
      <c r="AV630" t="n">
        <v>1</v>
      </c>
      <c r="AW630" s="40" t="n">
        <v>0</v>
      </c>
      <c r="AX630" t="inlineStr">
        <is>
          <t>.</t>
        </is>
      </c>
      <c r="AY630" s="40" t="inlineStr">
        <is>
          <t>.</t>
        </is>
      </c>
      <c r="BA630" s="18" t="n"/>
      <c r="BB630" t="inlineStr">
        <is>
          <t>.</t>
        </is>
      </c>
      <c r="BC630" s="18" t="inlineStr">
        <is>
          <t>.</t>
        </is>
      </c>
      <c r="BD630" s="18" t="inlineStr">
        <is>
          <t>United Kingdom</t>
        </is>
      </c>
      <c r="BE630" t="n">
        <v>1</v>
      </c>
      <c r="BF630" t="n">
        <v>0</v>
      </c>
      <c r="BG630" t="n">
        <v>1</v>
      </c>
      <c r="BH630" t="n">
        <v>0</v>
      </c>
      <c r="BI630" t="n">
        <v>0</v>
      </c>
      <c r="BJ630" t="n">
        <v>0</v>
      </c>
      <c r="BK630" s="18" t="n">
        <v>0</v>
      </c>
      <c r="BL630" t="n">
        <v>1</v>
      </c>
      <c r="BM630" t="n">
        <v>0</v>
      </c>
      <c r="BN630" s="18" t="n">
        <v>0</v>
      </c>
      <c r="BO630" t="n">
        <v>1847.333333333333</v>
      </c>
      <c r="BP630" t="n">
        <v>883.1999999999999</v>
      </c>
      <c r="BQ630" s="25" t="n">
        <v>39.1</v>
      </c>
      <c r="BR630" t="n">
        <v>0</v>
      </c>
      <c r="BS630" t="n">
        <v>0</v>
      </c>
      <c r="BT630" t="n">
        <v>0</v>
      </c>
      <c r="BU630" t="n">
        <v>0</v>
      </c>
      <c r="BV630" t="n">
        <v>0</v>
      </c>
      <c r="BW630" t="n">
        <v>0</v>
      </c>
      <c r="BX630" t="n">
        <v>0</v>
      </c>
      <c r="BY630" s="18" t="n">
        <v>1</v>
      </c>
      <c r="BZ630" t="n">
        <v>0</v>
      </c>
      <c r="CA630" t="n">
        <v>0</v>
      </c>
      <c r="CB630" t="n">
        <v>1</v>
      </c>
      <c r="CC630" s="18" t="n">
        <v>0</v>
      </c>
      <c r="CD630" t="n">
        <v>0</v>
      </c>
      <c r="CE630" t="n">
        <v>0</v>
      </c>
      <c r="CF630" t="n">
        <v>0</v>
      </c>
      <c r="CG630" t="n">
        <v>0</v>
      </c>
      <c r="CH630" s="18" t="n">
        <v>1</v>
      </c>
      <c r="CI630" t="n">
        <v>1</v>
      </c>
      <c r="CJ630" t="n">
        <v>1</v>
      </c>
      <c r="CK630" t="n">
        <v>0</v>
      </c>
      <c r="CL630" t="n">
        <v>0</v>
      </c>
      <c r="CM630" t="n">
        <v>0</v>
      </c>
      <c r="CN630" t="n">
        <v>1</v>
      </c>
      <c r="CO630" t="n">
        <v>0</v>
      </c>
      <c r="CP630" t="n">
        <v>0</v>
      </c>
      <c r="CQ630" t="n">
        <v>0</v>
      </c>
      <c r="CR630" t="n">
        <v>0</v>
      </c>
      <c r="CS630" s="18" t="n">
        <v>1</v>
      </c>
      <c r="DD630" s="34" t="inlineStr">
        <is>
          <t>X</t>
        </is>
      </c>
    </row>
    <row r="631">
      <c r="A631" t="n">
        <v>630</v>
      </c>
      <c r="B631" t="n">
        <v>39</v>
      </c>
      <c r="C631" s="25" t="inlineStr">
        <is>
          <t>Harmon et al. (2002)</t>
        </is>
      </c>
      <c r="D631" s="12" t="n">
        <v>6.4</v>
      </c>
      <c r="E631" s="14" t="n">
        <v>0.2</v>
      </c>
      <c r="F631" s="7">
        <f>D631/E631</f>
        <v/>
      </c>
      <c r="G631" s="7">
        <f>D631-E631</f>
        <v/>
      </c>
      <c r="H631" s="16">
        <f>D631+E631</f>
        <v/>
      </c>
      <c r="I631" s="11">
        <f>IFERROR(F631/SQRT(F631^2+W631), "X")</f>
        <v/>
      </c>
      <c r="J631" s="33">
        <f>IFERROR(SQRT((1-I631^2)/W631), "X")</f>
        <v/>
      </c>
      <c r="K631" s="33">
        <f>IFERROR(1/J631, "X")</f>
        <v/>
      </c>
      <c r="L631" s="33">
        <f>IFERROR(I631-J631, "X")</f>
        <v/>
      </c>
      <c r="M631" s="33">
        <f>IFERROR(I631+J631, "X")</f>
        <v/>
      </c>
      <c r="N631" s="8" t="n">
        <v>0</v>
      </c>
      <c r="O631" s="9" t="n">
        <v>1</v>
      </c>
      <c r="P631" s="8" t="n">
        <v>0</v>
      </c>
      <c r="Q631" s="9" t="n">
        <v>0</v>
      </c>
      <c r="R631" s="9" t="n">
        <v>0</v>
      </c>
      <c r="S631" s="9" t="n">
        <v>1</v>
      </c>
      <c r="T631" s="9" t="n">
        <v>0</v>
      </c>
      <c r="U631" s="8" t="n">
        <v>8284</v>
      </c>
      <c r="V631" s="9" t="n">
        <v>13</v>
      </c>
      <c r="W631" s="9">
        <f>U631-V631-1</f>
        <v/>
      </c>
      <c r="X631" s="9">
        <f>COUNTIF(B:B,B631)</f>
        <v/>
      </c>
      <c r="Y631" s="7">
        <f>(AN631*0+AO631*6+AP631*11+14*AQ631)</f>
        <v/>
      </c>
      <c r="Z631" s="7">
        <f>BQ631-Y631-6</f>
        <v/>
      </c>
      <c r="AA631" s="9" t="n">
        <v>1</v>
      </c>
      <c r="AB631" s="9" t="n">
        <v>0</v>
      </c>
      <c r="AC631" s="9" t="n">
        <v>0</v>
      </c>
      <c r="AD631" s="9" t="n">
        <v>1</v>
      </c>
      <c r="AE631" s="9" t="n">
        <v>0</v>
      </c>
      <c r="AF631" s="9" t="n">
        <v>0</v>
      </c>
      <c r="AG631" s="8" t="n">
        <v>1</v>
      </c>
      <c r="AH631" s="9" t="n">
        <v>0</v>
      </c>
      <c r="AI631" s="30" t="n">
        <v>0</v>
      </c>
      <c r="AJ631" s="9" t="n">
        <v>0</v>
      </c>
      <c r="AK631" s="30" t="n">
        <v>1</v>
      </c>
      <c r="AL631" s="21" t="n">
        <v>2001</v>
      </c>
      <c r="AM631" s="23">
        <f>LN(AL631)</f>
        <v/>
      </c>
      <c r="AN631" s="33" t="n">
        <v>0.1372</v>
      </c>
      <c r="AO631" s="33">
        <f>1-SUM(AN631,AP631,AQ631)</f>
        <v/>
      </c>
      <c r="AP631" s="33" t="n">
        <v>0.286</v>
      </c>
      <c r="AQ631" s="43" t="n">
        <v>0.353</v>
      </c>
      <c r="AR631" s="33" t="inlineStr">
        <is>
          <t>.</t>
        </is>
      </c>
      <c r="AS631" s="43" t="inlineStr">
        <is>
          <t>.</t>
        </is>
      </c>
      <c r="AT631" s="42" t="n">
        <v>0.57</v>
      </c>
      <c r="AU631" s="18" t="n">
        <v>0.43</v>
      </c>
      <c r="AV631" t="n">
        <v>1</v>
      </c>
      <c r="AW631" s="40" t="n">
        <v>0</v>
      </c>
      <c r="AX631" t="inlineStr">
        <is>
          <t>.</t>
        </is>
      </c>
      <c r="AY631" s="40" t="inlineStr">
        <is>
          <t>.</t>
        </is>
      </c>
      <c r="BA631" s="18" t="n"/>
      <c r="BB631" t="inlineStr">
        <is>
          <t>.</t>
        </is>
      </c>
      <c r="BC631" s="18" t="inlineStr">
        <is>
          <t>.</t>
        </is>
      </c>
      <c r="BD631" s="18" t="inlineStr">
        <is>
          <t>United Kingdom</t>
        </is>
      </c>
      <c r="BE631" t="n">
        <v>1</v>
      </c>
      <c r="BF631" t="n">
        <v>0</v>
      </c>
      <c r="BG631" t="n">
        <v>1</v>
      </c>
      <c r="BH631" t="n">
        <v>0</v>
      </c>
      <c r="BI631" t="n">
        <v>0</v>
      </c>
      <c r="BJ631" t="n">
        <v>0</v>
      </c>
      <c r="BK631" s="18" t="n">
        <v>0</v>
      </c>
      <c r="BL631" t="n">
        <v>1</v>
      </c>
      <c r="BM631" t="n">
        <v>0</v>
      </c>
      <c r="BN631" s="18" t="n">
        <v>0</v>
      </c>
      <c r="BO631" t="n">
        <v>1847.333333333333</v>
      </c>
      <c r="BP631" t="n">
        <v>883.1999999999999</v>
      </c>
      <c r="BQ631" s="25" t="n">
        <v>39.1</v>
      </c>
      <c r="BR631" t="n">
        <v>1</v>
      </c>
      <c r="BS631" t="n">
        <v>0</v>
      </c>
      <c r="BT631" t="n">
        <v>0</v>
      </c>
      <c r="BU631" t="n">
        <v>0</v>
      </c>
      <c r="BV631" t="n">
        <v>0</v>
      </c>
      <c r="BW631" t="n">
        <v>0</v>
      </c>
      <c r="BX631" t="n">
        <v>0</v>
      </c>
      <c r="BY631" s="18" t="n">
        <v>0</v>
      </c>
      <c r="BZ631" t="n">
        <v>0</v>
      </c>
      <c r="CA631" t="n">
        <v>0</v>
      </c>
      <c r="CB631" t="n">
        <v>1</v>
      </c>
      <c r="CC631" s="18" t="n">
        <v>0</v>
      </c>
      <c r="CD631" t="n">
        <v>0</v>
      </c>
      <c r="CE631" t="n">
        <v>0</v>
      </c>
      <c r="CF631" t="n">
        <v>0</v>
      </c>
      <c r="CG631" t="n">
        <v>0</v>
      </c>
      <c r="CH631" s="18" t="n">
        <v>1</v>
      </c>
      <c r="CI631" t="n">
        <v>1</v>
      </c>
      <c r="CJ631" t="n">
        <v>1</v>
      </c>
      <c r="CK631" t="n">
        <v>0</v>
      </c>
      <c r="CL631" t="n">
        <v>0</v>
      </c>
      <c r="CM631" t="n">
        <v>0</v>
      </c>
      <c r="CN631" t="n">
        <v>1</v>
      </c>
      <c r="CO631" t="n">
        <v>0</v>
      </c>
      <c r="CP631" t="n">
        <v>0</v>
      </c>
      <c r="CQ631" t="n">
        <v>0</v>
      </c>
      <c r="CR631" t="n">
        <v>0</v>
      </c>
      <c r="CS631" s="18" t="n">
        <v>1</v>
      </c>
      <c r="DD631" s="34" t="inlineStr">
        <is>
          <t>X</t>
        </is>
      </c>
    </row>
    <row r="632">
      <c r="A632" t="n">
        <v>631</v>
      </c>
      <c r="B632" t="n">
        <v>39</v>
      </c>
      <c r="C632" s="25" t="inlineStr">
        <is>
          <t>Harmon et al. (2002)</t>
        </is>
      </c>
      <c r="D632" s="12" t="n">
        <v>20.9</v>
      </c>
      <c r="E632" s="14" t="n">
        <v>1.4</v>
      </c>
      <c r="F632" s="7">
        <f>D632/E632</f>
        <v/>
      </c>
      <c r="G632" s="7">
        <f>D632-E632</f>
        <v/>
      </c>
      <c r="H632" s="16">
        <f>D632+E632</f>
        <v/>
      </c>
      <c r="I632" s="11">
        <f>IFERROR(F632/SQRT(F632^2+W632), "X")</f>
        <v/>
      </c>
      <c r="J632" s="33">
        <f>IFERROR(SQRT((1-I632^2)/W632), "X")</f>
        <v/>
      </c>
      <c r="K632" s="33">
        <f>IFERROR(1/J632, "X")</f>
        <v/>
      </c>
      <c r="L632" s="33">
        <f>IFERROR(I632-J632, "X")</f>
        <v/>
      </c>
      <c r="M632" s="33">
        <f>IFERROR(I632+J632, "X")</f>
        <v/>
      </c>
      <c r="N632" s="8" t="n">
        <v>0</v>
      </c>
      <c r="O632" s="9" t="n">
        <v>1</v>
      </c>
      <c r="P632" s="8" t="n">
        <v>0</v>
      </c>
      <c r="Q632" s="9" t="n">
        <v>0</v>
      </c>
      <c r="R632" s="9" t="n">
        <v>0</v>
      </c>
      <c r="S632" s="9" t="n">
        <v>1</v>
      </c>
      <c r="T632" s="9" t="n">
        <v>0</v>
      </c>
      <c r="U632" s="8" t="n">
        <v>8284</v>
      </c>
      <c r="V632" s="9" t="n">
        <v>13</v>
      </c>
      <c r="W632" s="9">
        <f>U632-V632-1</f>
        <v/>
      </c>
      <c r="X632" s="9">
        <f>COUNTIF(B:B,B632)</f>
        <v/>
      </c>
      <c r="Y632" s="7">
        <f>(AN632*0+AO632*6+AP632*11+14*AQ632)</f>
        <v/>
      </c>
      <c r="Z632" s="7">
        <f>BQ632-Y632-6</f>
        <v/>
      </c>
      <c r="AA632" s="9" t="n">
        <v>1</v>
      </c>
      <c r="AB632" s="9" t="n">
        <v>0</v>
      </c>
      <c r="AC632" s="9" t="n">
        <v>0</v>
      </c>
      <c r="AD632" s="9" t="n">
        <v>1</v>
      </c>
      <c r="AE632" s="9" t="n">
        <v>0</v>
      </c>
      <c r="AF632" s="9" t="n">
        <v>0</v>
      </c>
      <c r="AG632" s="8" t="n">
        <v>1</v>
      </c>
      <c r="AH632" s="9" t="n">
        <v>0</v>
      </c>
      <c r="AI632" s="30" t="n">
        <v>0</v>
      </c>
      <c r="AJ632" s="9" t="n">
        <v>0</v>
      </c>
      <c r="AK632" s="30" t="n">
        <v>1</v>
      </c>
      <c r="AL632" s="21" t="n">
        <v>2001</v>
      </c>
      <c r="AM632" s="23">
        <f>LN(AL632)</f>
        <v/>
      </c>
      <c r="AN632" s="33" t="n">
        <v>0.1372</v>
      </c>
      <c r="AO632" s="33">
        <f>1-SUM(AN632,AP632,AQ632)</f>
        <v/>
      </c>
      <c r="AP632" s="33" t="n">
        <v>0.286</v>
      </c>
      <c r="AQ632" s="43" t="n">
        <v>0.353</v>
      </c>
      <c r="AR632" s="33" t="inlineStr">
        <is>
          <t>.</t>
        </is>
      </c>
      <c r="AS632" s="43" t="inlineStr">
        <is>
          <t>.</t>
        </is>
      </c>
      <c r="AT632" s="42" t="n">
        <v>0.57</v>
      </c>
      <c r="AU632" s="18" t="n">
        <v>0.43</v>
      </c>
      <c r="AV632" t="n">
        <v>1</v>
      </c>
      <c r="AW632" s="40" t="n">
        <v>0</v>
      </c>
      <c r="AX632" t="inlineStr">
        <is>
          <t>.</t>
        </is>
      </c>
      <c r="AY632" s="40" t="inlineStr">
        <is>
          <t>.</t>
        </is>
      </c>
      <c r="BA632" s="18" t="n"/>
      <c r="BB632" t="inlineStr">
        <is>
          <t>.</t>
        </is>
      </c>
      <c r="BC632" s="18" t="inlineStr">
        <is>
          <t>.</t>
        </is>
      </c>
      <c r="BD632" s="18" t="inlineStr">
        <is>
          <t>United Kingdom</t>
        </is>
      </c>
      <c r="BE632" t="n">
        <v>1</v>
      </c>
      <c r="BF632" t="n">
        <v>0</v>
      </c>
      <c r="BG632" t="n">
        <v>1</v>
      </c>
      <c r="BH632" t="n">
        <v>0</v>
      </c>
      <c r="BI632" t="n">
        <v>0</v>
      </c>
      <c r="BJ632" t="n">
        <v>0</v>
      </c>
      <c r="BK632" s="18" t="n">
        <v>0</v>
      </c>
      <c r="BL632" t="n">
        <v>1</v>
      </c>
      <c r="BM632" t="n">
        <v>0</v>
      </c>
      <c r="BN632" s="18" t="n">
        <v>0</v>
      </c>
      <c r="BO632" t="n">
        <v>1847.333333333333</v>
      </c>
      <c r="BP632" t="n">
        <v>883.1999999999999</v>
      </c>
      <c r="BQ632" s="25" t="n">
        <v>39.1</v>
      </c>
      <c r="BR632" t="n">
        <v>0</v>
      </c>
      <c r="BS632" t="n">
        <v>0</v>
      </c>
      <c r="BT632" t="n">
        <v>0</v>
      </c>
      <c r="BU632" t="n">
        <v>0</v>
      </c>
      <c r="BV632" t="n">
        <v>0</v>
      </c>
      <c r="BW632" t="n">
        <v>0</v>
      </c>
      <c r="BX632" t="n">
        <v>0</v>
      </c>
      <c r="BY632" s="18" t="n">
        <v>1</v>
      </c>
      <c r="BZ632" t="n">
        <v>0</v>
      </c>
      <c r="CA632" t="n">
        <v>0</v>
      </c>
      <c r="CB632" t="n">
        <v>1</v>
      </c>
      <c r="CC632" s="18" t="n">
        <v>0</v>
      </c>
      <c r="CD632" t="n">
        <v>0</v>
      </c>
      <c r="CE632" t="n">
        <v>0</v>
      </c>
      <c r="CF632" t="n">
        <v>0</v>
      </c>
      <c r="CG632" t="n">
        <v>0</v>
      </c>
      <c r="CH632" s="18" t="n">
        <v>1</v>
      </c>
      <c r="CI632" t="n">
        <v>1</v>
      </c>
      <c r="CJ632" t="n">
        <v>1</v>
      </c>
      <c r="CK632" t="n">
        <v>0</v>
      </c>
      <c r="CL632" t="n">
        <v>0</v>
      </c>
      <c r="CM632" t="n">
        <v>0</v>
      </c>
      <c r="CN632" t="n">
        <v>1</v>
      </c>
      <c r="CO632" t="n">
        <v>0</v>
      </c>
      <c r="CP632" t="n">
        <v>0</v>
      </c>
      <c r="CQ632" t="n">
        <v>0</v>
      </c>
      <c r="CR632" t="n">
        <v>0</v>
      </c>
      <c r="CS632" s="18" t="n">
        <v>1</v>
      </c>
      <c r="DD632" s="34" t="inlineStr">
        <is>
          <t>X</t>
        </is>
      </c>
    </row>
    <row r="633">
      <c r="A633" t="n">
        <v>632</v>
      </c>
      <c r="B633" t="n">
        <v>39</v>
      </c>
      <c r="C633" s="25" t="inlineStr">
        <is>
          <t>Harmon et al. (2002)</t>
        </is>
      </c>
      <c r="D633" s="12" t="n">
        <v>7.5</v>
      </c>
      <c r="E633" s="14" t="n">
        <v>0.5</v>
      </c>
      <c r="F633" s="7">
        <f>D633/E633</f>
        <v/>
      </c>
      <c r="G633" s="7">
        <f>D633-E633</f>
        <v/>
      </c>
      <c r="H633" s="16">
        <f>D633+E633</f>
        <v/>
      </c>
      <c r="I633" s="11">
        <f>IFERROR(F633/SQRT(F633^2+W633), "X")</f>
        <v/>
      </c>
      <c r="J633" s="33">
        <f>IFERROR(SQRT((1-I633^2)/W633), "X")</f>
        <v/>
      </c>
      <c r="K633" s="33">
        <f>IFERROR(1/J633, "X")</f>
        <v/>
      </c>
      <c r="L633" s="33">
        <f>IFERROR(I633-J633, "X")</f>
        <v/>
      </c>
      <c r="M633" s="33">
        <f>IFERROR(I633+J633, "X")</f>
        <v/>
      </c>
      <c r="N633" s="8" t="n">
        <v>0</v>
      </c>
      <c r="O633" s="9" t="n">
        <v>1</v>
      </c>
      <c r="P633" s="8" t="n">
        <v>0</v>
      </c>
      <c r="Q633" s="9" t="n">
        <v>0</v>
      </c>
      <c r="R633" s="9" t="n">
        <v>0</v>
      </c>
      <c r="S633" s="9" t="n">
        <v>1</v>
      </c>
      <c r="T633" s="9" t="n">
        <v>0</v>
      </c>
      <c r="U633" s="8" t="n">
        <v>3169</v>
      </c>
      <c r="V633" s="9" t="n">
        <v>13</v>
      </c>
      <c r="W633" s="9">
        <f>U633-V633-1</f>
        <v/>
      </c>
      <c r="X633" s="9">
        <f>COUNTIF(B:B,B633)</f>
        <v/>
      </c>
      <c r="Y633" s="7">
        <f>(AN633*0+AO633*6+AP633*11+14*AQ633)</f>
        <v/>
      </c>
      <c r="Z633" s="7">
        <f>BQ633-Y633-6</f>
        <v/>
      </c>
      <c r="AA633" s="9" t="n">
        <v>1</v>
      </c>
      <c r="AB633" s="9" t="n">
        <v>0</v>
      </c>
      <c r="AC633" s="9" t="n">
        <v>0</v>
      </c>
      <c r="AD633" s="9" t="n">
        <v>1</v>
      </c>
      <c r="AE633" s="9" t="n">
        <v>0</v>
      </c>
      <c r="AF633" s="9" t="n">
        <v>0</v>
      </c>
      <c r="AG633" s="8" t="n">
        <v>1</v>
      </c>
      <c r="AH633" s="9" t="n">
        <v>0</v>
      </c>
      <c r="AI633" s="30" t="n">
        <v>0</v>
      </c>
      <c r="AJ633" s="9" t="n">
        <v>0</v>
      </c>
      <c r="AK633" s="30" t="n">
        <v>1</v>
      </c>
      <c r="AL633" s="21" t="n">
        <v>2001</v>
      </c>
      <c r="AM633" s="23">
        <f>LN(AL633)</f>
        <v/>
      </c>
      <c r="AN633" s="33" t="n">
        <v>0.1372</v>
      </c>
      <c r="AO633" s="33">
        <f>1-SUM(AN633,AP633,AQ633)</f>
        <v/>
      </c>
      <c r="AP633" s="33" t="n">
        <v>0.286</v>
      </c>
      <c r="AQ633" s="43" t="n">
        <v>0.353</v>
      </c>
      <c r="AR633" s="33" t="inlineStr">
        <is>
          <t>.</t>
        </is>
      </c>
      <c r="AS633" s="43" t="inlineStr">
        <is>
          <t>.</t>
        </is>
      </c>
      <c r="AT633" s="42" t="n">
        <v>0.57</v>
      </c>
      <c r="AU633" s="18" t="n">
        <v>0.43</v>
      </c>
      <c r="AV633" t="n">
        <v>1</v>
      </c>
      <c r="AW633" s="40" t="n">
        <v>0</v>
      </c>
      <c r="AX633" t="inlineStr">
        <is>
          <t>.</t>
        </is>
      </c>
      <c r="AY633" s="40" t="inlineStr">
        <is>
          <t>.</t>
        </is>
      </c>
      <c r="BA633" s="18" t="n"/>
      <c r="BB633" t="inlineStr">
        <is>
          <t>.</t>
        </is>
      </c>
      <c r="BC633" s="18" t="inlineStr">
        <is>
          <t>.</t>
        </is>
      </c>
      <c r="BD633" s="18" t="inlineStr">
        <is>
          <t>United Kingdom</t>
        </is>
      </c>
      <c r="BE633" t="n">
        <v>1</v>
      </c>
      <c r="BF633" t="n">
        <v>0</v>
      </c>
      <c r="BG633" t="n">
        <v>1</v>
      </c>
      <c r="BH633" t="n">
        <v>0</v>
      </c>
      <c r="BI633" t="n">
        <v>0</v>
      </c>
      <c r="BJ633" t="n">
        <v>0</v>
      </c>
      <c r="BK633" s="18" t="n">
        <v>0</v>
      </c>
      <c r="BL633" t="n">
        <v>1</v>
      </c>
      <c r="BM633" t="n">
        <v>0</v>
      </c>
      <c r="BN633" s="18" t="n">
        <v>0</v>
      </c>
      <c r="BO633" t="n">
        <v>1847.333333333333</v>
      </c>
      <c r="BP633" t="n">
        <v>883.1999999999999</v>
      </c>
      <c r="BQ633" s="25" t="n">
        <v>39.1</v>
      </c>
      <c r="BR633" t="n">
        <v>1</v>
      </c>
      <c r="BS633" t="n">
        <v>0</v>
      </c>
      <c r="BT633" t="n">
        <v>0</v>
      </c>
      <c r="BU633" t="n">
        <v>0</v>
      </c>
      <c r="BV633" t="n">
        <v>0</v>
      </c>
      <c r="BW633" t="n">
        <v>0</v>
      </c>
      <c r="BX633" t="n">
        <v>0</v>
      </c>
      <c r="BY633" s="18" t="n">
        <v>0</v>
      </c>
      <c r="BZ633" t="n">
        <v>0</v>
      </c>
      <c r="CA633" t="n">
        <v>0</v>
      </c>
      <c r="CB633" t="n">
        <v>1</v>
      </c>
      <c r="CC633" s="18" t="n">
        <v>0</v>
      </c>
      <c r="CD633" t="n">
        <v>0</v>
      </c>
      <c r="CE633" t="n">
        <v>0</v>
      </c>
      <c r="CF633" t="n">
        <v>0</v>
      </c>
      <c r="CG633" t="n">
        <v>0</v>
      </c>
      <c r="CH633" s="18" t="n">
        <v>1</v>
      </c>
      <c r="CI633" t="n">
        <v>1</v>
      </c>
      <c r="CJ633" t="n">
        <v>1</v>
      </c>
      <c r="CK633" t="n">
        <v>0</v>
      </c>
      <c r="CL633" t="n">
        <v>0</v>
      </c>
      <c r="CM633" t="n">
        <v>0</v>
      </c>
      <c r="CN633" t="n">
        <v>1</v>
      </c>
      <c r="CO633" t="n">
        <v>0</v>
      </c>
      <c r="CP633" t="n">
        <v>0</v>
      </c>
      <c r="CQ633" t="n">
        <v>0</v>
      </c>
      <c r="CR633" t="n">
        <v>0</v>
      </c>
      <c r="CS633" s="18" t="n">
        <v>1</v>
      </c>
      <c r="DD633" s="34" t="inlineStr">
        <is>
          <t>X</t>
        </is>
      </c>
    </row>
    <row r="634">
      <c r="A634" t="n">
        <v>633</v>
      </c>
      <c r="B634" t="n">
        <v>39</v>
      </c>
      <c r="C634" s="25" t="inlineStr">
        <is>
          <t>Harmon et al. (2002)</t>
        </is>
      </c>
      <c r="D634" s="12" t="n">
        <v>20.3</v>
      </c>
      <c r="E634" s="14" t="n">
        <v>2.9</v>
      </c>
      <c r="F634" s="7">
        <f>D634/E634</f>
        <v/>
      </c>
      <c r="G634" s="7">
        <f>D634-E634</f>
        <v/>
      </c>
      <c r="H634" s="16">
        <f>D634+E634</f>
        <v/>
      </c>
      <c r="I634" s="11">
        <f>IFERROR(F634/SQRT(F634^2+W634), "X")</f>
        <v/>
      </c>
      <c r="J634" s="33">
        <f>IFERROR(SQRT((1-I634^2)/W634), "X")</f>
        <v/>
      </c>
      <c r="K634" s="33">
        <f>IFERROR(1/J634, "X")</f>
        <v/>
      </c>
      <c r="L634" s="33">
        <f>IFERROR(I634-J634, "X")</f>
        <v/>
      </c>
      <c r="M634" s="33">
        <f>IFERROR(I634+J634, "X")</f>
        <v/>
      </c>
      <c r="N634" s="8" t="n">
        <v>0</v>
      </c>
      <c r="O634" s="9" t="n">
        <v>1</v>
      </c>
      <c r="P634" s="8" t="n">
        <v>0</v>
      </c>
      <c r="Q634" s="9" t="n">
        <v>0</v>
      </c>
      <c r="R634" s="9" t="n">
        <v>0</v>
      </c>
      <c r="S634" s="9" t="n">
        <v>1</v>
      </c>
      <c r="T634" s="9" t="n">
        <v>0</v>
      </c>
      <c r="U634" s="8" t="n">
        <v>3161</v>
      </c>
      <c r="V634" s="9" t="n">
        <v>13</v>
      </c>
      <c r="W634" s="9">
        <f>U634-V634-1</f>
        <v/>
      </c>
      <c r="X634" s="9">
        <f>COUNTIF(B:B,B634)</f>
        <v/>
      </c>
      <c r="Y634" s="7">
        <f>(AN634*0+AO634*6+AP634*11+14*AQ634)</f>
        <v/>
      </c>
      <c r="Z634" s="7">
        <f>BQ634-Y634-6</f>
        <v/>
      </c>
      <c r="AA634" s="9" t="n">
        <v>1</v>
      </c>
      <c r="AB634" s="9" t="n">
        <v>0</v>
      </c>
      <c r="AC634" s="9" t="n">
        <v>0</v>
      </c>
      <c r="AD634" s="9" t="n">
        <v>1</v>
      </c>
      <c r="AE634" s="9" t="n">
        <v>0</v>
      </c>
      <c r="AF634" s="9" t="n">
        <v>0</v>
      </c>
      <c r="AG634" s="8" t="n">
        <v>1</v>
      </c>
      <c r="AH634" s="9" t="n">
        <v>0</v>
      </c>
      <c r="AI634" s="30" t="n">
        <v>0</v>
      </c>
      <c r="AJ634" s="9" t="n">
        <v>0</v>
      </c>
      <c r="AK634" s="30" t="n">
        <v>1</v>
      </c>
      <c r="AL634" s="21" t="n">
        <v>2001</v>
      </c>
      <c r="AM634" s="23">
        <f>LN(AL634)</f>
        <v/>
      </c>
      <c r="AN634" s="33" t="n">
        <v>0.1372</v>
      </c>
      <c r="AO634" s="33">
        <f>1-SUM(AN634,AP634,AQ634)</f>
        <v/>
      </c>
      <c r="AP634" s="33" t="n">
        <v>0.286</v>
      </c>
      <c r="AQ634" s="43" t="n">
        <v>0.353</v>
      </c>
      <c r="AR634" s="33" t="inlineStr">
        <is>
          <t>.</t>
        </is>
      </c>
      <c r="AS634" s="43" t="inlineStr">
        <is>
          <t>.</t>
        </is>
      </c>
      <c r="AT634" s="42" t="n">
        <v>0.57</v>
      </c>
      <c r="AU634" s="18" t="n">
        <v>0.43</v>
      </c>
      <c r="AV634" t="n">
        <v>1</v>
      </c>
      <c r="AW634" s="40" t="n">
        <v>0</v>
      </c>
      <c r="AX634" t="inlineStr">
        <is>
          <t>.</t>
        </is>
      </c>
      <c r="AY634" s="40" t="inlineStr">
        <is>
          <t>.</t>
        </is>
      </c>
      <c r="BA634" s="18" t="n"/>
      <c r="BB634" t="inlineStr">
        <is>
          <t>.</t>
        </is>
      </c>
      <c r="BC634" s="18" t="inlineStr">
        <is>
          <t>.</t>
        </is>
      </c>
      <c r="BD634" s="18" t="inlineStr">
        <is>
          <t>United Kingdom</t>
        </is>
      </c>
      <c r="BE634" t="n">
        <v>1</v>
      </c>
      <c r="BF634" t="n">
        <v>0</v>
      </c>
      <c r="BG634" t="n">
        <v>1</v>
      </c>
      <c r="BH634" t="n">
        <v>0</v>
      </c>
      <c r="BI634" t="n">
        <v>0</v>
      </c>
      <c r="BJ634" t="n">
        <v>0</v>
      </c>
      <c r="BK634" s="18" t="n">
        <v>0</v>
      </c>
      <c r="BL634" t="n">
        <v>1</v>
      </c>
      <c r="BM634" t="n">
        <v>0</v>
      </c>
      <c r="BN634" s="18" t="n">
        <v>0</v>
      </c>
      <c r="BO634" t="n">
        <v>1847.333333333333</v>
      </c>
      <c r="BP634" t="n">
        <v>883.1999999999999</v>
      </c>
      <c r="BQ634" s="25" t="n">
        <v>39.1</v>
      </c>
      <c r="BR634" t="n">
        <v>0</v>
      </c>
      <c r="BS634" t="n">
        <v>0</v>
      </c>
      <c r="BT634" t="n">
        <v>0</v>
      </c>
      <c r="BU634" t="n">
        <v>0</v>
      </c>
      <c r="BV634" t="n">
        <v>0</v>
      </c>
      <c r="BW634" t="n">
        <v>0</v>
      </c>
      <c r="BX634" t="n">
        <v>0</v>
      </c>
      <c r="BY634" s="18" t="n">
        <v>1</v>
      </c>
      <c r="BZ634" t="n">
        <v>0</v>
      </c>
      <c r="CA634" t="n">
        <v>0</v>
      </c>
      <c r="CB634" t="n">
        <v>1</v>
      </c>
      <c r="CC634" s="18" t="n">
        <v>0</v>
      </c>
      <c r="CD634" t="n">
        <v>0</v>
      </c>
      <c r="CE634" t="n">
        <v>0</v>
      </c>
      <c r="CF634" t="n">
        <v>0</v>
      </c>
      <c r="CG634" t="n">
        <v>0</v>
      </c>
      <c r="CH634" s="18" t="n">
        <v>1</v>
      </c>
      <c r="CI634" t="n">
        <v>1</v>
      </c>
      <c r="CJ634" t="n">
        <v>1</v>
      </c>
      <c r="CK634" t="n">
        <v>0</v>
      </c>
      <c r="CL634" t="n">
        <v>0</v>
      </c>
      <c r="CM634" t="n">
        <v>0</v>
      </c>
      <c r="CN634" t="n">
        <v>1</v>
      </c>
      <c r="CO634" t="n">
        <v>0</v>
      </c>
      <c r="CP634" t="n">
        <v>0</v>
      </c>
      <c r="CQ634" t="n">
        <v>0</v>
      </c>
      <c r="CR634" t="n">
        <v>0</v>
      </c>
      <c r="CS634" s="18" t="n">
        <v>1</v>
      </c>
      <c r="DD634" s="34" t="inlineStr">
        <is>
          <t>X</t>
        </is>
      </c>
    </row>
    <row r="635">
      <c r="A635" t="n">
        <v>634</v>
      </c>
      <c r="B635" t="n">
        <v>39</v>
      </c>
      <c r="C635" s="25" t="inlineStr">
        <is>
          <t>Harmon et al. (2002)</t>
        </is>
      </c>
      <c r="D635" s="12" t="n">
        <v>8.4</v>
      </c>
      <c r="E635" s="14" t="n">
        <v>3</v>
      </c>
      <c r="F635" s="7">
        <f>D635/E635</f>
        <v/>
      </c>
      <c r="G635" s="7">
        <f>D635-E635</f>
        <v/>
      </c>
      <c r="H635" s="16">
        <f>D635+E635</f>
        <v/>
      </c>
      <c r="I635" s="11">
        <f>IFERROR(F635/SQRT(F635^2+W635), "X")</f>
        <v/>
      </c>
      <c r="J635" s="33">
        <f>IFERROR(SQRT((1-I635^2)/W635), "X")</f>
        <v/>
      </c>
      <c r="K635" s="33">
        <f>IFERROR(1/J635, "X")</f>
        <v/>
      </c>
      <c r="L635" s="33">
        <f>IFERROR(I635-J635, "X")</f>
        <v/>
      </c>
      <c r="M635" s="33">
        <f>IFERROR(I635+J635, "X")</f>
        <v/>
      </c>
      <c r="N635" s="8" t="n">
        <v>0</v>
      </c>
      <c r="O635" s="9" t="n">
        <v>1</v>
      </c>
      <c r="P635" s="8" t="n">
        <v>0</v>
      </c>
      <c r="Q635" s="9" t="n">
        <v>0</v>
      </c>
      <c r="R635" s="9" t="n">
        <v>0</v>
      </c>
      <c r="S635" s="9" t="n">
        <v>1</v>
      </c>
      <c r="T635" s="9" t="n">
        <v>0</v>
      </c>
      <c r="U635" s="8" t="n">
        <v>2486</v>
      </c>
      <c r="V635" s="9" t="n">
        <v>13</v>
      </c>
      <c r="W635" s="9">
        <f>U635-V635-1</f>
        <v/>
      </c>
      <c r="X635" s="9">
        <f>COUNTIF(B:B,B635)</f>
        <v/>
      </c>
      <c r="Y635" s="7">
        <f>(AN635*0+AO635*6+AP635*11+14*AQ635)</f>
        <v/>
      </c>
      <c r="Z635" s="7">
        <f>BQ635-Y635-6</f>
        <v/>
      </c>
      <c r="AA635" s="9" t="n">
        <v>1</v>
      </c>
      <c r="AB635" s="9" t="n">
        <v>0</v>
      </c>
      <c r="AC635" s="9" t="n">
        <v>0</v>
      </c>
      <c r="AD635" s="9" t="n">
        <v>1</v>
      </c>
      <c r="AE635" s="9" t="n">
        <v>0</v>
      </c>
      <c r="AF635" s="9" t="n">
        <v>0</v>
      </c>
      <c r="AG635" s="8" t="n">
        <v>1</v>
      </c>
      <c r="AH635" s="9" t="n">
        <v>0</v>
      </c>
      <c r="AI635" s="30" t="n">
        <v>0</v>
      </c>
      <c r="AJ635" s="9" t="n">
        <v>0</v>
      </c>
      <c r="AK635" s="30" t="n">
        <v>1</v>
      </c>
      <c r="AL635" s="21" t="n">
        <v>2001</v>
      </c>
      <c r="AM635" s="23">
        <f>LN(AL635)</f>
        <v/>
      </c>
      <c r="AN635" s="33" t="n">
        <v>0.1372</v>
      </c>
      <c r="AO635" s="33">
        <f>1-SUM(AN635,AP635,AQ635)</f>
        <v/>
      </c>
      <c r="AP635" s="33" t="n">
        <v>0.286</v>
      </c>
      <c r="AQ635" s="43" t="n">
        <v>0.353</v>
      </c>
      <c r="AR635" s="33" t="inlineStr">
        <is>
          <t>.</t>
        </is>
      </c>
      <c r="AS635" s="43" t="inlineStr">
        <is>
          <t>.</t>
        </is>
      </c>
      <c r="AT635" s="42" t="n">
        <v>0.57</v>
      </c>
      <c r="AU635" s="18" t="n">
        <v>0.43</v>
      </c>
      <c r="AV635" t="n">
        <v>1</v>
      </c>
      <c r="AW635" s="40" t="n">
        <v>0</v>
      </c>
      <c r="AX635" t="inlineStr">
        <is>
          <t>.</t>
        </is>
      </c>
      <c r="AY635" s="40" t="inlineStr">
        <is>
          <t>.</t>
        </is>
      </c>
      <c r="BA635" s="18" t="n"/>
      <c r="BB635" t="inlineStr">
        <is>
          <t>.</t>
        </is>
      </c>
      <c r="BC635" s="18" t="inlineStr">
        <is>
          <t>.</t>
        </is>
      </c>
      <c r="BD635" s="18" t="inlineStr">
        <is>
          <t>United Kingdom</t>
        </is>
      </c>
      <c r="BE635" t="n">
        <v>1</v>
      </c>
      <c r="BF635" t="n">
        <v>0</v>
      </c>
      <c r="BG635" t="n">
        <v>1</v>
      </c>
      <c r="BH635" t="n">
        <v>0</v>
      </c>
      <c r="BI635" t="n">
        <v>0</v>
      </c>
      <c r="BJ635" t="n">
        <v>0</v>
      </c>
      <c r="BK635" s="18" t="n">
        <v>0</v>
      </c>
      <c r="BL635" t="n">
        <v>1</v>
      </c>
      <c r="BM635" t="n">
        <v>0</v>
      </c>
      <c r="BN635" s="18" t="n">
        <v>0</v>
      </c>
      <c r="BO635" t="n">
        <v>1847.333333333333</v>
      </c>
      <c r="BP635" t="n">
        <v>883.1999999999999</v>
      </c>
      <c r="BQ635" s="25" t="n">
        <v>39.1</v>
      </c>
      <c r="BR635" t="n">
        <v>0</v>
      </c>
      <c r="BS635" t="n">
        <v>0</v>
      </c>
      <c r="BT635" t="n">
        <v>0</v>
      </c>
      <c r="BU635" t="n">
        <v>0</v>
      </c>
      <c r="BV635" t="n">
        <v>0</v>
      </c>
      <c r="BW635" t="n">
        <v>0</v>
      </c>
      <c r="BX635" t="n">
        <v>0</v>
      </c>
      <c r="BY635" s="18" t="n">
        <v>1</v>
      </c>
      <c r="BZ635" t="n">
        <v>0</v>
      </c>
      <c r="CA635" t="n">
        <v>0</v>
      </c>
      <c r="CB635" t="n">
        <v>1</v>
      </c>
      <c r="CC635" s="18" t="n">
        <v>0</v>
      </c>
      <c r="CD635" t="n">
        <v>0</v>
      </c>
      <c r="CE635" t="n">
        <v>0</v>
      </c>
      <c r="CF635" t="n">
        <v>0</v>
      </c>
      <c r="CG635" t="n">
        <v>0</v>
      </c>
      <c r="CH635" s="18" t="n">
        <v>1</v>
      </c>
      <c r="CI635" t="n">
        <v>1</v>
      </c>
      <c r="CJ635" t="n">
        <v>1</v>
      </c>
      <c r="CK635" t="n">
        <v>0</v>
      </c>
      <c r="CL635" t="n">
        <v>0</v>
      </c>
      <c r="CM635" t="n">
        <v>0</v>
      </c>
      <c r="CN635" t="n">
        <v>1</v>
      </c>
      <c r="CO635" t="n">
        <v>0</v>
      </c>
      <c r="CP635" t="n">
        <v>0</v>
      </c>
      <c r="CQ635" t="n">
        <v>0</v>
      </c>
      <c r="CR635" t="n">
        <v>0</v>
      </c>
      <c r="CS635" s="18" t="n">
        <v>1</v>
      </c>
      <c r="DD635" s="34" t="inlineStr">
        <is>
          <t>X</t>
        </is>
      </c>
    </row>
    <row r="636">
      <c r="A636" t="n">
        <v>635</v>
      </c>
      <c r="B636" t="n">
        <v>39</v>
      </c>
      <c r="C636" s="25" t="inlineStr">
        <is>
          <t>Harmon et al. (2002)</t>
        </is>
      </c>
      <c r="D636" s="12" t="n">
        <v>6.1</v>
      </c>
      <c r="E636" s="14" t="n">
        <v>0.6</v>
      </c>
      <c r="F636" s="7">
        <f>D636/E636</f>
        <v/>
      </c>
      <c r="G636" s="7">
        <f>D636-E636</f>
        <v/>
      </c>
      <c r="H636" s="16">
        <f>D636+E636</f>
        <v/>
      </c>
      <c r="I636" s="11">
        <f>IFERROR(F636/SQRT(F636^2+W636), "X")</f>
        <v/>
      </c>
      <c r="J636" s="33">
        <f>IFERROR(SQRT((1-I636^2)/W636), "X")</f>
        <v/>
      </c>
      <c r="K636" s="33">
        <f>IFERROR(1/J636, "X")</f>
        <v/>
      </c>
      <c r="L636" s="33">
        <f>IFERROR(I636-J636, "X")</f>
        <v/>
      </c>
      <c r="M636" s="33">
        <f>IFERROR(I636+J636, "X")</f>
        <v/>
      </c>
      <c r="N636" s="8" t="n">
        <v>0</v>
      </c>
      <c r="O636" s="9" t="n">
        <v>1</v>
      </c>
      <c r="P636" s="8" t="n">
        <v>0</v>
      </c>
      <c r="Q636" s="9" t="n">
        <v>0</v>
      </c>
      <c r="R636" s="9" t="n">
        <v>0</v>
      </c>
      <c r="S636" s="9" t="n">
        <v>1</v>
      </c>
      <c r="T636" s="9" t="n">
        <v>0</v>
      </c>
      <c r="U636" s="8" t="n">
        <v>3169</v>
      </c>
      <c r="V636" s="9" t="n">
        <v>13</v>
      </c>
      <c r="W636" s="9">
        <f>U636-V636-1</f>
        <v/>
      </c>
      <c r="X636" s="9">
        <f>COUNTIF(B:B,B636)</f>
        <v/>
      </c>
      <c r="Y636" s="7">
        <f>(AN636*0+AO636*6+AP636*11+14*AQ636)</f>
        <v/>
      </c>
      <c r="Z636" s="7">
        <f>BQ636-Y636-6</f>
        <v/>
      </c>
      <c r="AA636" s="9" t="n">
        <v>1</v>
      </c>
      <c r="AB636" s="9" t="n">
        <v>0</v>
      </c>
      <c r="AC636" s="9" t="n">
        <v>0</v>
      </c>
      <c r="AD636" s="9" t="n">
        <v>1</v>
      </c>
      <c r="AE636" s="9" t="n">
        <v>0</v>
      </c>
      <c r="AF636" s="9" t="n">
        <v>0</v>
      </c>
      <c r="AG636" s="8" t="n">
        <v>1</v>
      </c>
      <c r="AH636" s="9" t="n">
        <v>0</v>
      </c>
      <c r="AI636" s="30" t="n">
        <v>0</v>
      </c>
      <c r="AJ636" s="9" t="n">
        <v>0</v>
      </c>
      <c r="AK636" s="30" t="n">
        <v>1</v>
      </c>
      <c r="AL636" s="21" t="n">
        <v>2001</v>
      </c>
      <c r="AM636" s="23">
        <f>LN(AL636)</f>
        <v/>
      </c>
      <c r="AN636" s="33" t="n">
        <v>0.1372</v>
      </c>
      <c r="AO636" s="33">
        <f>1-SUM(AN636,AP636,AQ636)</f>
        <v/>
      </c>
      <c r="AP636" s="33" t="n">
        <v>0.286</v>
      </c>
      <c r="AQ636" s="43" t="n">
        <v>0.353</v>
      </c>
      <c r="AR636" s="33" t="inlineStr">
        <is>
          <t>.</t>
        </is>
      </c>
      <c r="AS636" s="43" t="inlineStr">
        <is>
          <t>.</t>
        </is>
      </c>
      <c r="AT636" s="42" t="n">
        <v>0.57</v>
      </c>
      <c r="AU636" s="18" t="n">
        <v>0.43</v>
      </c>
      <c r="AV636" t="n">
        <v>1</v>
      </c>
      <c r="AW636" s="40" t="n">
        <v>0</v>
      </c>
      <c r="AX636" t="inlineStr">
        <is>
          <t>.</t>
        </is>
      </c>
      <c r="AY636" s="40" t="inlineStr">
        <is>
          <t>.</t>
        </is>
      </c>
      <c r="BA636" s="18" t="n"/>
      <c r="BB636" t="inlineStr">
        <is>
          <t>.</t>
        </is>
      </c>
      <c r="BC636" s="18" t="inlineStr">
        <is>
          <t>.</t>
        </is>
      </c>
      <c r="BD636" s="18" t="inlineStr">
        <is>
          <t>United Kingdom</t>
        </is>
      </c>
      <c r="BE636" t="n">
        <v>1</v>
      </c>
      <c r="BF636" t="n">
        <v>0</v>
      </c>
      <c r="BG636" t="n">
        <v>1</v>
      </c>
      <c r="BH636" t="n">
        <v>0</v>
      </c>
      <c r="BI636" t="n">
        <v>0</v>
      </c>
      <c r="BJ636" t="n">
        <v>0</v>
      </c>
      <c r="BK636" s="18" t="n">
        <v>0</v>
      </c>
      <c r="BL636" t="n">
        <v>1</v>
      </c>
      <c r="BM636" t="n">
        <v>0</v>
      </c>
      <c r="BN636" s="18" t="n">
        <v>0</v>
      </c>
      <c r="BO636" t="n">
        <v>1847.333333333333</v>
      </c>
      <c r="BP636" t="n">
        <v>883.1999999999999</v>
      </c>
      <c r="BQ636" s="25" t="n">
        <v>39.1</v>
      </c>
      <c r="BR636" t="n">
        <v>1</v>
      </c>
      <c r="BS636" t="n">
        <v>0</v>
      </c>
      <c r="BT636" t="n">
        <v>0</v>
      </c>
      <c r="BU636" t="n">
        <v>0</v>
      </c>
      <c r="BV636" t="n">
        <v>0</v>
      </c>
      <c r="BW636" t="n">
        <v>0</v>
      </c>
      <c r="BX636" t="n">
        <v>0</v>
      </c>
      <c r="BY636" s="18" t="n">
        <v>0</v>
      </c>
      <c r="BZ636" t="n">
        <v>0</v>
      </c>
      <c r="CA636" t="n">
        <v>0</v>
      </c>
      <c r="CB636" t="n">
        <v>1</v>
      </c>
      <c r="CC636" s="18" t="n">
        <v>0</v>
      </c>
      <c r="CD636" t="n">
        <v>0</v>
      </c>
      <c r="CE636" t="n">
        <v>0</v>
      </c>
      <c r="CF636" t="n">
        <v>0</v>
      </c>
      <c r="CG636" t="n">
        <v>0</v>
      </c>
      <c r="CH636" s="18" t="n">
        <v>1</v>
      </c>
      <c r="CI636" t="n">
        <v>1</v>
      </c>
      <c r="CJ636" t="n">
        <v>1</v>
      </c>
      <c r="CK636" t="n">
        <v>0</v>
      </c>
      <c r="CL636" t="n">
        <v>0</v>
      </c>
      <c r="CM636" t="n">
        <v>0</v>
      </c>
      <c r="CN636" t="n">
        <v>1</v>
      </c>
      <c r="CO636" t="n">
        <v>0</v>
      </c>
      <c r="CP636" t="n">
        <v>0</v>
      </c>
      <c r="CQ636" t="n">
        <v>0</v>
      </c>
      <c r="CR636" t="n">
        <v>0</v>
      </c>
      <c r="CS636" s="18" t="n">
        <v>1</v>
      </c>
      <c r="DD636" s="34" t="inlineStr">
        <is>
          <t>X</t>
        </is>
      </c>
    </row>
    <row r="637">
      <c r="A637" t="n">
        <v>636</v>
      </c>
      <c r="B637" t="n">
        <v>39</v>
      </c>
      <c r="C637" s="25" t="inlineStr">
        <is>
          <t>Harmon et al. (2002)</t>
        </is>
      </c>
      <c r="D637" s="12" t="n">
        <v>19.1</v>
      </c>
      <c r="E637" s="14" t="n">
        <v>3.1</v>
      </c>
      <c r="F637" s="7">
        <f>D637/E637</f>
        <v/>
      </c>
      <c r="G637" s="7">
        <f>D637-E637</f>
        <v/>
      </c>
      <c r="H637" s="16">
        <f>D637+E637</f>
        <v/>
      </c>
      <c r="I637" s="11">
        <f>IFERROR(F637/SQRT(F637^2+W637), "X")</f>
        <v/>
      </c>
      <c r="J637" s="33">
        <f>IFERROR(SQRT((1-I637^2)/W637), "X")</f>
        <v/>
      </c>
      <c r="K637" s="33">
        <f>IFERROR(1/J637, "X")</f>
        <v/>
      </c>
      <c r="L637" s="33">
        <f>IFERROR(I637-J637, "X")</f>
        <v/>
      </c>
      <c r="M637" s="33">
        <f>IFERROR(I637+J637, "X")</f>
        <v/>
      </c>
      <c r="N637" s="8" t="n">
        <v>0</v>
      </c>
      <c r="O637" s="9" t="n">
        <v>1</v>
      </c>
      <c r="P637" s="8" t="n">
        <v>0</v>
      </c>
      <c r="Q637" s="9" t="n">
        <v>0</v>
      </c>
      <c r="R637" s="9" t="n">
        <v>0</v>
      </c>
      <c r="S637" s="9" t="n">
        <v>1</v>
      </c>
      <c r="T637" s="9" t="n">
        <v>0</v>
      </c>
      <c r="U637" s="8" t="n">
        <v>2311</v>
      </c>
      <c r="V637" s="9" t="n">
        <v>13</v>
      </c>
      <c r="W637" s="9">
        <f>U637-V637-1</f>
        <v/>
      </c>
      <c r="X637" s="9">
        <f>COUNTIF(B:B,B637)</f>
        <v/>
      </c>
      <c r="Y637" s="7">
        <f>(AN637*0+AO637*6+AP637*11+14*AQ637)</f>
        <v/>
      </c>
      <c r="Z637" s="7">
        <f>BQ637-Y637-6</f>
        <v/>
      </c>
      <c r="AA637" s="9" t="n">
        <v>1</v>
      </c>
      <c r="AB637" s="9" t="n">
        <v>0</v>
      </c>
      <c r="AC637" s="9" t="n">
        <v>0</v>
      </c>
      <c r="AD637" s="9" t="n">
        <v>1</v>
      </c>
      <c r="AE637" s="9" t="n">
        <v>0</v>
      </c>
      <c r="AF637" s="9" t="n">
        <v>0</v>
      </c>
      <c r="AG637" s="8" t="n">
        <v>1</v>
      </c>
      <c r="AH637" s="9" t="n">
        <v>0</v>
      </c>
      <c r="AI637" s="30" t="n">
        <v>0</v>
      </c>
      <c r="AJ637" s="9" t="n">
        <v>0</v>
      </c>
      <c r="AK637" s="30" t="n">
        <v>1</v>
      </c>
      <c r="AL637" s="21" t="n">
        <v>2001</v>
      </c>
      <c r="AM637" s="23">
        <f>LN(AL637)</f>
        <v/>
      </c>
      <c r="AN637" s="33" t="n">
        <v>0.1372</v>
      </c>
      <c r="AO637" s="33">
        <f>1-SUM(AN637,AP637,AQ637)</f>
        <v/>
      </c>
      <c r="AP637" s="33" t="n">
        <v>0.286</v>
      </c>
      <c r="AQ637" s="43" t="n">
        <v>0.353</v>
      </c>
      <c r="AR637" s="33" t="inlineStr">
        <is>
          <t>.</t>
        </is>
      </c>
      <c r="AS637" s="43" t="inlineStr">
        <is>
          <t>.</t>
        </is>
      </c>
      <c r="AT637" s="42" t="n">
        <v>0.57</v>
      </c>
      <c r="AU637" s="18" t="n">
        <v>0.43</v>
      </c>
      <c r="AV637" t="n">
        <v>1</v>
      </c>
      <c r="AW637" s="40" t="n">
        <v>0</v>
      </c>
      <c r="AX637" t="inlineStr">
        <is>
          <t>.</t>
        </is>
      </c>
      <c r="AY637" s="40" t="inlineStr">
        <is>
          <t>.</t>
        </is>
      </c>
      <c r="BA637" s="18" t="n"/>
      <c r="BB637" t="inlineStr">
        <is>
          <t>.</t>
        </is>
      </c>
      <c r="BC637" s="18" t="inlineStr">
        <is>
          <t>.</t>
        </is>
      </c>
      <c r="BD637" s="18" t="inlineStr">
        <is>
          <t>United Kingdom</t>
        </is>
      </c>
      <c r="BE637" t="n">
        <v>1</v>
      </c>
      <c r="BF637" t="n">
        <v>0</v>
      </c>
      <c r="BG637" t="n">
        <v>1</v>
      </c>
      <c r="BH637" t="n">
        <v>0</v>
      </c>
      <c r="BI637" t="n">
        <v>0</v>
      </c>
      <c r="BJ637" t="n">
        <v>0</v>
      </c>
      <c r="BK637" s="18" t="n">
        <v>0</v>
      </c>
      <c r="BL637" t="n">
        <v>1</v>
      </c>
      <c r="BM637" t="n">
        <v>0</v>
      </c>
      <c r="BN637" s="18" t="n">
        <v>0</v>
      </c>
      <c r="BO637" t="n">
        <v>1847.333333333333</v>
      </c>
      <c r="BP637" t="n">
        <v>883.1999999999999</v>
      </c>
      <c r="BQ637" s="25" t="n">
        <v>39.1</v>
      </c>
      <c r="BR637" t="n">
        <v>0</v>
      </c>
      <c r="BS637" t="n">
        <v>0</v>
      </c>
      <c r="BT637" t="n">
        <v>0</v>
      </c>
      <c r="BU637" t="n">
        <v>0</v>
      </c>
      <c r="BV637" t="n">
        <v>0</v>
      </c>
      <c r="BW637" t="n">
        <v>0</v>
      </c>
      <c r="BX637" t="n">
        <v>0</v>
      </c>
      <c r="BY637" s="18" t="n">
        <v>1</v>
      </c>
      <c r="BZ637" t="n">
        <v>0</v>
      </c>
      <c r="CA637" t="n">
        <v>0</v>
      </c>
      <c r="CB637" t="n">
        <v>1</v>
      </c>
      <c r="CC637" s="18" t="n">
        <v>0</v>
      </c>
      <c r="CD637" t="n">
        <v>0</v>
      </c>
      <c r="CE637" t="n">
        <v>0</v>
      </c>
      <c r="CF637" t="n">
        <v>0</v>
      </c>
      <c r="CG637" t="n">
        <v>0</v>
      </c>
      <c r="CH637" s="18" t="n">
        <v>1</v>
      </c>
      <c r="CI637" t="n">
        <v>1</v>
      </c>
      <c r="CJ637" t="n">
        <v>1</v>
      </c>
      <c r="CK637" t="n">
        <v>0</v>
      </c>
      <c r="CL637" t="n">
        <v>0</v>
      </c>
      <c r="CM637" t="n">
        <v>0</v>
      </c>
      <c r="CN637" t="n">
        <v>1</v>
      </c>
      <c r="CO637" t="n">
        <v>0</v>
      </c>
      <c r="CP637" t="n">
        <v>0</v>
      </c>
      <c r="CQ637" t="n">
        <v>0</v>
      </c>
      <c r="CR637" t="n">
        <v>0</v>
      </c>
      <c r="CS637" s="18" t="n">
        <v>1</v>
      </c>
      <c r="DD637" s="34" t="inlineStr">
        <is>
          <t>X</t>
        </is>
      </c>
    </row>
    <row r="638">
      <c r="A638" t="n">
        <v>637</v>
      </c>
      <c r="B638" t="n">
        <v>39</v>
      </c>
      <c r="C638" s="25" t="inlineStr">
        <is>
          <t>Harmon et al. (2002)</t>
        </is>
      </c>
      <c r="D638" s="12" t="n">
        <v>8</v>
      </c>
      <c r="E638" s="14" t="n">
        <v>3.3</v>
      </c>
      <c r="F638" s="7">
        <f>D638/E638</f>
        <v/>
      </c>
      <c r="G638" s="7">
        <f>D638-E638</f>
        <v/>
      </c>
      <c r="H638" s="16">
        <f>D638+E638</f>
        <v/>
      </c>
      <c r="I638" s="11">
        <f>IFERROR(F638/SQRT(F638^2+W638), "X")</f>
        <v/>
      </c>
      <c r="J638" s="33">
        <f>IFERROR(SQRT((1-I638^2)/W638), "X")</f>
        <v/>
      </c>
      <c r="K638" s="33">
        <f>IFERROR(1/J638, "X")</f>
        <v/>
      </c>
      <c r="L638" s="33">
        <f>IFERROR(I638-J638, "X")</f>
        <v/>
      </c>
      <c r="M638" s="33">
        <f>IFERROR(I638+J638, "X")</f>
        <v/>
      </c>
      <c r="N638" s="8" t="n">
        <v>0</v>
      </c>
      <c r="O638" s="9" t="n">
        <v>1</v>
      </c>
      <c r="P638" s="8" t="n">
        <v>0</v>
      </c>
      <c r="Q638" s="9" t="n">
        <v>0</v>
      </c>
      <c r="R638" s="9" t="n">
        <v>0</v>
      </c>
      <c r="S638" s="9" t="n">
        <v>1</v>
      </c>
      <c r="T638" s="9" t="n">
        <v>0</v>
      </c>
      <c r="U638" s="8" t="n">
        <v>1972</v>
      </c>
      <c r="V638" s="9" t="n">
        <v>13</v>
      </c>
      <c r="W638" s="9">
        <f>U638-V638-1</f>
        <v/>
      </c>
      <c r="X638" s="9">
        <f>COUNTIF(B:B,B638)</f>
        <v/>
      </c>
      <c r="Y638" s="7">
        <f>(AN638*0+AO638*6+AP638*11+14*AQ638)</f>
        <v/>
      </c>
      <c r="Z638" s="7">
        <f>BQ638-Y638-6</f>
        <v/>
      </c>
      <c r="AA638" s="9" t="n">
        <v>1</v>
      </c>
      <c r="AB638" s="9" t="n">
        <v>0</v>
      </c>
      <c r="AC638" s="9" t="n">
        <v>0</v>
      </c>
      <c r="AD638" s="9" t="n">
        <v>1</v>
      </c>
      <c r="AE638" s="9" t="n">
        <v>0</v>
      </c>
      <c r="AF638" s="9" t="n">
        <v>0</v>
      </c>
      <c r="AG638" s="8" t="n">
        <v>1</v>
      </c>
      <c r="AH638" s="9" t="n">
        <v>0</v>
      </c>
      <c r="AI638" s="30" t="n">
        <v>0</v>
      </c>
      <c r="AJ638" s="9" t="n">
        <v>0</v>
      </c>
      <c r="AK638" s="30" t="n">
        <v>1</v>
      </c>
      <c r="AL638" s="21" t="n">
        <v>2001</v>
      </c>
      <c r="AM638" s="23">
        <f>LN(AL638)</f>
        <v/>
      </c>
      <c r="AN638" s="33" t="n">
        <v>0.1372</v>
      </c>
      <c r="AO638" s="33">
        <f>1-SUM(AN638,AP638,AQ638)</f>
        <v/>
      </c>
      <c r="AP638" s="33" t="n">
        <v>0.286</v>
      </c>
      <c r="AQ638" s="43" t="n">
        <v>0.353</v>
      </c>
      <c r="AR638" s="33" t="inlineStr">
        <is>
          <t>.</t>
        </is>
      </c>
      <c r="AS638" s="43" t="inlineStr">
        <is>
          <t>.</t>
        </is>
      </c>
      <c r="AT638" s="42" t="n">
        <v>0.57</v>
      </c>
      <c r="AU638" s="18" t="n">
        <v>0.43</v>
      </c>
      <c r="AV638" t="n">
        <v>1</v>
      </c>
      <c r="AW638" s="40" t="n">
        <v>0</v>
      </c>
      <c r="AX638" t="inlineStr">
        <is>
          <t>.</t>
        </is>
      </c>
      <c r="AY638" s="40" t="inlineStr">
        <is>
          <t>.</t>
        </is>
      </c>
      <c r="BA638" s="18" t="n"/>
      <c r="BB638" t="inlineStr">
        <is>
          <t>.</t>
        </is>
      </c>
      <c r="BC638" s="18" t="inlineStr">
        <is>
          <t>.</t>
        </is>
      </c>
      <c r="BD638" s="18" t="inlineStr">
        <is>
          <t>United Kingdom</t>
        </is>
      </c>
      <c r="BE638" t="n">
        <v>1</v>
      </c>
      <c r="BF638" t="n">
        <v>0</v>
      </c>
      <c r="BG638" t="n">
        <v>1</v>
      </c>
      <c r="BH638" t="n">
        <v>0</v>
      </c>
      <c r="BI638" t="n">
        <v>0</v>
      </c>
      <c r="BJ638" t="n">
        <v>0</v>
      </c>
      <c r="BK638" s="18" t="n">
        <v>0</v>
      </c>
      <c r="BL638" t="n">
        <v>1</v>
      </c>
      <c r="BM638" t="n">
        <v>0</v>
      </c>
      <c r="BN638" s="18" t="n">
        <v>0</v>
      </c>
      <c r="BO638" t="n">
        <v>1847.333333333333</v>
      </c>
      <c r="BP638" t="n">
        <v>883.1999999999999</v>
      </c>
      <c r="BQ638" s="25" t="n">
        <v>39.1</v>
      </c>
      <c r="BR638" t="n">
        <v>0</v>
      </c>
      <c r="BS638" t="n">
        <v>0</v>
      </c>
      <c r="BT638" t="n">
        <v>0</v>
      </c>
      <c r="BU638" t="n">
        <v>0</v>
      </c>
      <c r="BV638" t="n">
        <v>0</v>
      </c>
      <c r="BW638" t="n">
        <v>0</v>
      </c>
      <c r="BX638" t="n">
        <v>0</v>
      </c>
      <c r="BY638" s="18" t="n">
        <v>1</v>
      </c>
      <c r="BZ638" t="n">
        <v>0</v>
      </c>
      <c r="CA638" t="n">
        <v>0</v>
      </c>
      <c r="CB638" t="n">
        <v>1</v>
      </c>
      <c r="CC638" s="18" t="n">
        <v>0</v>
      </c>
      <c r="CD638" t="n">
        <v>0</v>
      </c>
      <c r="CE638" t="n">
        <v>0</v>
      </c>
      <c r="CF638" t="n">
        <v>0</v>
      </c>
      <c r="CG638" t="n">
        <v>0</v>
      </c>
      <c r="CH638" s="18" t="n">
        <v>1</v>
      </c>
      <c r="CI638" t="n">
        <v>1</v>
      </c>
      <c r="CJ638" t="n">
        <v>1</v>
      </c>
      <c r="CK638" t="n">
        <v>0</v>
      </c>
      <c r="CL638" t="n">
        <v>0</v>
      </c>
      <c r="CM638" t="n">
        <v>0</v>
      </c>
      <c r="CN638" t="n">
        <v>1</v>
      </c>
      <c r="CO638" t="n">
        <v>0</v>
      </c>
      <c r="CP638" t="n">
        <v>0</v>
      </c>
      <c r="CQ638" t="n">
        <v>0</v>
      </c>
      <c r="CR638" t="n">
        <v>0</v>
      </c>
      <c r="CS638" s="18" t="n">
        <v>1</v>
      </c>
      <c r="DD638" s="34" t="inlineStr">
        <is>
          <t>X</t>
        </is>
      </c>
    </row>
    <row r="639">
      <c r="A639" t="n">
        <v>638</v>
      </c>
      <c r="B639" t="n">
        <v>39</v>
      </c>
      <c r="C639" s="25" t="inlineStr">
        <is>
          <t>Harmon et al. (2002)</t>
        </is>
      </c>
      <c r="D639" s="12" t="n">
        <v>9.199999999999999</v>
      </c>
      <c r="E639" s="14" t="n">
        <v>0.2</v>
      </c>
      <c r="F639" s="7">
        <f>D639/E639</f>
        <v/>
      </c>
      <c r="G639" s="7">
        <f>D639-E639</f>
        <v/>
      </c>
      <c r="H639" s="16">
        <f>D639+E639</f>
        <v/>
      </c>
      <c r="I639" s="11">
        <f>IFERROR(F639/SQRT(F639^2+W639), "X")</f>
        <v/>
      </c>
      <c r="J639" s="33">
        <f>IFERROR(SQRT((1-I639^2)/W639), "X")</f>
        <v/>
      </c>
      <c r="K639" s="33">
        <f>IFERROR(1/J639, "X")</f>
        <v/>
      </c>
      <c r="L639" s="33">
        <f>IFERROR(I639-J639, "X")</f>
        <v/>
      </c>
      <c r="M639" s="33">
        <f>IFERROR(I639+J639, "X")</f>
        <v/>
      </c>
      <c r="N639" s="8" t="n">
        <v>0</v>
      </c>
      <c r="O639" s="9" t="n">
        <v>1</v>
      </c>
      <c r="P639" s="8" t="n">
        <v>0</v>
      </c>
      <c r="Q639" s="9" t="n">
        <v>0</v>
      </c>
      <c r="R639" s="9" t="n">
        <v>0</v>
      </c>
      <c r="S639" s="9" t="n">
        <v>1</v>
      </c>
      <c r="T639" s="9" t="n">
        <v>0</v>
      </c>
      <c r="U639" s="8" t="n">
        <v>11759</v>
      </c>
      <c r="V639" s="9" t="n">
        <v>13</v>
      </c>
      <c r="W639" s="9">
        <f>U639-V639-1</f>
        <v/>
      </c>
      <c r="X639" s="9">
        <f>COUNTIF(B:B,B639)</f>
        <v/>
      </c>
      <c r="Y639" s="7">
        <f>(AN639*0+AO639*6+AP639*11+14*AQ639)</f>
        <v/>
      </c>
      <c r="Z639" s="7">
        <f>BQ639-Y639-6</f>
        <v/>
      </c>
      <c r="AA639" s="9" t="n">
        <v>1</v>
      </c>
      <c r="AB639" s="9" t="n">
        <v>0</v>
      </c>
      <c r="AC639" s="9" t="n">
        <v>0</v>
      </c>
      <c r="AD639" s="9" t="n">
        <v>1</v>
      </c>
      <c r="AE639" s="9" t="n">
        <v>0</v>
      </c>
      <c r="AF639" s="9" t="n">
        <v>0</v>
      </c>
      <c r="AG639" s="8" t="n">
        <v>1</v>
      </c>
      <c r="AH639" s="9" t="n">
        <v>0</v>
      </c>
      <c r="AI639" s="30" t="n">
        <v>0</v>
      </c>
      <c r="AJ639" s="9" t="n">
        <v>0</v>
      </c>
      <c r="AK639" s="30" t="n">
        <v>1</v>
      </c>
      <c r="AL639" s="21" t="n">
        <v>2001</v>
      </c>
      <c r="AM639" s="23">
        <f>LN(AL639)</f>
        <v/>
      </c>
      <c r="AN639" s="33" t="n">
        <v>0.1372</v>
      </c>
      <c r="AO639" s="33">
        <f>1-SUM(AN639,AP639,AQ639)</f>
        <v/>
      </c>
      <c r="AP639" s="33" t="n">
        <v>0.286</v>
      </c>
      <c r="AQ639" s="43" t="n">
        <v>0.353</v>
      </c>
      <c r="AR639" s="33" t="inlineStr">
        <is>
          <t>.</t>
        </is>
      </c>
      <c r="AS639" s="43" t="inlineStr">
        <is>
          <t>.</t>
        </is>
      </c>
      <c r="AT639" s="42" t="n">
        <v>0.57</v>
      </c>
      <c r="AU639" s="18" t="n">
        <v>0.43</v>
      </c>
      <c r="AV639" t="n">
        <v>0</v>
      </c>
      <c r="AW639" s="40" t="n">
        <v>1</v>
      </c>
      <c r="AX639" t="inlineStr">
        <is>
          <t>.</t>
        </is>
      </c>
      <c r="AY639" s="40" t="inlineStr">
        <is>
          <t>.</t>
        </is>
      </c>
      <c r="BA639" s="18" t="n"/>
      <c r="BB639" t="inlineStr">
        <is>
          <t>.</t>
        </is>
      </c>
      <c r="BC639" s="18" t="inlineStr">
        <is>
          <t>.</t>
        </is>
      </c>
      <c r="BD639" s="18" t="inlineStr">
        <is>
          <t>United Kingdom</t>
        </is>
      </c>
      <c r="BE639" t="n">
        <v>1</v>
      </c>
      <c r="BF639" t="n">
        <v>0</v>
      </c>
      <c r="BG639" t="n">
        <v>1</v>
      </c>
      <c r="BH639" t="n">
        <v>0</v>
      </c>
      <c r="BI639" t="n">
        <v>0</v>
      </c>
      <c r="BJ639" t="n">
        <v>0</v>
      </c>
      <c r="BK639" s="18" t="n">
        <v>0</v>
      </c>
      <c r="BL639" t="n">
        <v>1</v>
      </c>
      <c r="BM639" t="n">
        <v>0</v>
      </c>
      <c r="BN639" s="18" t="n">
        <v>0</v>
      </c>
      <c r="BO639" t="n">
        <v>1847.333333333333</v>
      </c>
      <c r="BP639" t="n">
        <v>883.1999999999999</v>
      </c>
      <c r="BQ639" s="25" t="n">
        <v>39.1</v>
      </c>
      <c r="BR639" t="n">
        <v>1</v>
      </c>
      <c r="BS639" t="n">
        <v>0</v>
      </c>
      <c r="BT639" t="n">
        <v>0</v>
      </c>
      <c r="BU639" t="n">
        <v>0</v>
      </c>
      <c r="BV639" t="n">
        <v>0</v>
      </c>
      <c r="BW639" t="n">
        <v>0</v>
      </c>
      <c r="BX639" t="n">
        <v>0</v>
      </c>
      <c r="BY639" s="18" t="n">
        <v>0</v>
      </c>
      <c r="BZ639" t="n">
        <v>0</v>
      </c>
      <c r="CA639" t="n">
        <v>0</v>
      </c>
      <c r="CB639" t="n">
        <v>1</v>
      </c>
      <c r="CC639" s="18" t="n">
        <v>0</v>
      </c>
      <c r="CD639" t="n">
        <v>0</v>
      </c>
      <c r="CE639" t="n">
        <v>0</v>
      </c>
      <c r="CF639" t="n">
        <v>0</v>
      </c>
      <c r="CG639" t="n">
        <v>0</v>
      </c>
      <c r="CH639" s="18" t="n">
        <v>1</v>
      </c>
      <c r="CI639" t="n">
        <v>1</v>
      </c>
      <c r="CJ639" t="n">
        <v>1</v>
      </c>
      <c r="CK639" t="n">
        <v>0</v>
      </c>
      <c r="CL639" t="n">
        <v>0</v>
      </c>
      <c r="CM639" t="n">
        <v>0</v>
      </c>
      <c r="CN639" t="n">
        <v>1</v>
      </c>
      <c r="CO639" t="n">
        <v>0</v>
      </c>
      <c r="CP639" t="n">
        <v>0</v>
      </c>
      <c r="CQ639" t="n">
        <v>0</v>
      </c>
      <c r="CR639" t="n">
        <v>0</v>
      </c>
      <c r="CS639" s="18" t="n">
        <v>1</v>
      </c>
      <c r="DD639" s="34" t="inlineStr">
        <is>
          <t>X</t>
        </is>
      </c>
    </row>
    <row r="640">
      <c r="A640" t="n">
        <v>639</v>
      </c>
      <c r="B640" t="n">
        <v>39</v>
      </c>
      <c r="C640" s="25" t="inlineStr">
        <is>
          <t>Harmon et al. (2002)</t>
        </is>
      </c>
      <c r="D640" s="12" t="n">
        <v>16.3</v>
      </c>
      <c r="E640" s="14" t="n">
        <v>1.1</v>
      </c>
      <c r="F640" s="7">
        <f>D640/E640</f>
        <v/>
      </c>
      <c r="G640" s="7">
        <f>D640-E640</f>
        <v/>
      </c>
      <c r="H640" s="16">
        <f>D640+E640</f>
        <v/>
      </c>
      <c r="I640" s="11">
        <f>IFERROR(F640/SQRT(F640^2+W640), "X")</f>
        <v/>
      </c>
      <c r="J640" s="33">
        <f>IFERROR(SQRT((1-I640^2)/W640), "X")</f>
        <v/>
      </c>
      <c r="K640" s="33">
        <f>IFERROR(1/J640, "X")</f>
        <v/>
      </c>
      <c r="L640" s="33">
        <f>IFERROR(I640-J640, "X")</f>
        <v/>
      </c>
      <c r="M640" s="33">
        <f>IFERROR(I640+J640, "X")</f>
        <v/>
      </c>
      <c r="N640" s="8" t="n">
        <v>0</v>
      </c>
      <c r="O640" s="9" t="n">
        <v>1</v>
      </c>
      <c r="P640" s="8" t="n">
        <v>0</v>
      </c>
      <c r="Q640" s="9" t="n">
        <v>0</v>
      </c>
      <c r="R640" s="9" t="n">
        <v>0</v>
      </c>
      <c r="S640" s="9" t="n">
        <v>1</v>
      </c>
      <c r="T640" s="9" t="n">
        <v>0</v>
      </c>
      <c r="U640" s="8" t="n">
        <v>11759</v>
      </c>
      <c r="V640" s="9" t="n">
        <v>13</v>
      </c>
      <c r="W640" s="9">
        <f>U640-V640-1</f>
        <v/>
      </c>
      <c r="X640" s="9">
        <f>COUNTIF(B:B,B640)</f>
        <v/>
      </c>
      <c r="Y640" s="7">
        <f>(AN640*0+AO640*6+AP640*11+14*AQ640)</f>
        <v/>
      </c>
      <c r="Z640" s="7">
        <f>BQ640-Y640-6</f>
        <v/>
      </c>
      <c r="AA640" s="9" t="n">
        <v>1</v>
      </c>
      <c r="AB640" s="9" t="n">
        <v>0</v>
      </c>
      <c r="AC640" s="9" t="n">
        <v>0</v>
      </c>
      <c r="AD640" s="9" t="n">
        <v>1</v>
      </c>
      <c r="AE640" s="9" t="n">
        <v>0</v>
      </c>
      <c r="AF640" s="9" t="n">
        <v>0</v>
      </c>
      <c r="AG640" s="8" t="n">
        <v>1</v>
      </c>
      <c r="AH640" s="9" t="n">
        <v>0</v>
      </c>
      <c r="AI640" s="30" t="n">
        <v>0</v>
      </c>
      <c r="AJ640" s="9" t="n">
        <v>0</v>
      </c>
      <c r="AK640" s="30" t="n">
        <v>1</v>
      </c>
      <c r="AL640" s="21" t="n">
        <v>2001</v>
      </c>
      <c r="AM640" s="23">
        <f>LN(AL640)</f>
        <v/>
      </c>
      <c r="AN640" s="33" t="n">
        <v>0.1372</v>
      </c>
      <c r="AO640" s="33">
        <f>1-SUM(AN640,AP640,AQ640)</f>
        <v/>
      </c>
      <c r="AP640" s="33" t="n">
        <v>0.286</v>
      </c>
      <c r="AQ640" s="43" t="n">
        <v>0.353</v>
      </c>
      <c r="AR640" s="33" t="inlineStr">
        <is>
          <t>.</t>
        </is>
      </c>
      <c r="AS640" s="43" t="inlineStr">
        <is>
          <t>.</t>
        </is>
      </c>
      <c r="AT640" s="42" t="n">
        <v>0.57</v>
      </c>
      <c r="AU640" s="18" t="n">
        <v>0.43</v>
      </c>
      <c r="AV640" t="n">
        <v>0</v>
      </c>
      <c r="AW640" s="40" t="n">
        <v>1</v>
      </c>
      <c r="AX640" t="inlineStr">
        <is>
          <t>.</t>
        </is>
      </c>
      <c r="AY640" s="40" t="inlineStr">
        <is>
          <t>.</t>
        </is>
      </c>
      <c r="BA640" s="18" t="n"/>
      <c r="BB640" t="inlineStr">
        <is>
          <t>.</t>
        </is>
      </c>
      <c r="BC640" s="18" t="inlineStr">
        <is>
          <t>.</t>
        </is>
      </c>
      <c r="BD640" s="18" t="inlineStr">
        <is>
          <t>United Kingdom</t>
        </is>
      </c>
      <c r="BE640" t="n">
        <v>1</v>
      </c>
      <c r="BF640" t="n">
        <v>0</v>
      </c>
      <c r="BG640" t="n">
        <v>1</v>
      </c>
      <c r="BH640" t="n">
        <v>0</v>
      </c>
      <c r="BI640" t="n">
        <v>0</v>
      </c>
      <c r="BJ640" t="n">
        <v>0</v>
      </c>
      <c r="BK640" s="18" t="n">
        <v>0</v>
      </c>
      <c r="BL640" t="n">
        <v>1</v>
      </c>
      <c r="BM640" t="n">
        <v>0</v>
      </c>
      <c r="BN640" s="18" t="n">
        <v>0</v>
      </c>
      <c r="BO640" t="n">
        <v>1847.333333333333</v>
      </c>
      <c r="BP640" t="n">
        <v>883.1999999999999</v>
      </c>
      <c r="BQ640" s="25" t="n">
        <v>39.1</v>
      </c>
      <c r="BR640" t="n">
        <v>0</v>
      </c>
      <c r="BS640" t="n">
        <v>0</v>
      </c>
      <c r="BT640" t="n">
        <v>0</v>
      </c>
      <c r="BU640" t="n">
        <v>0</v>
      </c>
      <c r="BV640" t="n">
        <v>0</v>
      </c>
      <c r="BW640" t="n">
        <v>0</v>
      </c>
      <c r="BX640" t="n">
        <v>0</v>
      </c>
      <c r="BY640" s="18" t="n">
        <v>1</v>
      </c>
      <c r="BZ640" t="n">
        <v>0</v>
      </c>
      <c r="CA640" t="n">
        <v>0</v>
      </c>
      <c r="CB640" t="n">
        <v>1</v>
      </c>
      <c r="CC640" s="18" t="n">
        <v>0</v>
      </c>
      <c r="CD640" t="n">
        <v>0</v>
      </c>
      <c r="CE640" t="n">
        <v>0</v>
      </c>
      <c r="CF640" t="n">
        <v>0</v>
      </c>
      <c r="CG640" t="n">
        <v>0</v>
      </c>
      <c r="CH640" s="18" t="n">
        <v>1</v>
      </c>
      <c r="CI640" t="n">
        <v>1</v>
      </c>
      <c r="CJ640" t="n">
        <v>1</v>
      </c>
      <c r="CK640" t="n">
        <v>0</v>
      </c>
      <c r="CL640" t="n">
        <v>0</v>
      </c>
      <c r="CM640" t="n">
        <v>0</v>
      </c>
      <c r="CN640" t="n">
        <v>1</v>
      </c>
      <c r="CO640" t="n">
        <v>0</v>
      </c>
      <c r="CP640" t="n">
        <v>0</v>
      </c>
      <c r="CQ640" t="n">
        <v>0</v>
      </c>
      <c r="CR640" t="n">
        <v>0</v>
      </c>
      <c r="CS640" s="18" t="n">
        <v>1</v>
      </c>
      <c r="DD640" s="34" t="inlineStr">
        <is>
          <t>X</t>
        </is>
      </c>
    </row>
    <row r="641">
      <c r="A641" t="n">
        <v>640</v>
      </c>
      <c r="B641" t="n">
        <v>39</v>
      </c>
      <c r="C641" s="25" t="inlineStr">
        <is>
          <t>Harmon et al. (2002)</t>
        </is>
      </c>
      <c r="D641" s="12" t="n">
        <v>12.6</v>
      </c>
      <c r="E641" s="14" t="n">
        <v>0.8</v>
      </c>
      <c r="F641" s="7">
        <f>D641/E641</f>
        <v/>
      </c>
      <c r="G641" s="7">
        <f>D641-E641</f>
        <v/>
      </c>
      <c r="H641" s="16">
        <f>D641+E641</f>
        <v/>
      </c>
      <c r="I641" s="11">
        <f>IFERROR(F641/SQRT(F641^2+W641), "X")</f>
        <v/>
      </c>
      <c r="J641" s="33">
        <f>IFERROR(SQRT((1-I641^2)/W641), "X")</f>
        <v/>
      </c>
      <c r="K641" s="33">
        <f>IFERROR(1/J641, "X")</f>
        <v/>
      </c>
      <c r="L641" s="33">
        <f>IFERROR(I641-J641, "X")</f>
        <v/>
      </c>
      <c r="M641" s="33">
        <f>IFERROR(I641+J641, "X")</f>
        <v/>
      </c>
      <c r="N641" s="8" t="n">
        <v>0</v>
      </c>
      <c r="O641" s="9" t="n">
        <v>1</v>
      </c>
      <c r="P641" s="8" t="n">
        <v>0</v>
      </c>
      <c r="Q641" s="9" t="n">
        <v>0</v>
      </c>
      <c r="R641" s="9" t="n">
        <v>0</v>
      </c>
      <c r="S641" s="9" t="n">
        <v>1</v>
      </c>
      <c r="T641" s="9" t="n">
        <v>0</v>
      </c>
      <c r="U641" s="8" t="n">
        <v>17047</v>
      </c>
      <c r="V641" s="9" t="n">
        <v>13</v>
      </c>
      <c r="W641" s="9">
        <f>U641-V641-1</f>
        <v/>
      </c>
      <c r="X641" s="9">
        <f>COUNTIF(B:B,B641)</f>
        <v/>
      </c>
      <c r="Y641" s="7">
        <f>(AN641*0+AO641*6+AP641*11+14*AQ641)</f>
        <v/>
      </c>
      <c r="Z641" s="7">
        <f>BQ641-Y641-6</f>
        <v/>
      </c>
      <c r="AA641" s="9" t="n">
        <v>1</v>
      </c>
      <c r="AB641" s="9" t="n">
        <v>0</v>
      </c>
      <c r="AC641" s="9" t="n">
        <v>0</v>
      </c>
      <c r="AD641" s="9" t="n">
        <v>1</v>
      </c>
      <c r="AE641" s="9" t="n">
        <v>0</v>
      </c>
      <c r="AF641" s="9" t="n">
        <v>0</v>
      </c>
      <c r="AG641" s="8" t="n">
        <v>1</v>
      </c>
      <c r="AH641" s="9" t="n">
        <v>0</v>
      </c>
      <c r="AI641" s="30" t="n">
        <v>0</v>
      </c>
      <c r="AJ641" s="9" t="n">
        <v>0</v>
      </c>
      <c r="AK641" s="30" t="n">
        <v>1</v>
      </c>
      <c r="AL641" s="21" t="n">
        <v>2001</v>
      </c>
      <c r="AM641" s="23">
        <f>LN(AL641)</f>
        <v/>
      </c>
      <c r="AN641" s="33" t="n">
        <v>0.1372</v>
      </c>
      <c r="AO641" s="33">
        <f>1-SUM(AN641,AP641,AQ641)</f>
        <v/>
      </c>
      <c r="AP641" s="33" t="n">
        <v>0.286</v>
      </c>
      <c r="AQ641" s="43" t="n">
        <v>0.353</v>
      </c>
      <c r="AR641" s="33" t="inlineStr">
        <is>
          <t>.</t>
        </is>
      </c>
      <c r="AS641" s="43" t="inlineStr">
        <is>
          <t>.</t>
        </is>
      </c>
      <c r="AT641" s="42" t="n">
        <v>0.57</v>
      </c>
      <c r="AU641" s="18" t="n">
        <v>0.43</v>
      </c>
      <c r="AV641" t="n">
        <v>0</v>
      </c>
      <c r="AW641" s="40" t="n">
        <v>1</v>
      </c>
      <c r="AX641" t="inlineStr">
        <is>
          <t>.</t>
        </is>
      </c>
      <c r="AY641" s="40" t="inlineStr">
        <is>
          <t>.</t>
        </is>
      </c>
      <c r="BA641" s="18" t="n"/>
      <c r="BB641" t="inlineStr">
        <is>
          <t>.</t>
        </is>
      </c>
      <c r="BC641" s="18" t="inlineStr">
        <is>
          <t>.</t>
        </is>
      </c>
      <c r="BD641" s="18" t="inlineStr">
        <is>
          <t>United Kingdom</t>
        </is>
      </c>
      <c r="BE641" t="n">
        <v>1</v>
      </c>
      <c r="BF641" t="n">
        <v>0</v>
      </c>
      <c r="BG641" t="n">
        <v>1</v>
      </c>
      <c r="BH641" t="n">
        <v>0</v>
      </c>
      <c r="BI641" t="n">
        <v>0</v>
      </c>
      <c r="BJ641" t="n">
        <v>0</v>
      </c>
      <c r="BK641" s="18" t="n">
        <v>0</v>
      </c>
      <c r="BL641" t="n">
        <v>1</v>
      </c>
      <c r="BM641" t="n">
        <v>0</v>
      </c>
      <c r="BN641" s="18" t="n">
        <v>0</v>
      </c>
      <c r="BO641" t="n">
        <v>1847.333333333333</v>
      </c>
      <c r="BP641" t="n">
        <v>883.1999999999999</v>
      </c>
      <c r="BQ641" s="25" t="n">
        <v>39.1</v>
      </c>
      <c r="BR641" t="n">
        <v>0</v>
      </c>
      <c r="BS641" t="n">
        <v>0</v>
      </c>
      <c r="BT641" t="n">
        <v>0</v>
      </c>
      <c r="BU641" t="n">
        <v>0</v>
      </c>
      <c r="BV641" t="n">
        <v>0</v>
      </c>
      <c r="BW641" t="n">
        <v>0</v>
      </c>
      <c r="BX641" t="n">
        <v>0</v>
      </c>
      <c r="BY641" s="18" t="n">
        <v>1</v>
      </c>
      <c r="BZ641" t="n">
        <v>0</v>
      </c>
      <c r="CA641" t="n">
        <v>0</v>
      </c>
      <c r="CB641" t="n">
        <v>1</v>
      </c>
      <c r="CC641" s="18" t="n">
        <v>0</v>
      </c>
      <c r="CD641" t="n">
        <v>0</v>
      </c>
      <c r="CE641" t="n">
        <v>0</v>
      </c>
      <c r="CF641" t="n">
        <v>0</v>
      </c>
      <c r="CG641" t="n">
        <v>0</v>
      </c>
      <c r="CH641" s="18" t="n">
        <v>1</v>
      </c>
      <c r="CI641" t="n">
        <v>1</v>
      </c>
      <c r="CJ641" t="n">
        <v>1</v>
      </c>
      <c r="CK641" t="n">
        <v>0</v>
      </c>
      <c r="CL641" t="n">
        <v>0</v>
      </c>
      <c r="CM641" t="n">
        <v>0</v>
      </c>
      <c r="CN641" t="n">
        <v>1</v>
      </c>
      <c r="CO641" t="n">
        <v>0</v>
      </c>
      <c r="CP641" t="n">
        <v>0</v>
      </c>
      <c r="CQ641" t="n">
        <v>0</v>
      </c>
      <c r="CR641" t="n">
        <v>0</v>
      </c>
      <c r="CS641" s="18" t="n">
        <v>1</v>
      </c>
      <c r="DD641" s="34" t="inlineStr">
        <is>
          <t>X</t>
        </is>
      </c>
    </row>
    <row r="642">
      <c r="A642" t="n">
        <v>641</v>
      </c>
      <c r="B642" t="n">
        <v>39</v>
      </c>
      <c r="C642" s="25" t="inlineStr">
        <is>
          <t>Harmon et al. (2002)</t>
        </is>
      </c>
      <c r="D642" s="12" t="n">
        <v>10.3</v>
      </c>
      <c r="E642" s="14" t="n">
        <v>0.2</v>
      </c>
      <c r="F642" s="7">
        <f>D642/E642</f>
        <v/>
      </c>
      <c r="G642" s="7">
        <f>D642-E642</f>
        <v/>
      </c>
      <c r="H642" s="16">
        <f>D642+E642</f>
        <v/>
      </c>
      <c r="I642" s="11">
        <f>IFERROR(F642/SQRT(F642^2+W642), "X")</f>
        <v/>
      </c>
      <c r="J642" s="33">
        <f>IFERROR(SQRT((1-I642^2)/W642), "X")</f>
        <v/>
      </c>
      <c r="K642" s="33">
        <f>IFERROR(1/J642, "X")</f>
        <v/>
      </c>
      <c r="L642" s="33">
        <f>IFERROR(I642-J642, "X")</f>
        <v/>
      </c>
      <c r="M642" s="33">
        <f>IFERROR(I642+J642, "X")</f>
        <v/>
      </c>
      <c r="N642" s="8" t="n">
        <v>0</v>
      </c>
      <c r="O642" s="9" t="n">
        <v>1</v>
      </c>
      <c r="P642" s="8" t="n">
        <v>0</v>
      </c>
      <c r="Q642" s="9" t="n">
        <v>0</v>
      </c>
      <c r="R642" s="9" t="n">
        <v>0</v>
      </c>
      <c r="S642" s="9" t="n">
        <v>1</v>
      </c>
      <c r="T642" s="9" t="n">
        <v>0</v>
      </c>
      <c r="U642" s="8" t="n">
        <v>8987</v>
      </c>
      <c r="V642" s="9" t="n">
        <v>13</v>
      </c>
      <c r="W642" s="9">
        <f>U642-V642-1</f>
        <v/>
      </c>
      <c r="X642" s="9">
        <f>COUNTIF(B:B,B642)</f>
        <v/>
      </c>
      <c r="Y642" s="7">
        <f>(AN642*0+AO642*6+AP642*11+14*AQ642)</f>
        <v/>
      </c>
      <c r="Z642" s="7">
        <f>BQ642-Y642-6</f>
        <v/>
      </c>
      <c r="AA642" s="9" t="n">
        <v>1</v>
      </c>
      <c r="AB642" s="9" t="n">
        <v>0</v>
      </c>
      <c r="AC642" s="9" t="n">
        <v>0</v>
      </c>
      <c r="AD642" s="9" t="n">
        <v>1</v>
      </c>
      <c r="AE642" s="9" t="n">
        <v>0</v>
      </c>
      <c r="AF642" s="9" t="n">
        <v>0</v>
      </c>
      <c r="AG642" s="8" t="n">
        <v>1</v>
      </c>
      <c r="AH642" s="9" t="n">
        <v>0</v>
      </c>
      <c r="AI642" s="30" t="n">
        <v>0</v>
      </c>
      <c r="AJ642" s="9" t="n">
        <v>0</v>
      </c>
      <c r="AK642" s="30" t="n">
        <v>1</v>
      </c>
      <c r="AL642" s="21" t="n">
        <v>2001</v>
      </c>
      <c r="AM642" s="23">
        <f>LN(AL642)</f>
        <v/>
      </c>
      <c r="AN642" s="33" t="n">
        <v>0.1372</v>
      </c>
      <c r="AO642" s="33">
        <f>1-SUM(AN642,AP642,AQ642)</f>
        <v/>
      </c>
      <c r="AP642" s="33" t="n">
        <v>0.286</v>
      </c>
      <c r="AQ642" s="43" t="n">
        <v>0.353</v>
      </c>
      <c r="AR642" s="33" t="inlineStr">
        <is>
          <t>.</t>
        </is>
      </c>
      <c r="AS642" s="43" t="inlineStr">
        <is>
          <t>.</t>
        </is>
      </c>
      <c r="AT642" s="42" t="n">
        <v>0.57</v>
      </c>
      <c r="AU642" s="18" t="n">
        <v>0.43</v>
      </c>
      <c r="AV642" t="n">
        <v>0</v>
      </c>
      <c r="AW642" s="40" t="n">
        <v>1</v>
      </c>
      <c r="AX642" t="inlineStr">
        <is>
          <t>.</t>
        </is>
      </c>
      <c r="AY642" s="40" t="inlineStr">
        <is>
          <t>.</t>
        </is>
      </c>
      <c r="BA642" s="18" t="n"/>
      <c r="BB642" t="inlineStr">
        <is>
          <t>.</t>
        </is>
      </c>
      <c r="BC642" s="18" t="inlineStr">
        <is>
          <t>.</t>
        </is>
      </c>
      <c r="BD642" s="18" t="inlineStr">
        <is>
          <t>United Kingdom</t>
        </is>
      </c>
      <c r="BE642" t="n">
        <v>1</v>
      </c>
      <c r="BF642" t="n">
        <v>0</v>
      </c>
      <c r="BG642" t="n">
        <v>1</v>
      </c>
      <c r="BH642" t="n">
        <v>0</v>
      </c>
      <c r="BI642" t="n">
        <v>0</v>
      </c>
      <c r="BJ642" t="n">
        <v>0</v>
      </c>
      <c r="BK642" s="18" t="n">
        <v>0</v>
      </c>
      <c r="BL642" t="n">
        <v>1</v>
      </c>
      <c r="BM642" t="n">
        <v>0</v>
      </c>
      <c r="BN642" s="18" t="n">
        <v>0</v>
      </c>
      <c r="BO642" t="n">
        <v>1847.333333333333</v>
      </c>
      <c r="BP642" t="n">
        <v>883.1999999999999</v>
      </c>
      <c r="BQ642" s="25" t="n">
        <v>39.1</v>
      </c>
      <c r="BR642" t="n">
        <v>1</v>
      </c>
      <c r="BS642" t="n">
        <v>0</v>
      </c>
      <c r="BT642" t="n">
        <v>0</v>
      </c>
      <c r="BU642" t="n">
        <v>0</v>
      </c>
      <c r="BV642" t="n">
        <v>0</v>
      </c>
      <c r="BW642" t="n">
        <v>0</v>
      </c>
      <c r="BX642" t="n">
        <v>0</v>
      </c>
      <c r="BY642" s="18" t="n">
        <v>0</v>
      </c>
      <c r="BZ642" t="n">
        <v>0</v>
      </c>
      <c r="CA642" t="n">
        <v>0</v>
      </c>
      <c r="CB642" t="n">
        <v>1</v>
      </c>
      <c r="CC642" s="18" t="n">
        <v>0</v>
      </c>
      <c r="CD642" t="n">
        <v>0</v>
      </c>
      <c r="CE642" t="n">
        <v>0</v>
      </c>
      <c r="CF642" t="n">
        <v>0</v>
      </c>
      <c r="CG642" t="n">
        <v>0</v>
      </c>
      <c r="CH642" s="18" t="n">
        <v>1</v>
      </c>
      <c r="CI642" t="n">
        <v>1</v>
      </c>
      <c r="CJ642" t="n">
        <v>1</v>
      </c>
      <c r="CK642" t="n">
        <v>0</v>
      </c>
      <c r="CL642" t="n">
        <v>0</v>
      </c>
      <c r="CM642" t="n">
        <v>0</v>
      </c>
      <c r="CN642" t="n">
        <v>1</v>
      </c>
      <c r="CO642" t="n">
        <v>0</v>
      </c>
      <c r="CP642" t="n">
        <v>0</v>
      </c>
      <c r="CQ642" t="n">
        <v>0</v>
      </c>
      <c r="CR642" t="n">
        <v>0</v>
      </c>
      <c r="CS642" s="18" t="n">
        <v>1</v>
      </c>
      <c r="DD642" s="34" t="inlineStr">
        <is>
          <t>X</t>
        </is>
      </c>
    </row>
    <row r="643">
      <c r="A643" t="n">
        <v>642</v>
      </c>
      <c r="B643" t="n">
        <v>39</v>
      </c>
      <c r="C643" s="25" t="inlineStr">
        <is>
          <t>Harmon et al. (2002)</t>
        </is>
      </c>
      <c r="D643" s="12" t="n">
        <v>16.8</v>
      </c>
      <c r="E643" s="14" t="n">
        <v>1.1</v>
      </c>
      <c r="F643" s="7">
        <f>D643/E643</f>
        <v/>
      </c>
      <c r="G643" s="7">
        <f>D643-E643</f>
        <v/>
      </c>
      <c r="H643" s="16">
        <f>D643+E643</f>
        <v/>
      </c>
      <c r="I643" s="11">
        <f>IFERROR(F643/SQRT(F643^2+W643), "X")</f>
        <v/>
      </c>
      <c r="J643" s="33">
        <f>IFERROR(SQRT((1-I643^2)/W643), "X")</f>
        <v/>
      </c>
      <c r="K643" s="33">
        <f>IFERROR(1/J643, "X")</f>
        <v/>
      </c>
      <c r="L643" s="33">
        <f>IFERROR(I643-J643, "X")</f>
        <v/>
      </c>
      <c r="M643" s="33">
        <f>IFERROR(I643+J643, "X")</f>
        <v/>
      </c>
      <c r="N643" s="8" t="n">
        <v>0</v>
      </c>
      <c r="O643" s="9" t="n">
        <v>1</v>
      </c>
      <c r="P643" s="8" t="n">
        <v>0</v>
      </c>
      <c r="Q643" s="9" t="n">
        <v>0</v>
      </c>
      <c r="R643" s="9" t="n">
        <v>0</v>
      </c>
      <c r="S643" s="9" t="n">
        <v>1</v>
      </c>
      <c r="T643" s="9" t="n">
        <v>0</v>
      </c>
      <c r="U643" s="8" t="n">
        <v>8987</v>
      </c>
      <c r="V643" s="9" t="n">
        <v>13</v>
      </c>
      <c r="W643" s="9">
        <f>U643-V643-1</f>
        <v/>
      </c>
      <c r="X643" s="9">
        <f>COUNTIF(B:B,B643)</f>
        <v/>
      </c>
      <c r="Y643" s="7">
        <f>(AN643*0+AO643*6+AP643*11+14*AQ643)</f>
        <v/>
      </c>
      <c r="Z643" s="7">
        <f>BQ643-Y643-6</f>
        <v/>
      </c>
      <c r="AA643" s="9" t="n">
        <v>1</v>
      </c>
      <c r="AB643" s="9" t="n">
        <v>0</v>
      </c>
      <c r="AC643" s="9" t="n">
        <v>0</v>
      </c>
      <c r="AD643" s="9" t="n">
        <v>1</v>
      </c>
      <c r="AE643" s="9" t="n">
        <v>0</v>
      </c>
      <c r="AF643" s="9" t="n">
        <v>0</v>
      </c>
      <c r="AG643" s="8" t="n">
        <v>1</v>
      </c>
      <c r="AH643" s="9" t="n">
        <v>0</v>
      </c>
      <c r="AI643" s="30" t="n">
        <v>0</v>
      </c>
      <c r="AJ643" s="9" t="n">
        <v>0</v>
      </c>
      <c r="AK643" s="30" t="n">
        <v>1</v>
      </c>
      <c r="AL643" s="21" t="n">
        <v>2001</v>
      </c>
      <c r="AM643" s="23">
        <f>LN(AL643)</f>
        <v/>
      </c>
      <c r="AN643" s="33" t="n">
        <v>0.1372</v>
      </c>
      <c r="AO643" s="33">
        <f>1-SUM(AN643,AP643,AQ643)</f>
        <v/>
      </c>
      <c r="AP643" s="33" t="n">
        <v>0.286</v>
      </c>
      <c r="AQ643" s="43" t="n">
        <v>0.353</v>
      </c>
      <c r="AR643" s="33" t="inlineStr">
        <is>
          <t>.</t>
        </is>
      </c>
      <c r="AS643" s="43" t="inlineStr">
        <is>
          <t>.</t>
        </is>
      </c>
      <c r="AT643" s="42" t="n">
        <v>0.57</v>
      </c>
      <c r="AU643" s="18" t="n">
        <v>0.43</v>
      </c>
      <c r="AV643" t="n">
        <v>0</v>
      </c>
      <c r="AW643" s="40" t="n">
        <v>1</v>
      </c>
      <c r="AX643" t="inlineStr">
        <is>
          <t>.</t>
        </is>
      </c>
      <c r="AY643" s="40" t="inlineStr">
        <is>
          <t>.</t>
        </is>
      </c>
      <c r="BA643" s="18" t="n"/>
      <c r="BB643" t="inlineStr">
        <is>
          <t>.</t>
        </is>
      </c>
      <c r="BC643" s="18" t="inlineStr">
        <is>
          <t>.</t>
        </is>
      </c>
      <c r="BD643" s="18" t="inlineStr">
        <is>
          <t>United Kingdom</t>
        </is>
      </c>
      <c r="BE643" t="n">
        <v>1</v>
      </c>
      <c r="BF643" t="n">
        <v>0</v>
      </c>
      <c r="BG643" t="n">
        <v>1</v>
      </c>
      <c r="BH643" t="n">
        <v>0</v>
      </c>
      <c r="BI643" t="n">
        <v>0</v>
      </c>
      <c r="BJ643" t="n">
        <v>0</v>
      </c>
      <c r="BK643" s="18" t="n">
        <v>0</v>
      </c>
      <c r="BL643" t="n">
        <v>1</v>
      </c>
      <c r="BM643" t="n">
        <v>0</v>
      </c>
      <c r="BN643" s="18" t="n">
        <v>0</v>
      </c>
      <c r="BO643" t="n">
        <v>1847.333333333333</v>
      </c>
      <c r="BP643" t="n">
        <v>883.1999999999999</v>
      </c>
      <c r="BQ643" s="25" t="n">
        <v>39.1</v>
      </c>
      <c r="BR643" t="n">
        <v>0</v>
      </c>
      <c r="BS643" t="n">
        <v>0</v>
      </c>
      <c r="BT643" t="n">
        <v>0</v>
      </c>
      <c r="BU643" t="n">
        <v>0</v>
      </c>
      <c r="BV643" t="n">
        <v>0</v>
      </c>
      <c r="BW643" t="n">
        <v>0</v>
      </c>
      <c r="BX643" t="n">
        <v>0</v>
      </c>
      <c r="BY643" s="18" t="n">
        <v>1</v>
      </c>
      <c r="BZ643" t="n">
        <v>0</v>
      </c>
      <c r="CA643" t="n">
        <v>0</v>
      </c>
      <c r="CB643" t="n">
        <v>1</v>
      </c>
      <c r="CC643" s="18" t="n">
        <v>0</v>
      </c>
      <c r="CD643" t="n">
        <v>0</v>
      </c>
      <c r="CE643" t="n">
        <v>0</v>
      </c>
      <c r="CF643" t="n">
        <v>0</v>
      </c>
      <c r="CG643" t="n">
        <v>0</v>
      </c>
      <c r="CH643" s="18" t="n">
        <v>1</v>
      </c>
      <c r="CI643" t="n">
        <v>1</v>
      </c>
      <c r="CJ643" t="n">
        <v>1</v>
      </c>
      <c r="CK643" t="n">
        <v>0</v>
      </c>
      <c r="CL643" t="n">
        <v>0</v>
      </c>
      <c r="CM643" t="n">
        <v>0</v>
      </c>
      <c r="CN643" t="n">
        <v>1</v>
      </c>
      <c r="CO643" t="n">
        <v>0</v>
      </c>
      <c r="CP643" t="n">
        <v>0</v>
      </c>
      <c r="CQ643" t="n">
        <v>0</v>
      </c>
      <c r="CR643" t="n">
        <v>0</v>
      </c>
      <c r="CS643" s="18" t="n">
        <v>1</v>
      </c>
      <c r="DD643" s="34" t="inlineStr">
        <is>
          <t>X</t>
        </is>
      </c>
    </row>
    <row r="644">
      <c r="A644" t="n">
        <v>643</v>
      </c>
      <c r="B644" t="n">
        <v>39</v>
      </c>
      <c r="C644" s="25" t="inlineStr">
        <is>
          <t>Harmon et al. (2002)</t>
        </is>
      </c>
      <c r="D644" s="12" t="n">
        <v>12</v>
      </c>
      <c r="E644" s="14" t="n">
        <v>0.6</v>
      </c>
      <c r="F644" s="7">
        <f>D644/E644</f>
        <v/>
      </c>
      <c r="G644" s="7">
        <f>D644-E644</f>
        <v/>
      </c>
      <c r="H644" s="16">
        <f>D644+E644</f>
        <v/>
      </c>
      <c r="I644" s="11">
        <f>IFERROR(F644/SQRT(F644^2+W644), "X")</f>
        <v/>
      </c>
      <c r="J644" s="33">
        <f>IFERROR(SQRT((1-I644^2)/W644), "X")</f>
        <v/>
      </c>
      <c r="K644" s="33">
        <f>IFERROR(1/J644, "X")</f>
        <v/>
      </c>
      <c r="L644" s="33">
        <f>IFERROR(I644-J644, "X")</f>
        <v/>
      </c>
      <c r="M644" s="33">
        <f>IFERROR(I644+J644, "X")</f>
        <v/>
      </c>
      <c r="N644" s="8" t="n">
        <v>0</v>
      </c>
      <c r="O644" s="9" t="n">
        <v>1</v>
      </c>
      <c r="P644" s="8" t="n">
        <v>0</v>
      </c>
      <c r="Q644" s="9" t="n">
        <v>0</v>
      </c>
      <c r="R644" s="9" t="n">
        <v>0</v>
      </c>
      <c r="S644" s="9" t="n">
        <v>1</v>
      </c>
      <c r="T644" s="9" t="n">
        <v>0</v>
      </c>
      <c r="U644" s="8" t="n">
        <v>2319</v>
      </c>
      <c r="V644" s="9" t="n">
        <v>13</v>
      </c>
      <c r="W644" s="9">
        <f>U644-V644-1</f>
        <v/>
      </c>
      <c r="X644" s="9">
        <f>COUNTIF(B:B,B644)</f>
        <v/>
      </c>
      <c r="Y644" s="7">
        <f>(AN644*0+AO644*6+AP644*11+14*AQ644)</f>
        <v/>
      </c>
      <c r="Z644" s="7">
        <f>BQ644-Y644-6</f>
        <v/>
      </c>
      <c r="AA644" s="9" t="n">
        <v>1</v>
      </c>
      <c r="AB644" s="9" t="n">
        <v>0</v>
      </c>
      <c r="AC644" s="9" t="n">
        <v>0</v>
      </c>
      <c r="AD644" s="9" t="n">
        <v>1</v>
      </c>
      <c r="AE644" s="9" t="n">
        <v>0</v>
      </c>
      <c r="AF644" s="9" t="n">
        <v>0</v>
      </c>
      <c r="AG644" s="8" t="n">
        <v>1</v>
      </c>
      <c r="AH644" s="9" t="n">
        <v>0</v>
      </c>
      <c r="AI644" s="30" t="n">
        <v>0</v>
      </c>
      <c r="AJ644" s="9" t="n">
        <v>0</v>
      </c>
      <c r="AK644" s="30" t="n">
        <v>1</v>
      </c>
      <c r="AL644" s="21" t="n">
        <v>2001</v>
      </c>
      <c r="AM644" s="23">
        <f>LN(AL644)</f>
        <v/>
      </c>
      <c r="AN644" s="33" t="n">
        <v>0.1372</v>
      </c>
      <c r="AO644" s="33">
        <f>1-SUM(AN644,AP644,AQ644)</f>
        <v/>
      </c>
      <c r="AP644" s="33" t="n">
        <v>0.286</v>
      </c>
      <c r="AQ644" s="43" t="n">
        <v>0.353</v>
      </c>
      <c r="AR644" s="33" t="inlineStr">
        <is>
          <t>.</t>
        </is>
      </c>
      <c r="AS644" s="43" t="inlineStr">
        <is>
          <t>.</t>
        </is>
      </c>
      <c r="AT644" s="42" t="n">
        <v>0.57</v>
      </c>
      <c r="AU644" s="18" t="n">
        <v>0.43</v>
      </c>
      <c r="AV644" t="n">
        <v>0</v>
      </c>
      <c r="AW644" s="40" t="n">
        <v>1</v>
      </c>
      <c r="AX644" t="inlineStr">
        <is>
          <t>.</t>
        </is>
      </c>
      <c r="AY644" s="40" t="inlineStr">
        <is>
          <t>.</t>
        </is>
      </c>
      <c r="BA644" s="18" t="n"/>
      <c r="BB644" t="inlineStr">
        <is>
          <t>.</t>
        </is>
      </c>
      <c r="BC644" s="18" t="inlineStr">
        <is>
          <t>.</t>
        </is>
      </c>
      <c r="BD644" s="18" t="inlineStr">
        <is>
          <t>United Kingdom</t>
        </is>
      </c>
      <c r="BE644" t="n">
        <v>1</v>
      </c>
      <c r="BF644" t="n">
        <v>0</v>
      </c>
      <c r="BG644" t="n">
        <v>1</v>
      </c>
      <c r="BH644" t="n">
        <v>0</v>
      </c>
      <c r="BI644" t="n">
        <v>0</v>
      </c>
      <c r="BJ644" t="n">
        <v>0</v>
      </c>
      <c r="BK644" s="18" t="n">
        <v>0</v>
      </c>
      <c r="BL644" t="n">
        <v>1</v>
      </c>
      <c r="BM644" t="n">
        <v>0</v>
      </c>
      <c r="BN644" s="18" t="n">
        <v>0</v>
      </c>
      <c r="BO644" t="n">
        <v>1847.333333333333</v>
      </c>
      <c r="BP644" t="n">
        <v>883.1999999999999</v>
      </c>
      <c r="BQ644" s="25" t="n">
        <v>39.1</v>
      </c>
      <c r="BR644" t="n">
        <v>1</v>
      </c>
      <c r="BS644" t="n">
        <v>0</v>
      </c>
      <c r="BT644" t="n">
        <v>0</v>
      </c>
      <c r="BU644" t="n">
        <v>0</v>
      </c>
      <c r="BV644" t="n">
        <v>0</v>
      </c>
      <c r="BW644" t="n">
        <v>0</v>
      </c>
      <c r="BX644" t="n">
        <v>0</v>
      </c>
      <c r="BY644" s="18" t="n">
        <v>0</v>
      </c>
      <c r="BZ644" t="n">
        <v>0</v>
      </c>
      <c r="CA644" t="n">
        <v>0</v>
      </c>
      <c r="CB644" t="n">
        <v>1</v>
      </c>
      <c r="CC644" s="18" t="n">
        <v>0</v>
      </c>
      <c r="CD644" t="n">
        <v>0</v>
      </c>
      <c r="CE644" t="n">
        <v>0</v>
      </c>
      <c r="CF644" t="n">
        <v>0</v>
      </c>
      <c r="CG644" t="n">
        <v>0</v>
      </c>
      <c r="CH644" s="18" t="n">
        <v>1</v>
      </c>
      <c r="CI644" t="n">
        <v>1</v>
      </c>
      <c r="CJ644" t="n">
        <v>1</v>
      </c>
      <c r="CK644" t="n">
        <v>0</v>
      </c>
      <c r="CL644" t="n">
        <v>0</v>
      </c>
      <c r="CM644" t="n">
        <v>0</v>
      </c>
      <c r="CN644" t="n">
        <v>1</v>
      </c>
      <c r="CO644" t="n">
        <v>0</v>
      </c>
      <c r="CP644" t="n">
        <v>0</v>
      </c>
      <c r="CQ644" t="n">
        <v>0</v>
      </c>
      <c r="CR644" t="n">
        <v>0</v>
      </c>
      <c r="CS644" s="18" t="n">
        <v>1</v>
      </c>
      <c r="DD644" s="34" t="inlineStr">
        <is>
          <t>X</t>
        </is>
      </c>
    </row>
    <row r="645">
      <c r="A645" t="n">
        <v>644</v>
      </c>
      <c r="B645" t="n">
        <v>39</v>
      </c>
      <c r="C645" s="25" t="inlineStr">
        <is>
          <t>Harmon et al. (2002)</t>
        </is>
      </c>
      <c r="D645" s="12" t="n">
        <v>24.1</v>
      </c>
      <c r="E645" s="14" t="n">
        <v>3</v>
      </c>
      <c r="F645" s="7">
        <f>D645/E645</f>
        <v/>
      </c>
      <c r="G645" s="7">
        <f>D645-E645</f>
        <v/>
      </c>
      <c r="H645" s="16">
        <f>D645+E645</f>
        <v/>
      </c>
      <c r="I645" s="11">
        <f>IFERROR(F645/SQRT(F645^2+W645), "X")</f>
        <v/>
      </c>
      <c r="J645" s="33">
        <f>IFERROR(SQRT((1-I645^2)/W645), "X")</f>
        <v/>
      </c>
      <c r="K645" s="33">
        <f>IFERROR(1/J645, "X")</f>
        <v/>
      </c>
      <c r="L645" s="33">
        <f>IFERROR(I645-J645, "X")</f>
        <v/>
      </c>
      <c r="M645" s="33">
        <f>IFERROR(I645+J645, "X")</f>
        <v/>
      </c>
      <c r="N645" s="8" t="n">
        <v>0</v>
      </c>
      <c r="O645" s="9" t="n">
        <v>1</v>
      </c>
      <c r="P645" s="8" t="n">
        <v>0</v>
      </c>
      <c r="Q645" s="9" t="n">
        <v>0</v>
      </c>
      <c r="R645" s="9" t="n">
        <v>0</v>
      </c>
      <c r="S645" s="9" t="n">
        <v>1</v>
      </c>
      <c r="T645" s="9" t="n">
        <v>0</v>
      </c>
      <c r="U645" s="8" t="n">
        <v>2736</v>
      </c>
      <c r="V645" s="9" t="n">
        <v>13</v>
      </c>
      <c r="W645" s="9">
        <f>U645-V645-1</f>
        <v/>
      </c>
      <c r="X645" s="9">
        <f>COUNTIF(B:B,B645)</f>
        <v/>
      </c>
      <c r="Y645" s="7">
        <f>(AN645*0+AO645*6+AP645*11+14*AQ645)</f>
        <v/>
      </c>
      <c r="Z645" s="7">
        <f>BQ645-Y645-6</f>
        <v/>
      </c>
      <c r="AA645" s="9" t="n">
        <v>1</v>
      </c>
      <c r="AB645" s="9" t="n">
        <v>0</v>
      </c>
      <c r="AC645" s="9" t="n">
        <v>0</v>
      </c>
      <c r="AD645" s="9" t="n">
        <v>1</v>
      </c>
      <c r="AE645" s="9" t="n">
        <v>0</v>
      </c>
      <c r="AF645" s="9" t="n">
        <v>0</v>
      </c>
      <c r="AG645" s="8" t="n">
        <v>1</v>
      </c>
      <c r="AH645" s="9" t="n">
        <v>0</v>
      </c>
      <c r="AI645" s="30" t="n">
        <v>0</v>
      </c>
      <c r="AJ645" s="9" t="n">
        <v>0</v>
      </c>
      <c r="AK645" s="30" t="n">
        <v>1</v>
      </c>
      <c r="AL645" s="21" t="n">
        <v>2001</v>
      </c>
      <c r="AM645" s="23">
        <f>LN(AL645)</f>
        <v/>
      </c>
      <c r="AN645" s="33" t="n">
        <v>0.1372</v>
      </c>
      <c r="AO645" s="33">
        <f>1-SUM(AN645,AP645,AQ645)</f>
        <v/>
      </c>
      <c r="AP645" s="33" t="n">
        <v>0.286</v>
      </c>
      <c r="AQ645" s="43" t="n">
        <v>0.353</v>
      </c>
      <c r="AR645" s="33" t="inlineStr">
        <is>
          <t>.</t>
        </is>
      </c>
      <c r="AS645" s="43" t="inlineStr">
        <is>
          <t>.</t>
        </is>
      </c>
      <c r="AT645" s="42" t="n">
        <v>0.57</v>
      </c>
      <c r="AU645" s="18" t="n">
        <v>0.43</v>
      </c>
      <c r="AV645" t="n">
        <v>0</v>
      </c>
      <c r="AW645" s="40" t="n">
        <v>1</v>
      </c>
      <c r="AX645" t="inlineStr">
        <is>
          <t>.</t>
        </is>
      </c>
      <c r="AY645" s="40" t="inlineStr">
        <is>
          <t>.</t>
        </is>
      </c>
      <c r="BA645" s="18" t="n"/>
      <c r="BB645" t="inlineStr">
        <is>
          <t>.</t>
        </is>
      </c>
      <c r="BC645" s="18" t="inlineStr">
        <is>
          <t>.</t>
        </is>
      </c>
      <c r="BD645" s="18" t="inlineStr">
        <is>
          <t>United Kingdom</t>
        </is>
      </c>
      <c r="BE645" t="n">
        <v>1</v>
      </c>
      <c r="BF645" t="n">
        <v>0</v>
      </c>
      <c r="BG645" t="n">
        <v>1</v>
      </c>
      <c r="BH645" t="n">
        <v>0</v>
      </c>
      <c r="BI645" t="n">
        <v>0</v>
      </c>
      <c r="BJ645" t="n">
        <v>0</v>
      </c>
      <c r="BK645" s="18" t="n">
        <v>0</v>
      </c>
      <c r="BL645" t="n">
        <v>1</v>
      </c>
      <c r="BM645" t="n">
        <v>0</v>
      </c>
      <c r="BN645" s="18" t="n">
        <v>0</v>
      </c>
      <c r="BO645" t="n">
        <v>1847.333333333333</v>
      </c>
      <c r="BP645" t="n">
        <v>883.1999999999999</v>
      </c>
      <c r="BQ645" s="25" t="n">
        <v>39.1</v>
      </c>
      <c r="BR645" t="n">
        <v>0</v>
      </c>
      <c r="BS645" t="n">
        <v>0</v>
      </c>
      <c r="BT645" t="n">
        <v>0</v>
      </c>
      <c r="BU645" t="n">
        <v>0</v>
      </c>
      <c r="BV645" t="n">
        <v>0</v>
      </c>
      <c r="BW645" t="n">
        <v>0</v>
      </c>
      <c r="BX645" t="n">
        <v>0</v>
      </c>
      <c r="BY645" s="18" t="n">
        <v>1</v>
      </c>
      <c r="BZ645" t="n">
        <v>0</v>
      </c>
      <c r="CA645" t="n">
        <v>0</v>
      </c>
      <c r="CB645" t="n">
        <v>1</v>
      </c>
      <c r="CC645" s="18" t="n">
        <v>0</v>
      </c>
      <c r="CD645" t="n">
        <v>0</v>
      </c>
      <c r="CE645" t="n">
        <v>0</v>
      </c>
      <c r="CF645" t="n">
        <v>0</v>
      </c>
      <c r="CG645" t="n">
        <v>0</v>
      </c>
      <c r="CH645" s="18" t="n">
        <v>1</v>
      </c>
      <c r="CI645" t="n">
        <v>1</v>
      </c>
      <c r="CJ645" t="n">
        <v>1</v>
      </c>
      <c r="CK645" t="n">
        <v>0</v>
      </c>
      <c r="CL645" t="n">
        <v>0</v>
      </c>
      <c r="CM645" t="n">
        <v>0</v>
      </c>
      <c r="CN645" t="n">
        <v>1</v>
      </c>
      <c r="CO645" t="n">
        <v>0</v>
      </c>
      <c r="CP645" t="n">
        <v>0</v>
      </c>
      <c r="CQ645" t="n">
        <v>0</v>
      </c>
      <c r="CR645" t="n">
        <v>0</v>
      </c>
      <c r="CS645" s="18" t="n">
        <v>1</v>
      </c>
      <c r="DD645" s="34" t="inlineStr">
        <is>
          <t>X</t>
        </is>
      </c>
    </row>
    <row r="646">
      <c r="A646" t="n">
        <v>645</v>
      </c>
      <c r="B646" t="n">
        <v>39</v>
      </c>
      <c r="C646" s="25" t="inlineStr">
        <is>
          <t>Harmon et al. (2002)</t>
        </is>
      </c>
      <c r="D646" s="12" t="n">
        <v>21.9</v>
      </c>
      <c r="E646" s="14" t="n">
        <v>2.5</v>
      </c>
      <c r="F646" s="7">
        <f>D646/E646</f>
        <v/>
      </c>
      <c r="G646" s="7">
        <f>D646-E646</f>
        <v/>
      </c>
      <c r="H646" s="16">
        <f>D646+E646</f>
        <v/>
      </c>
      <c r="I646" s="11">
        <f>IFERROR(F646/SQRT(F646^2+W646), "X")</f>
        <v/>
      </c>
      <c r="J646" s="33">
        <f>IFERROR(SQRT((1-I646^2)/W646), "X")</f>
        <v/>
      </c>
      <c r="K646" s="33">
        <f>IFERROR(1/J646, "X")</f>
        <v/>
      </c>
      <c r="L646" s="33">
        <f>IFERROR(I646-J646, "X")</f>
        <v/>
      </c>
      <c r="M646" s="33">
        <f>IFERROR(I646+J646, "X")</f>
        <v/>
      </c>
      <c r="N646" s="8" t="n">
        <v>0</v>
      </c>
      <c r="O646" s="9" t="n">
        <v>1</v>
      </c>
      <c r="P646" s="8" t="n">
        <v>0</v>
      </c>
      <c r="Q646" s="9" t="n">
        <v>0</v>
      </c>
      <c r="R646" s="9" t="n">
        <v>0</v>
      </c>
      <c r="S646" s="9" t="n">
        <v>1</v>
      </c>
      <c r="T646" s="9" t="n">
        <v>0</v>
      </c>
      <c r="U646" s="8" t="n">
        <v>2150</v>
      </c>
      <c r="V646" s="9" t="n">
        <v>13</v>
      </c>
      <c r="W646" s="9">
        <f>U646-V646-1</f>
        <v/>
      </c>
      <c r="X646" s="9">
        <f>COUNTIF(B:B,B646)</f>
        <v/>
      </c>
      <c r="Y646" s="7">
        <f>(AN646*0+AO646*6+AP646*11+14*AQ646)</f>
        <v/>
      </c>
      <c r="Z646" s="7">
        <f>BQ646-Y646-6</f>
        <v/>
      </c>
      <c r="AA646" s="9" t="n">
        <v>1</v>
      </c>
      <c r="AB646" s="9" t="n">
        <v>0</v>
      </c>
      <c r="AC646" s="9" t="n">
        <v>0</v>
      </c>
      <c r="AD646" s="9" t="n">
        <v>1</v>
      </c>
      <c r="AE646" s="9" t="n">
        <v>0</v>
      </c>
      <c r="AF646" s="9" t="n">
        <v>0</v>
      </c>
      <c r="AG646" s="8" t="n">
        <v>1</v>
      </c>
      <c r="AH646" s="9" t="n">
        <v>0</v>
      </c>
      <c r="AI646" s="30" t="n">
        <v>0</v>
      </c>
      <c r="AJ646" s="9" t="n">
        <v>0</v>
      </c>
      <c r="AK646" s="30" t="n">
        <v>1</v>
      </c>
      <c r="AL646" s="21" t="n">
        <v>2001</v>
      </c>
      <c r="AM646" s="23">
        <f>LN(AL646)</f>
        <v/>
      </c>
      <c r="AN646" s="33" t="n">
        <v>0.1372</v>
      </c>
      <c r="AO646" s="33">
        <f>1-SUM(AN646,AP646,AQ646)</f>
        <v/>
      </c>
      <c r="AP646" s="33" t="n">
        <v>0.286</v>
      </c>
      <c r="AQ646" s="43" t="n">
        <v>0.353</v>
      </c>
      <c r="AR646" s="33" t="inlineStr">
        <is>
          <t>.</t>
        </is>
      </c>
      <c r="AS646" s="43" t="inlineStr">
        <is>
          <t>.</t>
        </is>
      </c>
      <c r="AT646" s="42" t="n">
        <v>0.57</v>
      </c>
      <c r="AU646" s="18" t="n">
        <v>0.43</v>
      </c>
      <c r="AV646" t="n">
        <v>0</v>
      </c>
      <c r="AW646" s="40" t="n">
        <v>1</v>
      </c>
      <c r="AX646" t="inlineStr">
        <is>
          <t>.</t>
        </is>
      </c>
      <c r="AY646" s="40" t="inlineStr">
        <is>
          <t>.</t>
        </is>
      </c>
      <c r="BA646" s="18" t="n"/>
      <c r="BB646" t="inlineStr">
        <is>
          <t>.</t>
        </is>
      </c>
      <c r="BC646" s="18" t="inlineStr">
        <is>
          <t>.</t>
        </is>
      </c>
      <c r="BD646" s="18" t="inlineStr">
        <is>
          <t>United Kingdom</t>
        </is>
      </c>
      <c r="BE646" t="n">
        <v>1</v>
      </c>
      <c r="BF646" t="n">
        <v>0</v>
      </c>
      <c r="BG646" t="n">
        <v>1</v>
      </c>
      <c r="BH646" t="n">
        <v>0</v>
      </c>
      <c r="BI646" t="n">
        <v>0</v>
      </c>
      <c r="BJ646" t="n">
        <v>0</v>
      </c>
      <c r="BK646" s="18" t="n">
        <v>0</v>
      </c>
      <c r="BL646" t="n">
        <v>1</v>
      </c>
      <c r="BM646" t="n">
        <v>0</v>
      </c>
      <c r="BN646" s="18" t="n">
        <v>0</v>
      </c>
      <c r="BO646" t="n">
        <v>1847.333333333333</v>
      </c>
      <c r="BP646" t="n">
        <v>883.1999999999999</v>
      </c>
      <c r="BQ646" s="25" t="n">
        <v>39.1</v>
      </c>
      <c r="BR646" t="n">
        <v>0</v>
      </c>
      <c r="BS646" t="n">
        <v>0</v>
      </c>
      <c r="BT646" t="n">
        <v>0</v>
      </c>
      <c r="BU646" t="n">
        <v>0</v>
      </c>
      <c r="BV646" t="n">
        <v>0</v>
      </c>
      <c r="BW646" t="n">
        <v>0</v>
      </c>
      <c r="BX646" t="n">
        <v>0</v>
      </c>
      <c r="BY646" s="18" t="n">
        <v>1</v>
      </c>
      <c r="BZ646" t="n">
        <v>0</v>
      </c>
      <c r="CA646" t="n">
        <v>0</v>
      </c>
      <c r="CB646" t="n">
        <v>1</v>
      </c>
      <c r="CC646" s="18" t="n">
        <v>0</v>
      </c>
      <c r="CD646" t="n">
        <v>0</v>
      </c>
      <c r="CE646" t="n">
        <v>0</v>
      </c>
      <c r="CF646" t="n">
        <v>0</v>
      </c>
      <c r="CG646" t="n">
        <v>0</v>
      </c>
      <c r="CH646" s="18" t="n">
        <v>1</v>
      </c>
      <c r="CI646" t="n">
        <v>1</v>
      </c>
      <c r="CJ646" t="n">
        <v>1</v>
      </c>
      <c r="CK646" t="n">
        <v>0</v>
      </c>
      <c r="CL646" t="n">
        <v>0</v>
      </c>
      <c r="CM646" t="n">
        <v>0</v>
      </c>
      <c r="CN646" t="n">
        <v>1</v>
      </c>
      <c r="CO646" t="n">
        <v>0</v>
      </c>
      <c r="CP646" t="n">
        <v>0</v>
      </c>
      <c r="CQ646" t="n">
        <v>0</v>
      </c>
      <c r="CR646" t="n">
        <v>0</v>
      </c>
      <c r="CS646" s="18" t="n">
        <v>1</v>
      </c>
      <c r="DD646" s="34" t="inlineStr">
        <is>
          <t>X</t>
        </is>
      </c>
    </row>
    <row r="647">
      <c r="A647" t="n">
        <v>646</v>
      </c>
      <c r="B647" t="n">
        <v>39</v>
      </c>
      <c r="C647" s="25" t="inlineStr">
        <is>
          <t>Harmon et al. (2002)</t>
        </is>
      </c>
      <c r="D647" s="12" t="n">
        <v>10.7</v>
      </c>
      <c r="E647" s="14" t="n">
        <v>0.7</v>
      </c>
      <c r="F647" s="7">
        <f>D647/E647</f>
        <v/>
      </c>
      <c r="G647" s="7">
        <f>D647-E647</f>
        <v/>
      </c>
      <c r="H647" s="16">
        <f>D647+E647</f>
        <v/>
      </c>
      <c r="I647" s="11">
        <f>IFERROR(F647/SQRT(F647^2+W647), "X")</f>
        <v/>
      </c>
      <c r="J647" s="33">
        <f>IFERROR(SQRT((1-I647^2)/W647), "X")</f>
        <v/>
      </c>
      <c r="K647" s="33">
        <f>IFERROR(1/J647, "X")</f>
        <v/>
      </c>
      <c r="L647" s="33">
        <f>IFERROR(I647-J647, "X")</f>
        <v/>
      </c>
      <c r="M647" s="33">
        <f>IFERROR(I647+J647, "X")</f>
        <v/>
      </c>
      <c r="N647" s="8" t="n">
        <v>0</v>
      </c>
      <c r="O647" s="9" t="n">
        <v>1</v>
      </c>
      <c r="P647" s="8" t="n">
        <v>0</v>
      </c>
      <c r="Q647" s="9" t="n">
        <v>0</v>
      </c>
      <c r="R647" s="9" t="n">
        <v>0</v>
      </c>
      <c r="S647" s="9" t="n">
        <v>1</v>
      </c>
      <c r="T647" s="9" t="n">
        <v>0</v>
      </c>
      <c r="U647" s="8" t="n">
        <v>1981</v>
      </c>
      <c r="V647" s="9" t="n">
        <v>13</v>
      </c>
      <c r="W647" s="9">
        <f>U647-V647-1</f>
        <v/>
      </c>
      <c r="X647" s="9">
        <f>COUNTIF(B:B,B647)</f>
        <v/>
      </c>
      <c r="Y647" s="7">
        <f>(AN647*0+AO647*6+AP647*11+14*AQ647)</f>
        <v/>
      </c>
      <c r="Z647" s="7">
        <f>BQ647-Y647-6</f>
        <v/>
      </c>
      <c r="AA647" s="9" t="n">
        <v>1</v>
      </c>
      <c r="AB647" s="9" t="n">
        <v>0</v>
      </c>
      <c r="AC647" s="9" t="n">
        <v>0</v>
      </c>
      <c r="AD647" s="9" t="n">
        <v>1</v>
      </c>
      <c r="AE647" s="9" t="n">
        <v>0</v>
      </c>
      <c r="AF647" s="9" t="n">
        <v>0</v>
      </c>
      <c r="AG647" s="8" t="n">
        <v>1</v>
      </c>
      <c r="AH647" s="9" t="n">
        <v>0</v>
      </c>
      <c r="AI647" s="30" t="n">
        <v>0</v>
      </c>
      <c r="AJ647" s="9" t="n">
        <v>0</v>
      </c>
      <c r="AK647" s="30" t="n">
        <v>1</v>
      </c>
      <c r="AL647" s="21" t="n">
        <v>2001</v>
      </c>
      <c r="AM647" s="23">
        <f>LN(AL647)</f>
        <v/>
      </c>
      <c r="AN647" s="33" t="n">
        <v>0.1372</v>
      </c>
      <c r="AO647" s="33">
        <f>1-SUM(AN647,AP647,AQ647)</f>
        <v/>
      </c>
      <c r="AP647" s="33" t="n">
        <v>0.286</v>
      </c>
      <c r="AQ647" s="43" t="n">
        <v>0.353</v>
      </c>
      <c r="AR647" s="33" t="inlineStr">
        <is>
          <t>.</t>
        </is>
      </c>
      <c r="AS647" s="43" t="inlineStr">
        <is>
          <t>.</t>
        </is>
      </c>
      <c r="AT647" s="42" t="n">
        <v>0.57</v>
      </c>
      <c r="AU647" s="18" t="n">
        <v>0.43</v>
      </c>
      <c r="AV647" t="n">
        <v>0</v>
      </c>
      <c r="AW647" s="40" t="n">
        <v>1</v>
      </c>
      <c r="AX647" t="inlineStr">
        <is>
          <t>.</t>
        </is>
      </c>
      <c r="AY647" s="40" t="inlineStr">
        <is>
          <t>.</t>
        </is>
      </c>
      <c r="BA647" s="18" t="n"/>
      <c r="BB647" t="inlineStr">
        <is>
          <t>.</t>
        </is>
      </c>
      <c r="BC647" s="18" t="inlineStr">
        <is>
          <t>.</t>
        </is>
      </c>
      <c r="BD647" s="18" t="inlineStr">
        <is>
          <t>United Kingdom</t>
        </is>
      </c>
      <c r="BE647" t="n">
        <v>1</v>
      </c>
      <c r="BF647" t="n">
        <v>0</v>
      </c>
      <c r="BG647" t="n">
        <v>1</v>
      </c>
      <c r="BH647" t="n">
        <v>0</v>
      </c>
      <c r="BI647" t="n">
        <v>0</v>
      </c>
      <c r="BJ647" t="n">
        <v>0</v>
      </c>
      <c r="BK647" s="18" t="n">
        <v>0</v>
      </c>
      <c r="BL647" t="n">
        <v>1</v>
      </c>
      <c r="BM647" t="n">
        <v>0</v>
      </c>
      <c r="BN647" s="18" t="n">
        <v>0</v>
      </c>
      <c r="BO647" t="n">
        <v>1847.333333333333</v>
      </c>
      <c r="BP647" t="n">
        <v>883.1999999999999</v>
      </c>
      <c r="BQ647" s="25" t="n">
        <v>39.1</v>
      </c>
      <c r="BR647" t="n">
        <v>1</v>
      </c>
      <c r="BS647" t="n">
        <v>0</v>
      </c>
      <c r="BT647" t="n">
        <v>0</v>
      </c>
      <c r="BU647" t="n">
        <v>0</v>
      </c>
      <c r="BV647" t="n">
        <v>0</v>
      </c>
      <c r="BW647" t="n">
        <v>0</v>
      </c>
      <c r="BX647" t="n">
        <v>0</v>
      </c>
      <c r="BY647" s="18" t="n">
        <v>0</v>
      </c>
      <c r="BZ647" t="n">
        <v>0</v>
      </c>
      <c r="CA647" t="n">
        <v>0</v>
      </c>
      <c r="CB647" t="n">
        <v>1</v>
      </c>
      <c r="CC647" s="18" t="n">
        <v>0</v>
      </c>
      <c r="CD647" t="n">
        <v>0</v>
      </c>
      <c r="CE647" t="n">
        <v>0</v>
      </c>
      <c r="CF647" t="n">
        <v>0</v>
      </c>
      <c r="CG647" t="n">
        <v>0</v>
      </c>
      <c r="CH647" s="18" t="n">
        <v>1</v>
      </c>
      <c r="CI647" t="n">
        <v>1</v>
      </c>
      <c r="CJ647" t="n">
        <v>1</v>
      </c>
      <c r="CK647" t="n">
        <v>0</v>
      </c>
      <c r="CL647" t="n">
        <v>0</v>
      </c>
      <c r="CM647" t="n">
        <v>0</v>
      </c>
      <c r="CN647" t="n">
        <v>1</v>
      </c>
      <c r="CO647" t="n">
        <v>0</v>
      </c>
      <c r="CP647" t="n">
        <v>0</v>
      </c>
      <c r="CQ647" t="n">
        <v>0</v>
      </c>
      <c r="CR647" t="n">
        <v>0</v>
      </c>
      <c r="CS647" s="18" t="n">
        <v>1</v>
      </c>
      <c r="DD647" s="34" t="inlineStr">
        <is>
          <t>X</t>
        </is>
      </c>
    </row>
    <row r="648">
      <c r="A648" t="n">
        <v>647</v>
      </c>
      <c r="B648" t="n">
        <v>39</v>
      </c>
      <c r="C648" s="25" t="inlineStr">
        <is>
          <t>Harmon et al. (2002)</t>
        </is>
      </c>
      <c r="D648" s="12" t="n">
        <v>21.5</v>
      </c>
      <c r="E648" s="14" t="n">
        <v>4.3</v>
      </c>
      <c r="F648" s="7">
        <f>D648/E648</f>
        <v/>
      </c>
      <c r="G648" s="7">
        <f>D648-E648</f>
        <v/>
      </c>
      <c r="H648" s="16">
        <f>D648+E648</f>
        <v/>
      </c>
      <c r="I648" s="11">
        <f>IFERROR(F648/SQRT(F648^2+W648), "X")</f>
        <v/>
      </c>
      <c r="J648" s="33">
        <f>IFERROR(SQRT((1-I648^2)/W648), "X")</f>
        <v/>
      </c>
      <c r="K648" s="33">
        <f>IFERROR(1/J648, "X")</f>
        <v/>
      </c>
      <c r="L648" s="33">
        <f>IFERROR(I648-J648, "X")</f>
        <v/>
      </c>
      <c r="M648" s="33">
        <f>IFERROR(I648+J648, "X")</f>
        <v/>
      </c>
      <c r="N648" s="8" t="n">
        <v>0</v>
      </c>
      <c r="O648" s="9" t="n">
        <v>1</v>
      </c>
      <c r="P648" s="8" t="n">
        <v>0</v>
      </c>
      <c r="Q648" s="9" t="n">
        <v>0</v>
      </c>
      <c r="R648" s="9" t="n">
        <v>0</v>
      </c>
      <c r="S648" s="9" t="n">
        <v>1</v>
      </c>
      <c r="T648" s="9" t="n">
        <v>0</v>
      </c>
      <c r="U648" s="8" t="n">
        <v>1978</v>
      </c>
      <c r="V648" s="9" t="n">
        <v>13</v>
      </c>
      <c r="W648" s="9">
        <f>U648-V648-1</f>
        <v/>
      </c>
      <c r="X648" s="9">
        <f>COUNTIF(B:B,B648)</f>
        <v/>
      </c>
      <c r="Y648" s="7">
        <f>(AN648*0+AO648*6+AP648*11+14*AQ648)</f>
        <v/>
      </c>
      <c r="Z648" s="7">
        <f>BQ648-Y648-6</f>
        <v/>
      </c>
      <c r="AA648" s="9" t="n">
        <v>1</v>
      </c>
      <c r="AB648" s="9" t="n">
        <v>0</v>
      </c>
      <c r="AC648" s="9" t="n">
        <v>0</v>
      </c>
      <c r="AD648" s="9" t="n">
        <v>1</v>
      </c>
      <c r="AE648" s="9" t="n">
        <v>0</v>
      </c>
      <c r="AF648" s="9" t="n">
        <v>0</v>
      </c>
      <c r="AG648" s="8" t="n">
        <v>1</v>
      </c>
      <c r="AH648" s="9" t="n">
        <v>0</v>
      </c>
      <c r="AI648" s="30" t="n">
        <v>0</v>
      </c>
      <c r="AJ648" s="9" t="n">
        <v>0</v>
      </c>
      <c r="AK648" s="30" t="n">
        <v>1</v>
      </c>
      <c r="AL648" s="21" t="n">
        <v>2001</v>
      </c>
      <c r="AM648" s="23">
        <f>LN(AL648)</f>
        <v/>
      </c>
      <c r="AN648" s="33" t="n">
        <v>0.1372</v>
      </c>
      <c r="AO648" s="33">
        <f>1-SUM(AN648,AP648,AQ648)</f>
        <v/>
      </c>
      <c r="AP648" s="33" t="n">
        <v>0.286</v>
      </c>
      <c r="AQ648" s="43" t="n">
        <v>0.353</v>
      </c>
      <c r="AR648" s="33" t="inlineStr">
        <is>
          <t>.</t>
        </is>
      </c>
      <c r="AS648" s="43" t="inlineStr">
        <is>
          <t>.</t>
        </is>
      </c>
      <c r="AT648" s="42" t="n">
        <v>0.57</v>
      </c>
      <c r="AU648" s="18" t="n">
        <v>0.43</v>
      </c>
      <c r="AV648" t="n">
        <v>0</v>
      </c>
      <c r="AW648" s="40" t="n">
        <v>1</v>
      </c>
      <c r="AX648" t="inlineStr">
        <is>
          <t>.</t>
        </is>
      </c>
      <c r="AY648" s="40" t="inlineStr">
        <is>
          <t>.</t>
        </is>
      </c>
      <c r="BA648" s="18" t="n"/>
      <c r="BB648" t="inlineStr">
        <is>
          <t>.</t>
        </is>
      </c>
      <c r="BC648" s="18" t="inlineStr">
        <is>
          <t>.</t>
        </is>
      </c>
      <c r="BD648" s="18" t="inlineStr">
        <is>
          <t>United Kingdom</t>
        </is>
      </c>
      <c r="BE648" t="n">
        <v>1</v>
      </c>
      <c r="BF648" t="n">
        <v>0</v>
      </c>
      <c r="BG648" t="n">
        <v>1</v>
      </c>
      <c r="BH648" t="n">
        <v>0</v>
      </c>
      <c r="BI648" t="n">
        <v>0</v>
      </c>
      <c r="BJ648" t="n">
        <v>0</v>
      </c>
      <c r="BK648" s="18" t="n">
        <v>0</v>
      </c>
      <c r="BL648" t="n">
        <v>1</v>
      </c>
      <c r="BM648" t="n">
        <v>0</v>
      </c>
      <c r="BN648" s="18" t="n">
        <v>0</v>
      </c>
      <c r="BO648" t="n">
        <v>1847.333333333333</v>
      </c>
      <c r="BP648" t="n">
        <v>883.1999999999999</v>
      </c>
      <c r="BQ648" s="25" t="n">
        <v>39.1</v>
      </c>
      <c r="BR648" t="n">
        <v>0</v>
      </c>
      <c r="BS648" t="n">
        <v>0</v>
      </c>
      <c r="BT648" t="n">
        <v>0</v>
      </c>
      <c r="BU648" t="n">
        <v>0</v>
      </c>
      <c r="BV648" t="n">
        <v>0</v>
      </c>
      <c r="BW648" t="n">
        <v>0</v>
      </c>
      <c r="BX648" t="n">
        <v>0</v>
      </c>
      <c r="BY648" s="18" t="n">
        <v>1</v>
      </c>
      <c r="BZ648" t="n">
        <v>0</v>
      </c>
      <c r="CA648" t="n">
        <v>0</v>
      </c>
      <c r="CB648" t="n">
        <v>1</v>
      </c>
      <c r="CC648" s="18" t="n">
        <v>0</v>
      </c>
      <c r="CD648" t="n">
        <v>0</v>
      </c>
      <c r="CE648" t="n">
        <v>0</v>
      </c>
      <c r="CF648" t="n">
        <v>0</v>
      </c>
      <c r="CG648" t="n">
        <v>0</v>
      </c>
      <c r="CH648" s="18" t="n">
        <v>1</v>
      </c>
      <c r="CI648" t="n">
        <v>1</v>
      </c>
      <c r="CJ648" t="n">
        <v>1</v>
      </c>
      <c r="CK648" t="n">
        <v>0</v>
      </c>
      <c r="CL648" t="n">
        <v>0</v>
      </c>
      <c r="CM648" t="n">
        <v>0</v>
      </c>
      <c r="CN648" t="n">
        <v>1</v>
      </c>
      <c r="CO648" t="n">
        <v>0</v>
      </c>
      <c r="CP648" t="n">
        <v>0</v>
      </c>
      <c r="CQ648" t="n">
        <v>0</v>
      </c>
      <c r="CR648" t="n">
        <v>0</v>
      </c>
      <c r="CS648" s="18" t="n">
        <v>1</v>
      </c>
      <c r="DD648" s="34" t="inlineStr">
        <is>
          <t>X</t>
        </is>
      </c>
    </row>
    <row r="649" customFormat="1" s="117">
      <c r="A649" s="117" t="n">
        <v>648</v>
      </c>
      <c r="B649" s="117" t="n">
        <v>39</v>
      </c>
      <c r="C649" s="118" t="inlineStr">
        <is>
          <t>Harmon et al. (2002)</t>
        </is>
      </c>
      <c r="D649" s="119" t="n">
        <v>20.7</v>
      </c>
      <c r="E649" s="120" t="n">
        <v>3.2</v>
      </c>
      <c r="F649" s="121">
        <f>D649/E649</f>
        <v/>
      </c>
      <c r="G649" s="121">
        <f>D649-E649</f>
        <v/>
      </c>
      <c r="H649" s="122">
        <f>D649+E649</f>
        <v/>
      </c>
      <c r="I649" s="123">
        <f>IFERROR(F649/SQRT(F649^2+W649), "X")</f>
        <v/>
      </c>
      <c r="J649" s="124">
        <f>IFERROR(SQRT((1-I649^2)/W649), "X")</f>
        <v/>
      </c>
      <c r="K649" s="124">
        <f>IFERROR(1/J649, "X")</f>
        <v/>
      </c>
      <c r="L649" s="124">
        <f>IFERROR(I649-J649, "X")</f>
        <v/>
      </c>
      <c r="M649" s="124">
        <f>IFERROR(I649+J649, "X")</f>
        <v/>
      </c>
      <c r="N649" s="125" t="n">
        <v>0</v>
      </c>
      <c r="O649" s="126" t="n">
        <v>1</v>
      </c>
      <c r="P649" s="125" t="n">
        <v>0</v>
      </c>
      <c r="Q649" s="126" t="n">
        <v>0</v>
      </c>
      <c r="R649" s="126" t="n">
        <v>0</v>
      </c>
      <c r="S649" s="126" t="n">
        <v>1</v>
      </c>
      <c r="T649" s="126" t="n">
        <v>0</v>
      </c>
      <c r="U649" s="125" t="n">
        <v>1692</v>
      </c>
      <c r="V649" s="126" t="n">
        <v>13</v>
      </c>
      <c r="W649" s="126">
        <f>U649-V649-1</f>
        <v/>
      </c>
      <c r="X649" s="126">
        <f>COUNTIF(B:B,B649)</f>
        <v/>
      </c>
      <c r="Y649" s="121">
        <f>(AN649*0+AO649*6+AP649*11+14*AQ649)</f>
        <v/>
      </c>
      <c r="Z649" s="121">
        <f>BQ649-Y649-6</f>
        <v/>
      </c>
      <c r="AA649" s="126" t="n">
        <v>1</v>
      </c>
      <c r="AB649" s="126" t="n">
        <v>0</v>
      </c>
      <c r="AC649" s="126" t="n">
        <v>0</v>
      </c>
      <c r="AD649" s="126" t="n">
        <v>1</v>
      </c>
      <c r="AE649" s="126" t="n">
        <v>0</v>
      </c>
      <c r="AF649" s="126" t="n">
        <v>0</v>
      </c>
      <c r="AG649" s="125" t="n">
        <v>1</v>
      </c>
      <c r="AH649" s="126" t="n">
        <v>0</v>
      </c>
      <c r="AI649" s="127" t="n">
        <v>0</v>
      </c>
      <c r="AJ649" s="126" t="n">
        <v>0</v>
      </c>
      <c r="AK649" s="127" t="n">
        <v>1</v>
      </c>
      <c r="AL649" s="128" t="n">
        <v>2001</v>
      </c>
      <c r="AM649" s="129">
        <f>LN(AL649)</f>
        <v/>
      </c>
      <c r="AN649" s="124" t="n">
        <v>0.1372</v>
      </c>
      <c r="AO649" s="124">
        <f>1-SUM(AN649,AP649,AQ649)</f>
        <v/>
      </c>
      <c r="AP649" s="124" t="n">
        <v>0.286</v>
      </c>
      <c r="AQ649" s="130" t="n">
        <v>0.353</v>
      </c>
      <c r="AR649" s="124" t="inlineStr">
        <is>
          <t>.</t>
        </is>
      </c>
      <c r="AS649" s="130" t="inlineStr">
        <is>
          <t>.</t>
        </is>
      </c>
      <c r="AT649" s="131" t="n">
        <v>0.57</v>
      </c>
      <c r="AU649" s="132" t="n">
        <v>0.43</v>
      </c>
      <c r="AV649" s="117" t="n">
        <v>0</v>
      </c>
      <c r="AW649" s="133" t="n">
        <v>1</v>
      </c>
      <c r="AX649" s="117" t="inlineStr">
        <is>
          <t>.</t>
        </is>
      </c>
      <c r="AY649" s="133" t="inlineStr">
        <is>
          <t>.</t>
        </is>
      </c>
      <c r="BA649" s="132" t="n"/>
      <c r="BB649" s="117" t="inlineStr">
        <is>
          <t>.</t>
        </is>
      </c>
      <c r="BC649" s="132" t="inlineStr">
        <is>
          <t>.</t>
        </is>
      </c>
      <c r="BD649" s="132" t="inlineStr">
        <is>
          <t>United Kingdom</t>
        </is>
      </c>
      <c r="BE649" t="n">
        <v>1</v>
      </c>
      <c r="BF649" t="n">
        <v>0</v>
      </c>
      <c r="BG649" t="n">
        <v>1</v>
      </c>
      <c r="BH649" t="n">
        <v>0</v>
      </c>
      <c r="BI649" t="n">
        <v>0</v>
      </c>
      <c r="BJ649" t="n">
        <v>0</v>
      </c>
      <c r="BK649" s="132" t="n">
        <v>0</v>
      </c>
      <c r="BL649" t="n">
        <v>1</v>
      </c>
      <c r="BM649" t="n">
        <v>0</v>
      </c>
      <c r="BN649" s="132" t="n">
        <v>0</v>
      </c>
      <c r="BO649" t="n">
        <v>1847.333333333333</v>
      </c>
      <c r="BP649" t="n">
        <v>883.1999999999999</v>
      </c>
      <c r="BQ649" s="118" t="n">
        <v>39.1</v>
      </c>
      <c r="BR649" s="117" t="n">
        <v>0</v>
      </c>
      <c r="BS649" s="117" t="n">
        <v>0</v>
      </c>
      <c r="BT649" s="117" t="n">
        <v>0</v>
      </c>
      <c r="BU649" s="117" t="n">
        <v>0</v>
      </c>
      <c r="BV649" s="117" t="n">
        <v>0</v>
      </c>
      <c r="BW649" s="117" t="n">
        <v>0</v>
      </c>
      <c r="BX649" s="117" t="n">
        <v>0</v>
      </c>
      <c r="BY649" s="132" t="n">
        <v>1</v>
      </c>
      <c r="BZ649" s="117" t="n">
        <v>0</v>
      </c>
      <c r="CA649" s="117" t="n">
        <v>0</v>
      </c>
      <c r="CB649" s="117" t="n">
        <v>1</v>
      </c>
      <c r="CC649" s="132" t="n">
        <v>0</v>
      </c>
      <c r="CD649" s="117" t="n">
        <v>0</v>
      </c>
      <c r="CE649" s="117" t="n">
        <v>0</v>
      </c>
      <c r="CF649" s="117" t="n">
        <v>0</v>
      </c>
      <c r="CG649" s="117" t="n">
        <v>0</v>
      </c>
      <c r="CH649" s="132" t="n">
        <v>1</v>
      </c>
      <c r="CI649" s="117" t="n">
        <v>1</v>
      </c>
      <c r="CJ649" s="117" t="n">
        <v>1</v>
      </c>
      <c r="CK649" s="117" t="n">
        <v>0</v>
      </c>
      <c r="CL649" s="117" t="n">
        <v>0</v>
      </c>
      <c r="CM649" s="117" t="n">
        <v>0</v>
      </c>
      <c r="CN649" s="117" t="n">
        <v>1</v>
      </c>
      <c r="CO649" s="117" t="n">
        <v>0</v>
      </c>
      <c r="CP649" s="117" t="n">
        <v>0</v>
      </c>
      <c r="CQ649" s="117" t="n">
        <v>0</v>
      </c>
      <c r="CR649" s="117" t="n">
        <v>0</v>
      </c>
      <c r="CS649" s="132" t="n">
        <v>1</v>
      </c>
      <c r="CW649" s="153" t="n"/>
      <c r="CX649" s="153" t="n"/>
      <c r="CY649" s="171" t="n"/>
      <c r="DD649" s="134" t="inlineStr">
        <is>
          <t>X</t>
        </is>
      </c>
    </row>
    <row r="650">
      <c r="A650" t="n">
        <v>649</v>
      </c>
      <c r="B650" t="n">
        <v>40</v>
      </c>
      <c r="C650" s="25" t="inlineStr">
        <is>
          <t>Lillo (2006)</t>
        </is>
      </c>
      <c r="D650" s="12" t="n">
        <v>5.6</v>
      </c>
      <c r="E650" s="14" t="n">
        <v>0.08</v>
      </c>
      <c r="F650" s="7">
        <f>D650/E650</f>
        <v/>
      </c>
      <c r="G650" s="7">
        <f>D650-E650</f>
        <v/>
      </c>
      <c r="H650" s="16">
        <f>D650+E650</f>
        <v/>
      </c>
      <c r="I650" s="11">
        <f>IFERROR(F650/SQRT(F650^2+W650), "X")</f>
        <v/>
      </c>
      <c r="J650" s="33">
        <f>IFERROR(SQRT((1-I650^2)/W650), "X")</f>
        <v/>
      </c>
      <c r="K650" s="33">
        <f>IFERROR(1/J650, "X")</f>
        <v/>
      </c>
      <c r="L650" s="33">
        <f>IFERROR(I650-J650, "X")</f>
        <v/>
      </c>
      <c r="M650" s="33">
        <f>IFERROR(I650+J650, "X")</f>
        <v/>
      </c>
      <c r="N650" s="8" t="n">
        <v>0</v>
      </c>
      <c r="O650" s="9" t="n">
        <v>1</v>
      </c>
      <c r="P650" s="8" t="n">
        <v>0</v>
      </c>
      <c r="Q650" s="9" t="n">
        <v>0</v>
      </c>
      <c r="R650" s="9" t="n">
        <v>1</v>
      </c>
      <c r="S650" s="9" t="n">
        <v>0</v>
      </c>
      <c r="T650" s="9" t="n">
        <v>0</v>
      </c>
      <c r="U650" s="8" t="n">
        <v>19234</v>
      </c>
      <c r="V650" s="9" t="n">
        <v>8</v>
      </c>
      <c r="W650" s="9">
        <f>U650-V650-1</f>
        <v/>
      </c>
      <c r="X650" s="9">
        <f>COUNTIF(B:B,B650)</f>
        <v/>
      </c>
      <c r="Y650" s="7">
        <f>AVERAGE($Y$652:$Y$659)</f>
        <v/>
      </c>
      <c r="Z650" s="7" t="n">
        <v>17.44</v>
      </c>
      <c r="AA650" s="9" t="n">
        <v>1</v>
      </c>
      <c r="AB650" s="9" t="n">
        <v>0</v>
      </c>
      <c r="AC650" s="9" t="n">
        <v>0</v>
      </c>
      <c r="AD650" s="9" t="n">
        <v>0</v>
      </c>
      <c r="AE650" s="9" t="n">
        <v>0</v>
      </c>
      <c r="AF650" s="9" t="n">
        <v>1</v>
      </c>
      <c r="AG650" s="8" t="n">
        <v>0</v>
      </c>
      <c r="AH650" s="9" t="n">
        <v>1</v>
      </c>
      <c r="AI650" s="30" t="n">
        <v>0</v>
      </c>
      <c r="AJ650" s="9" t="n">
        <v>0</v>
      </c>
      <c r="AK650" s="30" t="n">
        <v>1</v>
      </c>
      <c r="AL650" s="21" t="n">
        <v>2001</v>
      </c>
      <c r="AM650" s="23">
        <f>LN(AL650)</f>
        <v/>
      </c>
      <c r="AN650" s="33" t="inlineStr">
        <is>
          <t>.</t>
        </is>
      </c>
      <c r="AO650" s="33" t="inlineStr">
        <is>
          <t>.</t>
        </is>
      </c>
      <c r="AP650" s="33" t="inlineStr">
        <is>
          <t>.</t>
        </is>
      </c>
      <c r="AQ650" s="43" t="inlineStr">
        <is>
          <t>.</t>
        </is>
      </c>
      <c r="AR650" s="33" t="inlineStr">
        <is>
          <t>.</t>
        </is>
      </c>
      <c r="AS650" s="43" t="inlineStr">
        <is>
          <t>.</t>
        </is>
      </c>
      <c r="AT650" s="42" t="n">
        <v>1</v>
      </c>
      <c r="AU650" s="18" t="n">
        <v>0</v>
      </c>
      <c r="AV650" t="n">
        <v>0.6422</v>
      </c>
      <c r="AW650" s="40">
        <f>1-AV650</f>
        <v/>
      </c>
      <c r="AX650" t="n">
        <v>0</v>
      </c>
      <c r="AY650" s="40" t="n">
        <v>1</v>
      </c>
      <c r="BA650" s="18" t="n"/>
      <c r="BB650" t="inlineStr">
        <is>
          <t>.</t>
        </is>
      </c>
      <c r="BC650" s="18" t="inlineStr">
        <is>
          <t>.</t>
        </is>
      </c>
      <c r="BD650" s="18" t="inlineStr">
        <is>
          <t>Spain</t>
        </is>
      </c>
      <c r="BE650" t="n">
        <v>1</v>
      </c>
      <c r="BF650" t="n">
        <v>0</v>
      </c>
      <c r="BG650" t="n">
        <v>0</v>
      </c>
      <c r="BH650" t="n">
        <v>0</v>
      </c>
      <c r="BI650" t="n">
        <v>0</v>
      </c>
      <c r="BJ650" t="n">
        <v>0</v>
      </c>
      <c r="BK650" s="18" t="n">
        <v>0</v>
      </c>
      <c r="BL650" t="n">
        <v>1</v>
      </c>
      <c r="BM650" t="n">
        <v>0</v>
      </c>
      <c r="BN650" s="18" t="n">
        <v>0</v>
      </c>
      <c r="BO650" t="n">
        <v>1399.916666666667</v>
      </c>
      <c r="BP650" t="n">
        <v>479</v>
      </c>
      <c r="BQ650" s="96">
        <f>6+Y650+Z650</f>
        <v/>
      </c>
      <c r="BR650" t="n">
        <v>1</v>
      </c>
      <c r="BS650" t="n">
        <v>0</v>
      </c>
      <c r="BT650" t="n">
        <v>0</v>
      </c>
      <c r="BU650" t="n">
        <v>0</v>
      </c>
      <c r="BV650" t="n">
        <v>0</v>
      </c>
      <c r="BW650" t="n">
        <v>0</v>
      </c>
      <c r="BX650" t="n">
        <v>0</v>
      </c>
      <c r="BY650" s="18" t="n">
        <v>0</v>
      </c>
      <c r="BZ650" t="n">
        <v>0</v>
      </c>
      <c r="CA650" t="n">
        <v>0</v>
      </c>
      <c r="CB650" t="n">
        <v>0</v>
      </c>
      <c r="CC650" s="18" t="n">
        <v>1</v>
      </c>
      <c r="CD650" t="n">
        <v>0</v>
      </c>
      <c r="CE650" t="n">
        <v>0</v>
      </c>
      <c r="CF650" t="n">
        <v>0</v>
      </c>
      <c r="CG650" t="n">
        <v>0</v>
      </c>
      <c r="CH650" s="18" t="n">
        <v>1</v>
      </c>
      <c r="CI650" t="n">
        <v>0</v>
      </c>
      <c r="CJ650" t="n">
        <v>0</v>
      </c>
      <c r="CK650" t="n">
        <v>1</v>
      </c>
      <c r="CL650" t="n">
        <v>1</v>
      </c>
      <c r="CM650" t="n">
        <v>0</v>
      </c>
      <c r="CN650" t="n">
        <v>0</v>
      </c>
      <c r="CO650" t="n">
        <v>0</v>
      </c>
      <c r="CP650" t="n">
        <v>0</v>
      </c>
      <c r="CQ650" t="n">
        <v>0</v>
      </c>
      <c r="CR650" t="n">
        <v>0</v>
      </c>
      <c r="CS650" s="18" t="n">
        <v>0</v>
      </c>
      <c r="DD650" s="34" t="inlineStr">
        <is>
          <t>X</t>
        </is>
      </c>
    </row>
    <row r="651">
      <c r="A651" t="n">
        <v>650</v>
      </c>
      <c r="B651" t="n">
        <v>40</v>
      </c>
      <c r="C651" s="25" t="inlineStr">
        <is>
          <t>Lillo (2006)</t>
        </is>
      </c>
      <c r="D651" s="12" t="n">
        <v>6.8</v>
      </c>
      <c r="E651" s="14" t="n">
        <v>0.18</v>
      </c>
      <c r="F651" s="7">
        <f>D651/E651</f>
        <v/>
      </c>
      <c r="G651" s="7">
        <f>D651-E651</f>
        <v/>
      </c>
      <c r="H651" s="16">
        <f>D651+E651</f>
        <v/>
      </c>
      <c r="I651" s="11">
        <f>IFERROR(F651/SQRT(F651^2+W651), "X")</f>
        <v/>
      </c>
      <c r="J651" s="33">
        <f>IFERROR(SQRT((1-I651^2)/W651), "X")</f>
        <v/>
      </c>
      <c r="K651" s="33">
        <f>IFERROR(1/J651, "X")</f>
        <v/>
      </c>
      <c r="L651" s="33">
        <f>IFERROR(I651-J651, "X")</f>
        <v/>
      </c>
      <c r="M651" s="33">
        <f>IFERROR(I651+J651, "X")</f>
        <v/>
      </c>
      <c r="N651" s="8" t="n">
        <v>0</v>
      </c>
      <c r="O651" s="9" t="n">
        <v>1</v>
      </c>
      <c r="P651" s="8" t="n">
        <v>0</v>
      </c>
      <c r="Q651" s="9" t="n">
        <v>0</v>
      </c>
      <c r="R651" s="9" t="n">
        <v>1</v>
      </c>
      <c r="S651" s="9" t="n">
        <v>0</v>
      </c>
      <c r="T651" s="9" t="n">
        <v>0</v>
      </c>
      <c r="U651" s="8" t="n">
        <v>18623</v>
      </c>
      <c r="V651" s="9" t="n">
        <v>8</v>
      </c>
      <c r="W651" s="9">
        <f>U651-V651-1</f>
        <v/>
      </c>
      <c r="X651" s="9">
        <f>COUNTIF(B:B,B651)</f>
        <v/>
      </c>
      <c r="Y651" s="7">
        <f>AVERAGE($Y$652:$Y$659)</f>
        <v/>
      </c>
      <c r="Z651" s="7" t="n">
        <v>17.44</v>
      </c>
      <c r="AA651" s="9" t="n">
        <v>1</v>
      </c>
      <c r="AB651" s="9" t="n">
        <v>0</v>
      </c>
      <c r="AC651" s="9" t="n">
        <v>0</v>
      </c>
      <c r="AD651" s="9" t="n">
        <v>0</v>
      </c>
      <c r="AE651" s="9" t="n">
        <v>0</v>
      </c>
      <c r="AF651" s="9" t="n">
        <v>1</v>
      </c>
      <c r="AG651" s="8" t="n">
        <v>0</v>
      </c>
      <c r="AH651" s="9" t="n">
        <v>1</v>
      </c>
      <c r="AI651" s="30" t="n">
        <v>0</v>
      </c>
      <c r="AJ651" s="9" t="n">
        <v>0</v>
      </c>
      <c r="AK651" s="30" t="n">
        <v>1</v>
      </c>
      <c r="AL651" s="21" t="n">
        <v>2001</v>
      </c>
      <c r="AM651" s="23">
        <f>LN(AL651)</f>
        <v/>
      </c>
      <c r="AN651" s="33" t="inlineStr">
        <is>
          <t>.</t>
        </is>
      </c>
      <c r="AO651" s="33" t="inlineStr">
        <is>
          <t>.</t>
        </is>
      </c>
      <c r="AP651" s="33" t="inlineStr">
        <is>
          <t>.</t>
        </is>
      </c>
      <c r="AQ651" s="43" t="inlineStr">
        <is>
          <t>.</t>
        </is>
      </c>
      <c r="AR651" s="33" t="inlineStr">
        <is>
          <t>.</t>
        </is>
      </c>
      <c r="AS651" s="43" t="inlineStr">
        <is>
          <t>.</t>
        </is>
      </c>
      <c r="AT651" s="42" t="n">
        <v>1</v>
      </c>
      <c r="AU651" s="18" t="n">
        <v>0</v>
      </c>
      <c r="AV651" t="n">
        <v>0.6422</v>
      </c>
      <c r="AW651" s="40">
        <f>1-AV651</f>
        <v/>
      </c>
      <c r="AX651" t="n">
        <v>0</v>
      </c>
      <c r="AY651" s="40" t="n">
        <v>1</v>
      </c>
      <c r="BA651" s="18" t="n"/>
      <c r="BB651" t="inlineStr">
        <is>
          <t>.</t>
        </is>
      </c>
      <c r="BC651" s="18" t="inlineStr">
        <is>
          <t>.</t>
        </is>
      </c>
      <c r="BD651" s="18" t="inlineStr">
        <is>
          <t>Spain</t>
        </is>
      </c>
      <c r="BE651" t="n">
        <v>1</v>
      </c>
      <c r="BF651" t="n">
        <v>0</v>
      </c>
      <c r="BG651" t="n">
        <v>0</v>
      </c>
      <c r="BH651" t="n">
        <v>0</v>
      </c>
      <c r="BI651" t="n">
        <v>0</v>
      </c>
      <c r="BJ651" t="n">
        <v>0</v>
      </c>
      <c r="BK651" s="18" t="n">
        <v>0</v>
      </c>
      <c r="BL651" t="n">
        <v>1</v>
      </c>
      <c r="BM651" t="n">
        <v>0</v>
      </c>
      <c r="BN651" s="18" t="n">
        <v>0</v>
      </c>
      <c r="BO651" t="n">
        <v>1399.916666666667</v>
      </c>
      <c r="BP651" t="n">
        <v>479</v>
      </c>
      <c r="BQ651" s="96">
        <f>6+Y651+Z651</f>
        <v/>
      </c>
      <c r="BR651" t="n">
        <v>0</v>
      </c>
      <c r="BS651" t="n">
        <v>0</v>
      </c>
      <c r="BT651" t="n">
        <v>0</v>
      </c>
      <c r="BU651" t="n">
        <v>0</v>
      </c>
      <c r="BV651" t="n">
        <v>0</v>
      </c>
      <c r="BW651" t="n">
        <v>0</v>
      </c>
      <c r="BX651" t="n">
        <v>0</v>
      </c>
      <c r="BY651" s="18" t="n">
        <v>1</v>
      </c>
      <c r="BZ651" t="n">
        <v>0</v>
      </c>
      <c r="CA651" t="n">
        <v>0</v>
      </c>
      <c r="CB651" t="n">
        <v>0</v>
      </c>
      <c r="CC651" s="18" t="n">
        <v>1</v>
      </c>
      <c r="CD651" t="n">
        <v>0</v>
      </c>
      <c r="CE651" t="n">
        <v>0</v>
      </c>
      <c r="CF651" t="n">
        <v>0</v>
      </c>
      <c r="CG651" t="n">
        <v>0</v>
      </c>
      <c r="CH651" s="18" t="n">
        <v>1</v>
      </c>
      <c r="CI651" t="n">
        <v>0</v>
      </c>
      <c r="CJ651" t="n">
        <v>0</v>
      </c>
      <c r="CK651" t="n">
        <v>1</v>
      </c>
      <c r="CL651" t="n">
        <v>1</v>
      </c>
      <c r="CM651" t="n">
        <v>0</v>
      </c>
      <c r="CN651" t="n">
        <v>0</v>
      </c>
      <c r="CO651" t="n">
        <v>0</v>
      </c>
      <c r="CP651" t="n">
        <v>0</v>
      </c>
      <c r="CQ651" t="n">
        <v>0</v>
      </c>
      <c r="CR651" t="n">
        <v>0</v>
      </c>
      <c r="CS651" s="18" t="n">
        <v>0</v>
      </c>
      <c r="DD651" s="34" t="inlineStr">
        <is>
          <t>X</t>
        </is>
      </c>
    </row>
    <row r="652">
      <c r="A652" t="n">
        <v>651</v>
      </c>
      <c r="B652" t="n">
        <v>40</v>
      </c>
      <c r="C652" s="25" t="inlineStr">
        <is>
          <t>Lillo (2006)</t>
        </is>
      </c>
      <c r="D652" s="12" t="n">
        <v>4.54</v>
      </c>
      <c r="E652" s="14" t="n">
        <v>0.45</v>
      </c>
      <c r="F652" s="7">
        <f>D652/E652</f>
        <v/>
      </c>
      <c r="G652" s="7">
        <f>D652-E652</f>
        <v/>
      </c>
      <c r="H652" s="16">
        <f>D652+E652</f>
        <v/>
      </c>
      <c r="I652" s="11">
        <f>IFERROR(F652/SQRT(F652^2+W652), "X")</f>
        <v/>
      </c>
      <c r="J652" s="33">
        <f>IFERROR(SQRT((1-I652^2)/W652), "X")</f>
        <v/>
      </c>
      <c r="K652" s="33">
        <f>IFERROR(1/J652, "X")</f>
        <v/>
      </c>
      <c r="L652" s="33">
        <f>IFERROR(I652-J652, "X")</f>
        <v/>
      </c>
      <c r="M652" s="33">
        <f>IFERROR(I652+J652, "X")</f>
        <v/>
      </c>
      <c r="N652" s="8" t="n">
        <v>0</v>
      </c>
      <c r="O652" s="9" t="n">
        <v>1</v>
      </c>
      <c r="P652" s="8" t="n">
        <v>0</v>
      </c>
      <c r="Q652" s="9" t="n">
        <v>0</v>
      </c>
      <c r="R652" s="9" t="n">
        <v>1</v>
      </c>
      <c r="S652" s="9" t="n">
        <v>0</v>
      </c>
      <c r="T652" s="9" t="n">
        <v>0</v>
      </c>
      <c r="U652" s="8" t="n">
        <v>947</v>
      </c>
      <c r="V652" s="9" t="n">
        <v>8</v>
      </c>
      <c r="W652" s="9">
        <f>U652-V652-1</f>
        <v/>
      </c>
      <c r="X652" s="9">
        <f>COUNTIF(B:B,B652)</f>
        <v/>
      </c>
      <c r="Y652" s="7" t="n">
        <v>8.49</v>
      </c>
      <c r="Z652" s="7" t="n">
        <v>29.26</v>
      </c>
      <c r="AA652" s="9" t="n">
        <v>1</v>
      </c>
      <c r="AB652" s="9" t="n">
        <v>0</v>
      </c>
      <c r="AC652" s="9" t="n">
        <v>0</v>
      </c>
      <c r="AD652" s="9" t="n">
        <v>0</v>
      </c>
      <c r="AE652" s="9" t="n">
        <v>0</v>
      </c>
      <c r="AF652" s="9" t="n">
        <v>1</v>
      </c>
      <c r="AG652" s="8" t="n">
        <v>0</v>
      </c>
      <c r="AH652" s="9" t="n">
        <v>1</v>
      </c>
      <c r="AI652" s="30" t="n">
        <v>0</v>
      </c>
      <c r="AJ652" s="9" t="n">
        <v>0</v>
      </c>
      <c r="AK652" s="30" t="n">
        <v>1</v>
      </c>
      <c r="AL652" s="21" t="n">
        <v>2001</v>
      </c>
      <c r="AM652" s="23">
        <f>LN(AL652)</f>
        <v/>
      </c>
      <c r="AN652" s="33" t="inlineStr">
        <is>
          <t>.</t>
        </is>
      </c>
      <c r="AO652" s="33" t="inlineStr">
        <is>
          <t>.</t>
        </is>
      </c>
      <c r="AP652" s="33" t="inlineStr">
        <is>
          <t>.</t>
        </is>
      </c>
      <c r="AQ652" s="43" t="inlineStr">
        <is>
          <t>.</t>
        </is>
      </c>
      <c r="AR652" s="33" t="inlineStr">
        <is>
          <t>.</t>
        </is>
      </c>
      <c r="AS652" s="43" t="inlineStr">
        <is>
          <t>.</t>
        </is>
      </c>
      <c r="AT652" s="42" t="n">
        <v>1</v>
      </c>
      <c r="AU652" s="18" t="n">
        <v>0</v>
      </c>
      <c r="AV652" t="n">
        <v>0.6422</v>
      </c>
      <c r="AW652" s="40">
        <f>1-AV652</f>
        <v/>
      </c>
      <c r="AX652" t="n">
        <v>0</v>
      </c>
      <c r="AY652" s="40" t="n">
        <v>1</v>
      </c>
      <c r="BA652" s="18" t="n"/>
      <c r="BB652" t="inlineStr">
        <is>
          <t>.</t>
        </is>
      </c>
      <c r="BC652" s="18" t="inlineStr">
        <is>
          <t>.</t>
        </is>
      </c>
      <c r="BD652" s="18" t="inlineStr">
        <is>
          <t>Spain</t>
        </is>
      </c>
      <c r="BE652" t="n">
        <v>1</v>
      </c>
      <c r="BF652" t="n">
        <v>0</v>
      </c>
      <c r="BG652" t="n">
        <v>0</v>
      </c>
      <c r="BH652" t="n">
        <v>0</v>
      </c>
      <c r="BI652" t="n">
        <v>0</v>
      </c>
      <c r="BJ652" t="n">
        <v>0</v>
      </c>
      <c r="BK652" s="18" t="n">
        <v>0</v>
      </c>
      <c r="BL652" t="n">
        <v>1</v>
      </c>
      <c r="BM652" t="n">
        <v>0</v>
      </c>
      <c r="BN652" s="18" t="n">
        <v>0</v>
      </c>
      <c r="BO652" t="n">
        <v>1399.916666666667</v>
      </c>
      <c r="BP652" t="n">
        <v>479</v>
      </c>
      <c r="BQ652" s="96">
        <f>6+Y652+Z652</f>
        <v/>
      </c>
      <c r="BR652" t="n">
        <v>1</v>
      </c>
      <c r="BS652" t="n">
        <v>0</v>
      </c>
      <c r="BT652" t="n">
        <v>0</v>
      </c>
      <c r="BU652" t="n">
        <v>0</v>
      </c>
      <c r="BV652" t="n">
        <v>0</v>
      </c>
      <c r="BW652" t="n">
        <v>0</v>
      </c>
      <c r="BX652" t="n">
        <v>0</v>
      </c>
      <c r="BY652" s="18" t="n">
        <v>0</v>
      </c>
      <c r="BZ652" t="n">
        <v>0</v>
      </c>
      <c r="CA652" t="n">
        <v>0</v>
      </c>
      <c r="CB652" t="n">
        <v>0</v>
      </c>
      <c r="CC652" s="18" t="n">
        <v>1</v>
      </c>
      <c r="CD652" t="n">
        <v>0</v>
      </c>
      <c r="CE652" t="n">
        <v>0</v>
      </c>
      <c r="CF652" t="n">
        <v>0</v>
      </c>
      <c r="CG652" t="n">
        <v>0</v>
      </c>
      <c r="CH652" s="18" t="n">
        <v>1</v>
      </c>
      <c r="CI652" t="n">
        <v>0</v>
      </c>
      <c r="CJ652" t="n">
        <v>0</v>
      </c>
      <c r="CK652" t="n">
        <v>1</v>
      </c>
      <c r="CL652" t="n">
        <v>1</v>
      </c>
      <c r="CM652" t="n">
        <v>0</v>
      </c>
      <c r="CN652" t="n">
        <v>0</v>
      </c>
      <c r="CO652" t="n">
        <v>0</v>
      </c>
      <c r="CP652" t="n">
        <v>0</v>
      </c>
      <c r="CQ652" t="n">
        <v>0</v>
      </c>
      <c r="CR652" t="n">
        <v>0</v>
      </c>
      <c r="CS652" s="18" t="n">
        <v>0</v>
      </c>
      <c r="DD652" s="34" t="inlineStr">
        <is>
          <t>X</t>
        </is>
      </c>
    </row>
    <row r="653">
      <c r="A653" t="n">
        <v>652</v>
      </c>
      <c r="B653" t="n">
        <v>40</v>
      </c>
      <c r="C653" s="25" t="inlineStr">
        <is>
          <t>Lillo (2006)</t>
        </is>
      </c>
      <c r="D653" s="12" t="n">
        <v>7.51</v>
      </c>
      <c r="E653" s="14" t="n">
        <v>1.14</v>
      </c>
      <c r="F653" s="7">
        <f>D653/E653</f>
        <v/>
      </c>
      <c r="G653" s="7">
        <f>D653-E653</f>
        <v/>
      </c>
      <c r="H653" s="16">
        <f>D653+E653</f>
        <v/>
      </c>
      <c r="I653" s="11">
        <f>IFERROR(F653/SQRT(F653^2+W653), "X")</f>
        <v/>
      </c>
      <c r="J653" s="33">
        <f>IFERROR(SQRT((1-I653^2)/W653), "X")</f>
        <v/>
      </c>
      <c r="K653" s="33">
        <f>IFERROR(1/J653, "X")</f>
        <v/>
      </c>
      <c r="L653" s="33">
        <f>IFERROR(I653-J653, "X")</f>
        <v/>
      </c>
      <c r="M653" s="33">
        <f>IFERROR(I653+J653, "X")</f>
        <v/>
      </c>
      <c r="N653" s="8" t="n">
        <v>0</v>
      </c>
      <c r="O653" s="9" t="n">
        <v>1</v>
      </c>
      <c r="P653" s="8" t="n">
        <v>0</v>
      </c>
      <c r="Q653" s="9" t="n">
        <v>0</v>
      </c>
      <c r="R653" s="9" t="n">
        <v>1</v>
      </c>
      <c r="S653" s="9" t="n">
        <v>0</v>
      </c>
      <c r="T653" s="9" t="n">
        <v>0</v>
      </c>
      <c r="U653" s="8" t="n">
        <v>918</v>
      </c>
      <c r="V653" s="9" t="n">
        <v>8</v>
      </c>
      <c r="W653" s="9">
        <f>U653-V653-1</f>
        <v/>
      </c>
      <c r="X653" s="9">
        <f>COUNTIF(B:B,B653)</f>
        <v/>
      </c>
      <c r="Y653" s="7" t="n">
        <v>8.49</v>
      </c>
      <c r="Z653" s="7" t="n">
        <v>29.26</v>
      </c>
      <c r="AA653" s="9" t="n">
        <v>1</v>
      </c>
      <c r="AB653" s="9" t="n">
        <v>0</v>
      </c>
      <c r="AC653" s="9" t="n">
        <v>0</v>
      </c>
      <c r="AD653" s="9" t="n">
        <v>0</v>
      </c>
      <c r="AE653" s="9" t="n">
        <v>0</v>
      </c>
      <c r="AF653" s="9" t="n">
        <v>1</v>
      </c>
      <c r="AG653" s="8" t="n">
        <v>0</v>
      </c>
      <c r="AH653" s="9" t="n">
        <v>1</v>
      </c>
      <c r="AI653" s="30" t="n">
        <v>0</v>
      </c>
      <c r="AJ653" s="9" t="n">
        <v>0</v>
      </c>
      <c r="AK653" s="30" t="n">
        <v>1</v>
      </c>
      <c r="AL653" s="21" t="n">
        <v>2001</v>
      </c>
      <c r="AM653" s="23">
        <f>LN(AL653)</f>
        <v/>
      </c>
      <c r="AN653" s="33" t="inlineStr">
        <is>
          <t>.</t>
        </is>
      </c>
      <c r="AO653" s="33" t="inlineStr">
        <is>
          <t>.</t>
        </is>
      </c>
      <c r="AP653" s="33" t="inlineStr">
        <is>
          <t>.</t>
        </is>
      </c>
      <c r="AQ653" s="43" t="inlineStr">
        <is>
          <t>.</t>
        </is>
      </c>
      <c r="AR653" s="33" t="inlineStr">
        <is>
          <t>.</t>
        </is>
      </c>
      <c r="AS653" s="43" t="inlineStr">
        <is>
          <t>.</t>
        </is>
      </c>
      <c r="AT653" s="42" t="n">
        <v>1</v>
      </c>
      <c r="AU653" s="18" t="n">
        <v>0</v>
      </c>
      <c r="AV653" t="n">
        <v>0.6422</v>
      </c>
      <c r="AW653" s="40">
        <f>1-AV653</f>
        <v/>
      </c>
      <c r="AX653" t="n">
        <v>0</v>
      </c>
      <c r="AY653" s="40" t="n">
        <v>1</v>
      </c>
      <c r="BA653" s="18" t="n"/>
      <c r="BB653" t="inlineStr">
        <is>
          <t>.</t>
        </is>
      </c>
      <c r="BC653" s="18" t="inlineStr">
        <is>
          <t>.</t>
        </is>
      </c>
      <c r="BD653" s="18" t="inlineStr">
        <is>
          <t>Spain</t>
        </is>
      </c>
      <c r="BE653" t="n">
        <v>1</v>
      </c>
      <c r="BF653" t="n">
        <v>0</v>
      </c>
      <c r="BG653" t="n">
        <v>0</v>
      </c>
      <c r="BH653" t="n">
        <v>0</v>
      </c>
      <c r="BI653" t="n">
        <v>0</v>
      </c>
      <c r="BJ653" t="n">
        <v>0</v>
      </c>
      <c r="BK653" s="18" t="n">
        <v>0</v>
      </c>
      <c r="BL653" t="n">
        <v>1</v>
      </c>
      <c r="BM653" t="n">
        <v>0</v>
      </c>
      <c r="BN653" s="18" t="n">
        <v>0</v>
      </c>
      <c r="BO653" t="n">
        <v>1399.916666666667</v>
      </c>
      <c r="BP653" t="n">
        <v>479</v>
      </c>
      <c r="BQ653" s="96">
        <f>6+Y653+Z653</f>
        <v/>
      </c>
      <c r="BR653" t="n">
        <v>0</v>
      </c>
      <c r="BS653" t="n">
        <v>0</v>
      </c>
      <c r="BT653" t="n">
        <v>0</v>
      </c>
      <c r="BU653" t="n">
        <v>0</v>
      </c>
      <c r="BV653" t="n">
        <v>0</v>
      </c>
      <c r="BW653" t="n">
        <v>0</v>
      </c>
      <c r="BX653" t="n">
        <v>0</v>
      </c>
      <c r="BY653" s="18" t="n">
        <v>1</v>
      </c>
      <c r="BZ653" t="n">
        <v>0</v>
      </c>
      <c r="CA653" t="n">
        <v>0</v>
      </c>
      <c r="CB653" t="n">
        <v>0</v>
      </c>
      <c r="CC653" s="18" t="n">
        <v>1</v>
      </c>
      <c r="CD653" t="n">
        <v>0</v>
      </c>
      <c r="CE653" t="n">
        <v>0</v>
      </c>
      <c r="CF653" t="n">
        <v>0</v>
      </c>
      <c r="CG653" t="n">
        <v>0</v>
      </c>
      <c r="CH653" s="18" t="n">
        <v>1</v>
      </c>
      <c r="CI653" t="n">
        <v>0</v>
      </c>
      <c r="CJ653" t="n">
        <v>0</v>
      </c>
      <c r="CK653" t="n">
        <v>1</v>
      </c>
      <c r="CL653" t="n">
        <v>1</v>
      </c>
      <c r="CM653" t="n">
        <v>0</v>
      </c>
      <c r="CN653" t="n">
        <v>0</v>
      </c>
      <c r="CO653" t="n">
        <v>0</v>
      </c>
      <c r="CP653" t="n">
        <v>0</v>
      </c>
      <c r="CQ653" t="n">
        <v>0</v>
      </c>
      <c r="CR653" t="n">
        <v>0</v>
      </c>
      <c r="CS653" s="18" t="n">
        <v>0</v>
      </c>
      <c r="DD653" s="34" t="inlineStr">
        <is>
          <t>X</t>
        </is>
      </c>
    </row>
    <row r="654">
      <c r="A654" t="n">
        <v>653</v>
      </c>
      <c r="B654" t="n">
        <v>40</v>
      </c>
      <c r="C654" s="25" t="inlineStr">
        <is>
          <t>Lillo (2006)</t>
        </is>
      </c>
      <c r="D654" s="12" t="n">
        <v>3.05</v>
      </c>
      <c r="E654" s="14" t="n">
        <v>3.6</v>
      </c>
      <c r="F654" s="7">
        <f>D654/E654</f>
        <v/>
      </c>
      <c r="G654" s="7">
        <f>D654-E654</f>
        <v/>
      </c>
      <c r="H654" s="16">
        <f>D654+E654</f>
        <v/>
      </c>
      <c r="I654" s="11">
        <f>IFERROR(F654/SQRT(F654^2+W654), "X")</f>
        <v/>
      </c>
      <c r="J654" s="33">
        <f>IFERROR(SQRT((1-I654^2)/W654), "X")</f>
        <v/>
      </c>
      <c r="K654" s="33">
        <f>IFERROR(1/J654, "X")</f>
        <v/>
      </c>
      <c r="L654" s="33">
        <f>IFERROR(I654-J654, "X")</f>
        <v/>
      </c>
      <c r="M654" s="33">
        <f>IFERROR(I654+J654, "X")</f>
        <v/>
      </c>
      <c r="N654" s="8" t="n">
        <v>0</v>
      </c>
      <c r="O654" s="9" t="n">
        <v>1</v>
      </c>
      <c r="P654" s="8" t="n">
        <v>0</v>
      </c>
      <c r="Q654" s="9" t="n">
        <v>0</v>
      </c>
      <c r="R654" s="9" t="n">
        <v>1</v>
      </c>
      <c r="S654" s="9" t="n">
        <v>0</v>
      </c>
      <c r="T654" s="9" t="n">
        <v>0</v>
      </c>
      <c r="U654" s="8" t="n">
        <v>1299</v>
      </c>
      <c r="V654" s="9" t="n">
        <v>8</v>
      </c>
      <c r="W654" s="9">
        <f>U654-V654-1</f>
        <v/>
      </c>
      <c r="X654" s="9">
        <f>COUNTIF(B:B,B654)</f>
        <v/>
      </c>
      <c r="Y654" s="7" t="n">
        <v>10.44</v>
      </c>
      <c r="Z654" s="7" t="n">
        <v>8.359999999999999</v>
      </c>
      <c r="AA654" s="9" t="n">
        <v>1</v>
      </c>
      <c r="AB654" s="9" t="n">
        <v>0</v>
      </c>
      <c r="AC654" s="9" t="n">
        <v>0</v>
      </c>
      <c r="AD654" s="9" t="n">
        <v>0</v>
      </c>
      <c r="AE654" s="9" t="n">
        <v>0</v>
      </c>
      <c r="AF654" s="9" t="n">
        <v>1</v>
      </c>
      <c r="AG654" s="8" t="n">
        <v>0</v>
      </c>
      <c r="AH654" s="9" t="n">
        <v>1</v>
      </c>
      <c r="AI654" s="30" t="n">
        <v>0</v>
      </c>
      <c r="AJ654" s="9" t="n">
        <v>0</v>
      </c>
      <c r="AK654" s="30" t="n">
        <v>1</v>
      </c>
      <c r="AL654" s="21" t="n">
        <v>2001</v>
      </c>
      <c r="AM654" s="23">
        <f>LN(AL654)</f>
        <v/>
      </c>
      <c r="AN654" s="33" t="inlineStr">
        <is>
          <t>.</t>
        </is>
      </c>
      <c r="AO654" s="33" t="inlineStr">
        <is>
          <t>.</t>
        </is>
      </c>
      <c r="AP654" s="33" t="inlineStr">
        <is>
          <t>.</t>
        </is>
      </c>
      <c r="AQ654" s="43" t="inlineStr">
        <is>
          <t>.</t>
        </is>
      </c>
      <c r="AR654" s="33" t="inlineStr">
        <is>
          <t>.</t>
        </is>
      </c>
      <c r="AS654" s="43" t="inlineStr">
        <is>
          <t>.</t>
        </is>
      </c>
      <c r="AT654" s="42" t="n">
        <v>1</v>
      </c>
      <c r="AU654" s="18" t="n">
        <v>0</v>
      </c>
      <c r="AV654" t="n">
        <v>0.6422</v>
      </c>
      <c r="AW654" s="40">
        <f>1-AV654</f>
        <v/>
      </c>
      <c r="AX654" t="n">
        <v>0</v>
      </c>
      <c r="AY654" s="40" t="n">
        <v>1</v>
      </c>
      <c r="BA654" s="18" t="n"/>
      <c r="BB654" t="inlineStr">
        <is>
          <t>.</t>
        </is>
      </c>
      <c r="BC654" s="18" t="inlineStr">
        <is>
          <t>.</t>
        </is>
      </c>
      <c r="BD654" s="18" t="inlineStr">
        <is>
          <t>Spain</t>
        </is>
      </c>
      <c r="BE654" t="n">
        <v>1</v>
      </c>
      <c r="BF654" t="n">
        <v>0</v>
      </c>
      <c r="BG654" t="n">
        <v>0</v>
      </c>
      <c r="BH654" t="n">
        <v>0</v>
      </c>
      <c r="BI654" t="n">
        <v>0</v>
      </c>
      <c r="BJ654" t="n">
        <v>0</v>
      </c>
      <c r="BK654" s="18" t="n">
        <v>0</v>
      </c>
      <c r="BL654" t="n">
        <v>1</v>
      </c>
      <c r="BM654" t="n">
        <v>0</v>
      </c>
      <c r="BN654" s="18" t="n">
        <v>0</v>
      </c>
      <c r="BO654" t="n">
        <v>1399.916666666667</v>
      </c>
      <c r="BP654" t="n">
        <v>479</v>
      </c>
      <c r="BQ654" s="96">
        <f>6+Y654+Z654</f>
        <v/>
      </c>
      <c r="BR654" t="n">
        <v>1</v>
      </c>
      <c r="BS654" t="n">
        <v>0</v>
      </c>
      <c r="BT654" t="n">
        <v>0</v>
      </c>
      <c r="BU654" t="n">
        <v>0</v>
      </c>
      <c r="BV654" t="n">
        <v>0</v>
      </c>
      <c r="BW654" t="n">
        <v>0</v>
      </c>
      <c r="BX654" t="n">
        <v>0</v>
      </c>
      <c r="BY654" s="18" t="n">
        <v>0</v>
      </c>
      <c r="BZ654" t="n">
        <v>0</v>
      </c>
      <c r="CA654" t="n">
        <v>0</v>
      </c>
      <c r="CB654" t="n">
        <v>0</v>
      </c>
      <c r="CC654" s="18" t="n">
        <v>1</v>
      </c>
      <c r="CD654" t="n">
        <v>0</v>
      </c>
      <c r="CE654" t="n">
        <v>0</v>
      </c>
      <c r="CF654" t="n">
        <v>0</v>
      </c>
      <c r="CG654" t="n">
        <v>0</v>
      </c>
      <c r="CH654" s="18" t="n">
        <v>1</v>
      </c>
      <c r="CI654" t="n">
        <v>0</v>
      </c>
      <c r="CJ654" t="n">
        <v>0</v>
      </c>
      <c r="CK654" t="n">
        <v>1</v>
      </c>
      <c r="CL654" t="n">
        <v>1</v>
      </c>
      <c r="CM654" t="n">
        <v>0</v>
      </c>
      <c r="CN654" t="n">
        <v>0</v>
      </c>
      <c r="CO654" t="n">
        <v>0</v>
      </c>
      <c r="CP654" t="n">
        <v>0</v>
      </c>
      <c r="CQ654" t="n">
        <v>0</v>
      </c>
      <c r="CR654" t="n">
        <v>0</v>
      </c>
      <c r="CS654" s="18" t="n">
        <v>0</v>
      </c>
      <c r="DD654" s="34" t="inlineStr">
        <is>
          <t>X</t>
        </is>
      </c>
    </row>
    <row r="655">
      <c r="A655" t="n">
        <v>654</v>
      </c>
      <c r="B655" t="n">
        <v>40</v>
      </c>
      <c r="C655" s="25" t="inlineStr">
        <is>
          <t>Lillo (2006)</t>
        </is>
      </c>
      <c r="D655" s="12" t="n">
        <v>5.65</v>
      </c>
      <c r="E655" s="14" t="n">
        <v>1.1</v>
      </c>
      <c r="F655" s="7">
        <f>D655/E655</f>
        <v/>
      </c>
      <c r="G655" s="7">
        <f>D655-E655</f>
        <v/>
      </c>
      <c r="H655" s="16">
        <f>D655+E655</f>
        <v/>
      </c>
      <c r="I655" s="11">
        <f>IFERROR(F655/SQRT(F655^2+W655), "X")</f>
        <v/>
      </c>
      <c r="J655" s="33">
        <f>IFERROR(SQRT((1-I655^2)/W655), "X")</f>
        <v/>
      </c>
      <c r="K655" s="33">
        <f>IFERROR(1/J655, "X")</f>
        <v/>
      </c>
      <c r="L655" s="33">
        <f>IFERROR(I655-J655, "X")</f>
        <v/>
      </c>
      <c r="M655" s="33">
        <f>IFERROR(I655+J655, "X")</f>
        <v/>
      </c>
      <c r="N655" s="8" t="n">
        <v>0</v>
      </c>
      <c r="O655" s="9" t="n">
        <v>1</v>
      </c>
      <c r="P655" s="8" t="n">
        <v>0</v>
      </c>
      <c r="Q655" s="9" t="n">
        <v>0</v>
      </c>
      <c r="R655" s="9" t="n">
        <v>1</v>
      </c>
      <c r="S655" s="9" t="n">
        <v>0</v>
      </c>
      <c r="T655" s="9" t="n">
        <v>0</v>
      </c>
      <c r="U655" s="8" t="n">
        <v>1246</v>
      </c>
      <c r="V655" s="9" t="n">
        <v>8</v>
      </c>
      <c r="W655" s="9">
        <f>U655-V655-1</f>
        <v/>
      </c>
      <c r="X655" s="9">
        <f>COUNTIF(B:B,B655)</f>
        <v/>
      </c>
      <c r="Y655" s="7" t="n">
        <v>10.44</v>
      </c>
      <c r="Z655" s="7" t="n">
        <v>8.359999999999999</v>
      </c>
      <c r="AA655" s="9" t="n">
        <v>1</v>
      </c>
      <c r="AB655" s="9" t="n">
        <v>0</v>
      </c>
      <c r="AC655" s="9" t="n">
        <v>0</v>
      </c>
      <c r="AD655" s="9" t="n">
        <v>0</v>
      </c>
      <c r="AE655" s="9" t="n">
        <v>0</v>
      </c>
      <c r="AF655" s="9" t="n">
        <v>1</v>
      </c>
      <c r="AG655" s="8" t="n">
        <v>0</v>
      </c>
      <c r="AH655" s="9" t="n">
        <v>1</v>
      </c>
      <c r="AI655" s="30" t="n">
        <v>0</v>
      </c>
      <c r="AJ655" s="9" t="n">
        <v>0</v>
      </c>
      <c r="AK655" s="30" t="n">
        <v>1</v>
      </c>
      <c r="AL655" s="21" t="n">
        <v>2001</v>
      </c>
      <c r="AM655" s="23">
        <f>LN(AL655)</f>
        <v/>
      </c>
      <c r="AN655" s="33" t="inlineStr">
        <is>
          <t>.</t>
        </is>
      </c>
      <c r="AO655" s="33" t="inlineStr">
        <is>
          <t>.</t>
        </is>
      </c>
      <c r="AP655" s="33" t="inlineStr">
        <is>
          <t>.</t>
        </is>
      </c>
      <c r="AQ655" s="43" t="inlineStr">
        <is>
          <t>.</t>
        </is>
      </c>
      <c r="AR655" s="33" t="inlineStr">
        <is>
          <t>.</t>
        </is>
      </c>
      <c r="AS655" s="43" t="inlineStr">
        <is>
          <t>.</t>
        </is>
      </c>
      <c r="AT655" s="42" t="n">
        <v>1</v>
      </c>
      <c r="AU655" s="18" t="n">
        <v>0</v>
      </c>
      <c r="AV655" t="n">
        <v>0.6422</v>
      </c>
      <c r="AW655" s="40">
        <f>1-AV655</f>
        <v/>
      </c>
      <c r="AX655" t="n">
        <v>0</v>
      </c>
      <c r="AY655" s="40" t="n">
        <v>1</v>
      </c>
      <c r="BA655" s="18" t="n"/>
      <c r="BB655" t="inlineStr">
        <is>
          <t>.</t>
        </is>
      </c>
      <c r="BC655" s="18" t="inlineStr">
        <is>
          <t>.</t>
        </is>
      </c>
      <c r="BD655" s="18" t="inlineStr">
        <is>
          <t>Spain</t>
        </is>
      </c>
      <c r="BE655" t="n">
        <v>1</v>
      </c>
      <c r="BF655" t="n">
        <v>0</v>
      </c>
      <c r="BG655" t="n">
        <v>0</v>
      </c>
      <c r="BH655" t="n">
        <v>0</v>
      </c>
      <c r="BI655" t="n">
        <v>0</v>
      </c>
      <c r="BJ655" t="n">
        <v>0</v>
      </c>
      <c r="BK655" s="18" t="n">
        <v>0</v>
      </c>
      <c r="BL655" t="n">
        <v>1</v>
      </c>
      <c r="BM655" t="n">
        <v>0</v>
      </c>
      <c r="BN655" s="18" t="n">
        <v>0</v>
      </c>
      <c r="BO655" t="n">
        <v>1399.916666666667</v>
      </c>
      <c r="BP655" t="n">
        <v>479</v>
      </c>
      <c r="BQ655" s="96">
        <f>6+Y655+Z655</f>
        <v/>
      </c>
      <c r="BR655" t="n">
        <v>0</v>
      </c>
      <c r="BS655" t="n">
        <v>0</v>
      </c>
      <c r="BT655" t="n">
        <v>0</v>
      </c>
      <c r="BU655" t="n">
        <v>0</v>
      </c>
      <c r="BV655" t="n">
        <v>0</v>
      </c>
      <c r="BW655" t="n">
        <v>0</v>
      </c>
      <c r="BX655" t="n">
        <v>0</v>
      </c>
      <c r="BY655" s="18" t="n">
        <v>1</v>
      </c>
      <c r="BZ655" t="n">
        <v>0</v>
      </c>
      <c r="CA655" t="n">
        <v>0</v>
      </c>
      <c r="CB655" t="n">
        <v>0</v>
      </c>
      <c r="CC655" s="18" t="n">
        <v>1</v>
      </c>
      <c r="CD655" t="n">
        <v>0</v>
      </c>
      <c r="CE655" t="n">
        <v>0</v>
      </c>
      <c r="CF655" t="n">
        <v>0</v>
      </c>
      <c r="CG655" t="n">
        <v>0</v>
      </c>
      <c r="CH655" s="18" t="n">
        <v>1</v>
      </c>
      <c r="CI655" t="n">
        <v>0</v>
      </c>
      <c r="CJ655" t="n">
        <v>0</v>
      </c>
      <c r="CK655" t="n">
        <v>1</v>
      </c>
      <c r="CL655" t="n">
        <v>1</v>
      </c>
      <c r="CM655" t="n">
        <v>0</v>
      </c>
      <c r="CN655" t="n">
        <v>0</v>
      </c>
      <c r="CO655" t="n">
        <v>0</v>
      </c>
      <c r="CP655" t="n">
        <v>0</v>
      </c>
      <c r="CQ655" t="n">
        <v>0</v>
      </c>
      <c r="CR655" t="n">
        <v>0</v>
      </c>
      <c r="CS655" s="18" t="n">
        <v>0</v>
      </c>
      <c r="DD655" s="34" t="inlineStr">
        <is>
          <t>X</t>
        </is>
      </c>
    </row>
    <row r="656">
      <c r="A656" t="n">
        <v>655</v>
      </c>
      <c r="B656" t="n">
        <v>40</v>
      </c>
      <c r="C656" s="25" t="inlineStr">
        <is>
          <t>Lillo (2006)</t>
        </is>
      </c>
      <c r="D656" s="12" t="n">
        <v>4.4</v>
      </c>
      <c r="E656" s="14" t="n">
        <v>0.37</v>
      </c>
      <c r="F656" s="7">
        <f>D656/E656</f>
        <v/>
      </c>
      <c r="G656" s="7">
        <f>D656-E656</f>
        <v/>
      </c>
      <c r="H656" s="16">
        <f>D656+E656</f>
        <v/>
      </c>
      <c r="I656" s="11">
        <f>IFERROR(F656/SQRT(F656^2+W656), "X")</f>
        <v/>
      </c>
      <c r="J656" s="33">
        <f>IFERROR(SQRT((1-I656^2)/W656), "X")</f>
        <v/>
      </c>
      <c r="K656" s="33">
        <f>IFERROR(1/J656, "X")</f>
        <v/>
      </c>
      <c r="L656" s="33">
        <f>IFERROR(I656-J656, "X")</f>
        <v/>
      </c>
      <c r="M656" s="33">
        <f>IFERROR(I656+J656, "X")</f>
        <v/>
      </c>
      <c r="N656" s="8" t="n">
        <v>0</v>
      </c>
      <c r="O656" s="9" t="n">
        <v>1</v>
      </c>
      <c r="P656" s="8" t="n">
        <v>0</v>
      </c>
      <c r="Q656" s="9" t="n">
        <v>0</v>
      </c>
      <c r="R656" s="9" t="n">
        <v>1</v>
      </c>
      <c r="S656" s="9" t="n">
        <v>0</v>
      </c>
      <c r="T656" s="9" t="n">
        <v>0</v>
      </c>
      <c r="U656" s="8" t="n">
        <v>1396</v>
      </c>
      <c r="V656" s="9" t="n">
        <v>8</v>
      </c>
      <c r="W656" s="9">
        <f>U656-V656-1</f>
        <v/>
      </c>
      <c r="X656" s="9">
        <f>COUNTIF(B:B,B656)</f>
        <v/>
      </c>
      <c r="Y656" s="7" t="n">
        <v>9.35</v>
      </c>
      <c r="Z656" s="7" t="n">
        <v>19.51</v>
      </c>
      <c r="AA656" s="9" t="n">
        <v>1</v>
      </c>
      <c r="AB656" s="9" t="n">
        <v>0</v>
      </c>
      <c r="AC656" s="9" t="n">
        <v>0</v>
      </c>
      <c r="AD656" s="9" t="n">
        <v>0</v>
      </c>
      <c r="AE656" s="9" t="n">
        <v>0</v>
      </c>
      <c r="AF656" s="9" t="n">
        <v>1</v>
      </c>
      <c r="AG656" s="8" t="n">
        <v>0</v>
      </c>
      <c r="AH656" s="9" t="n">
        <v>1</v>
      </c>
      <c r="AI656" s="30" t="n">
        <v>0</v>
      </c>
      <c r="AJ656" s="9" t="n">
        <v>0</v>
      </c>
      <c r="AK656" s="30" t="n">
        <v>1</v>
      </c>
      <c r="AL656" s="21" t="n">
        <v>2001</v>
      </c>
      <c r="AM656" s="23">
        <f>LN(AL656)</f>
        <v/>
      </c>
      <c r="AN656" s="33" t="inlineStr">
        <is>
          <t>.</t>
        </is>
      </c>
      <c r="AO656" s="33" t="inlineStr">
        <is>
          <t>.</t>
        </is>
      </c>
      <c r="AP656" s="33" t="inlineStr">
        <is>
          <t>.</t>
        </is>
      </c>
      <c r="AQ656" s="43" t="inlineStr">
        <is>
          <t>.</t>
        </is>
      </c>
      <c r="AR656" s="33" t="inlineStr">
        <is>
          <t>.</t>
        </is>
      </c>
      <c r="AS656" s="43" t="inlineStr">
        <is>
          <t>.</t>
        </is>
      </c>
      <c r="AT656" s="42" t="n">
        <v>1</v>
      </c>
      <c r="AU656" s="18" t="n">
        <v>0</v>
      </c>
      <c r="AV656" t="n">
        <v>1</v>
      </c>
      <c r="AW656" s="40" t="n">
        <v>0</v>
      </c>
      <c r="AX656" t="n">
        <v>0</v>
      </c>
      <c r="AY656" s="40" t="n">
        <v>1</v>
      </c>
      <c r="BA656" s="18" t="n"/>
      <c r="BB656" t="inlineStr">
        <is>
          <t>.</t>
        </is>
      </c>
      <c r="BC656" s="18" t="inlineStr">
        <is>
          <t>.</t>
        </is>
      </c>
      <c r="BD656" s="18" t="inlineStr">
        <is>
          <t>Spain</t>
        </is>
      </c>
      <c r="BE656" t="n">
        <v>1</v>
      </c>
      <c r="BF656" t="n">
        <v>0</v>
      </c>
      <c r="BG656" t="n">
        <v>0</v>
      </c>
      <c r="BH656" t="n">
        <v>0</v>
      </c>
      <c r="BI656" t="n">
        <v>0</v>
      </c>
      <c r="BJ656" t="n">
        <v>0</v>
      </c>
      <c r="BK656" s="18" t="n">
        <v>0</v>
      </c>
      <c r="BL656" t="n">
        <v>1</v>
      </c>
      <c r="BM656" t="n">
        <v>0</v>
      </c>
      <c r="BN656" s="18" t="n">
        <v>0</v>
      </c>
      <c r="BO656" t="n">
        <v>1399.916666666667</v>
      </c>
      <c r="BP656" t="n">
        <v>479</v>
      </c>
      <c r="BQ656" s="96">
        <f>6+Y656+Z656</f>
        <v/>
      </c>
      <c r="BR656" t="n">
        <v>1</v>
      </c>
      <c r="BS656" t="n">
        <v>0</v>
      </c>
      <c r="BT656" t="n">
        <v>0</v>
      </c>
      <c r="BU656" t="n">
        <v>0</v>
      </c>
      <c r="BV656" t="n">
        <v>0</v>
      </c>
      <c r="BW656" t="n">
        <v>0</v>
      </c>
      <c r="BX656" t="n">
        <v>0</v>
      </c>
      <c r="BY656" s="18" t="n">
        <v>0</v>
      </c>
      <c r="BZ656" t="n">
        <v>0</v>
      </c>
      <c r="CA656" t="n">
        <v>0</v>
      </c>
      <c r="CB656" t="n">
        <v>0</v>
      </c>
      <c r="CC656" s="18" t="n">
        <v>1</v>
      </c>
      <c r="CD656" t="n">
        <v>0</v>
      </c>
      <c r="CE656" t="n">
        <v>0</v>
      </c>
      <c r="CF656" t="n">
        <v>0</v>
      </c>
      <c r="CG656" t="n">
        <v>0</v>
      </c>
      <c r="CH656" s="18" t="n">
        <v>1</v>
      </c>
      <c r="CI656" t="n">
        <v>0</v>
      </c>
      <c r="CJ656" t="n">
        <v>0</v>
      </c>
      <c r="CK656" t="n">
        <v>1</v>
      </c>
      <c r="CL656" t="n">
        <v>1</v>
      </c>
      <c r="CM656" t="n">
        <v>0</v>
      </c>
      <c r="CN656" t="n">
        <v>0</v>
      </c>
      <c r="CO656" t="n">
        <v>0</v>
      </c>
      <c r="CP656" t="n">
        <v>0</v>
      </c>
      <c r="CQ656" t="n">
        <v>0</v>
      </c>
      <c r="CR656" t="n">
        <v>0</v>
      </c>
      <c r="CS656" s="18" t="n">
        <v>0</v>
      </c>
      <c r="DD656" s="34" t="inlineStr">
        <is>
          <t>X</t>
        </is>
      </c>
    </row>
    <row r="657">
      <c r="A657" t="n">
        <v>656</v>
      </c>
      <c r="B657" t="n">
        <v>40</v>
      </c>
      <c r="C657" s="25" t="inlineStr">
        <is>
          <t>Lillo (2006)</t>
        </is>
      </c>
      <c r="D657" s="12" t="n">
        <v>8.390000000000001</v>
      </c>
      <c r="E657" s="14" t="n">
        <v>1.09</v>
      </c>
      <c r="F657" s="7">
        <f>D657/E657</f>
        <v/>
      </c>
      <c r="G657" s="7">
        <f>D657-E657</f>
        <v/>
      </c>
      <c r="H657" s="16">
        <f>D657+E657</f>
        <v/>
      </c>
      <c r="I657" s="11">
        <f>IFERROR(F657/SQRT(F657^2+W657), "X")</f>
        <v/>
      </c>
      <c r="J657" s="33">
        <f>IFERROR(SQRT((1-I657^2)/W657), "X")</f>
        <v/>
      </c>
      <c r="K657" s="33">
        <f>IFERROR(1/J657, "X")</f>
        <v/>
      </c>
      <c r="L657" s="33">
        <f>IFERROR(I657-J657, "X")</f>
        <v/>
      </c>
      <c r="M657" s="33">
        <f>IFERROR(I657+J657, "X")</f>
        <v/>
      </c>
      <c r="N657" s="8" t="n">
        <v>0</v>
      </c>
      <c r="O657" s="9" t="n">
        <v>1</v>
      </c>
      <c r="P657" s="8" t="n">
        <v>0</v>
      </c>
      <c r="Q657" s="9" t="n">
        <v>0</v>
      </c>
      <c r="R657" s="9" t="n">
        <v>1</v>
      </c>
      <c r="S657" s="9" t="n">
        <v>0</v>
      </c>
      <c r="T657" s="9" t="n">
        <v>0</v>
      </c>
      <c r="U657" s="8" t="n">
        <v>1353</v>
      </c>
      <c r="V657" s="9" t="n">
        <v>8</v>
      </c>
      <c r="W657" s="9">
        <f>U657-V657-1</f>
        <v/>
      </c>
      <c r="X657" s="9">
        <f>COUNTIF(B:B,B657)</f>
        <v/>
      </c>
      <c r="Y657" s="7" t="n">
        <v>9.35</v>
      </c>
      <c r="Z657" s="7" t="n">
        <v>19.51</v>
      </c>
      <c r="AA657" s="9" t="n">
        <v>1</v>
      </c>
      <c r="AB657" s="9" t="n">
        <v>0</v>
      </c>
      <c r="AC657" s="9" t="n">
        <v>0</v>
      </c>
      <c r="AD657" s="9" t="n">
        <v>0</v>
      </c>
      <c r="AE657" s="9" t="n">
        <v>0</v>
      </c>
      <c r="AF657" s="9" t="n">
        <v>1</v>
      </c>
      <c r="AG657" s="8" t="n">
        <v>0</v>
      </c>
      <c r="AH657" s="9" t="n">
        <v>1</v>
      </c>
      <c r="AI657" s="30" t="n">
        <v>0</v>
      </c>
      <c r="AJ657" s="9" t="n">
        <v>0</v>
      </c>
      <c r="AK657" s="30" t="n">
        <v>1</v>
      </c>
      <c r="AL657" s="21" t="n">
        <v>2001</v>
      </c>
      <c r="AM657" s="23">
        <f>LN(AL657)</f>
        <v/>
      </c>
      <c r="AN657" s="33" t="inlineStr">
        <is>
          <t>.</t>
        </is>
      </c>
      <c r="AO657" s="33" t="inlineStr">
        <is>
          <t>.</t>
        </is>
      </c>
      <c r="AP657" s="33" t="inlineStr">
        <is>
          <t>.</t>
        </is>
      </c>
      <c r="AQ657" s="43" t="inlineStr">
        <is>
          <t>.</t>
        </is>
      </c>
      <c r="AR657" s="33" t="inlineStr">
        <is>
          <t>.</t>
        </is>
      </c>
      <c r="AS657" s="43" t="inlineStr">
        <is>
          <t>.</t>
        </is>
      </c>
      <c r="AT657" s="42" t="n">
        <v>1</v>
      </c>
      <c r="AU657" s="18" t="n">
        <v>0</v>
      </c>
      <c r="AV657" t="n">
        <v>1</v>
      </c>
      <c r="AW657" s="40" t="n">
        <v>0</v>
      </c>
      <c r="AX657" t="n">
        <v>0</v>
      </c>
      <c r="AY657" s="40" t="n">
        <v>1</v>
      </c>
      <c r="BA657" s="18" t="n"/>
      <c r="BB657" t="inlineStr">
        <is>
          <t>.</t>
        </is>
      </c>
      <c r="BC657" s="18" t="inlineStr">
        <is>
          <t>.</t>
        </is>
      </c>
      <c r="BD657" s="18" t="inlineStr">
        <is>
          <t>Spain</t>
        </is>
      </c>
      <c r="BE657" t="n">
        <v>1</v>
      </c>
      <c r="BF657" t="n">
        <v>0</v>
      </c>
      <c r="BG657" t="n">
        <v>0</v>
      </c>
      <c r="BH657" t="n">
        <v>0</v>
      </c>
      <c r="BI657" t="n">
        <v>0</v>
      </c>
      <c r="BJ657" t="n">
        <v>0</v>
      </c>
      <c r="BK657" s="18" t="n">
        <v>0</v>
      </c>
      <c r="BL657" t="n">
        <v>1</v>
      </c>
      <c r="BM657" t="n">
        <v>0</v>
      </c>
      <c r="BN657" s="18" t="n">
        <v>0</v>
      </c>
      <c r="BO657" t="n">
        <v>1399.916666666667</v>
      </c>
      <c r="BP657" t="n">
        <v>479</v>
      </c>
      <c r="BQ657" s="96">
        <f>6+Y657+Z657</f>
        <v/>
      </c>
      <c r="BR657" t="n">
        <v>0</v>
      </c>
      <c r="BS657" t="n">
        <v>0</v>
      </c>
      <c r="BT657" t="n">
        <v>0</v>
      </c>
      <c r="BU657" t="n">
        <v>0</v>
      </c>
      <c r="BV657" t="n">
        <v>0</v>
      </c>
      <c r="BW657" t="n">
        <v>0</v>
      </c>
      <c r="BX657" t="n">
        <v>0</v>
      </c>
      <c r="BY657" s="18" t="n">
        <v>1</v>
      </c>
      <c r="BZ657" t="n">
        <v>0</v>
      </c>
      <c r="CA657" t="n">
        <v>0</v>
      </c>
      <c r="CB657" t="n">
        <v>0</v>
      </c>
      <c r="CC657" s="18" t="n">
        <v>1</v>
      </c>
      <c r="CD657" t="n">
        <v>0</v>
      </c>
      <c r="CE657" t="n">
        <v>0</v>
      </c>
      <c r="CF657" t="n">
        <v>0</v>
      </c>
      <c r="CG657" t="n">
        <v>0</v>
      </c>
      <c r="CH657" s="18" t="n">
        <v>1</v>
      </c>
      <c r="CI657" t="n">
        <v>0</v>
      </c>
      <c r="CJ657" t="n">
        <v>0</v>
      </c>
      <c r="CK657" t="n">
        <v>1</v>
      </c>
      <c r="CL657" t="n">
        <v>1</v>
      </c>
      <c r="CM657" t="n">
        <v>0</v>
      </c>
      <c r="CN657" t="n">
        <v>0</v>
      </c>
      <c r="CO657" t="n">
        <v>0</v>
      </c>
      <c r="CP657" t="n">
        <v>0</v>
      </c>
      <c r="CQ657" t="n">
        <v>0</v>
      </c>
      <c r="CR657" t="n">
        <v>0</v>
      </c>
      <c r="CS657" s="18" t="n">
        <v>0</v>
      </c>
      <c r="DD657" s="34" t="inlineStr">
        <is>
          <t>X</t>
        </is>
      </c>
    </row>
    <row r="658">
      <c r="A658" t="n">
        <v>657</v>
      </c>
      <c r="B658" t="n">
        <v>40</v>
      </c>
      <c r="C658" s="25" t="inlineStr">
        <is>
          <t>Lillo (2006)</t>
        </is>
      </c>
      <c r="D658" s="12" t="n">
        <v>2.58</v>
      </c>
      <c r="E658" s="14" t="n">
        <v>0.39</v>
      </c>
      <c r="F658" s="7">
        <f>D658/E658</f>
        <v/>
      </c>
      <c r="G658" s="7">
        <f>D658-E658</f>
        <v/>
      </c>
      <c r="H658" s="16">
        <f>D658+E658</f>
        <v/>
      </c>
      <c r="I658" s="11">
        <f>IFERROR(F658/SQRT(F658^2+W658), "X")</f>
        <v/>
      </c>
      <c r="J658" s="33">
        <f>IFERROR(SQRT((1-I658^2)/W658), "X")</f>
        <v/>
      </c>
      <c r="K658" s="33">
        <f>IFERROR(1/J658, "X")</f>
        <v/>
      </c>
      <c r="L658" s="33">
        <f>IFERROR(I658-J658, "X")</f>
        <v/>
      </c>
      <c r="M658" s="33">
        <f>IFERROR(I658+J658, "X")</f>
        <v/>
      </c>
      <c r="N658" s="8" t="n">
        <v>0</v>
      </c>
      <c r="O658" s="9" t="n">
        <v>1</v>
      </c>
      <c r="P658" s="8" t="n">
        <v>0</v>
      </c>
      <c r="Q658" s="9" t="n">
        <v>0</v>
      </c>
      <c r="R658" s="9" t="n">
        <v>1</v>
      </c>
      <c r="S658" s="9" t="n">
        <v>0</v>
      </c>
      <c r="T658" s="9" t="n">
        <v>0</v>
      </c>
      <c r="U658" s="8" t="n">
        <v>900</v>
      </c>
      <c r="V658" s="9" t="n">
        <v>8</v>
      </c>
      <c r="W658" s="9">
        <f>U658-V658-1</f>
        <v/>
      </c>
      <c r="X658" s="9">
        <f>COUNTIF(B:B,B658)</f>
        <v/>
      </c>
      <c r="Y658" s="7" t="n">
        <v>9.960000000000001</v>
      </c>
      <c r="Z658" s="7" t="n">
        <v>14.21</v>
      </c>
      <c r="AA658" s="9" t="n">
        <v>1</v>
      </c>
      <c r="AB658" s="9" t="n">
        <v>0</v>
      </c>
      <c r="AC658" s="9" t="n">
        <v>0</v>
      </c>
      <c r="AD658" s="9" t="n">
        <v>0</v>
      </c>
      <c r="AE658" s="9" t="n">
        <v>0</v>
      </c>
      <c r="AF658" s="9" t="n">
        <v>1</v>
      </c>
      <c r="AG658" s="8" t="n">
        <v>0</v>
      </c>
      <c r="AH658" s="9" t="n">
        <v>1</v>
      </c>
      <c r="AI658" s="30" t="n">
        <v>0</v>
      </c>
      <c r="AJ658" s="9" t="n">
        <v>0</v>
      </c>
      <c r="AK658" s="30" t="n">
        <v>1</v>
      </c>
      <c r="AL658" s="21" t="n">
        <v>2001</v>
      </c>
      <c r="AM658" s="23">
        <f>LN(AL658)</f>
        <v/>
      </c>
      <c r="AN658" s="33" t="inlineStr">
        <is>
          <t>.</t>
        </is>
      </c>
      <c r="AO658" s="33" t="inlineStr">
        <is>
          <t>.</t>
        </is>
      </c>
      <c r="AP658" s="33" t="inlineStr">
        <is>
          <t>.</t>
        </is>
      </c>
      <c r="AQ658" s="43" t="inlineStr">
        <is>
          <t>.</t>
        </is>
      </c>
      <c r="AR658" s="33" t="inlineStr">
        <is>
          <t>.</t>
        </is>
      </c>
      <c r="AS658" s="43" t="inlineStr">
        <is>
          <t>.</t>
        </is>
      </c>
      <c r="AT658" s="42" t="n">
        <v>1</v>
      </c>
      <c r="AU658" s="18" t="n">
        <v>0</v>
      </c>
      <c r="AV658" t="n">
        <v>0</v>
      </c>
      <c r="AW658" s="40" t="n">
        <v>1</v>
      </c>
      <c r="AX658" t="n">
        <v>0</v>
      </c>
      <c r="AY658" s="40" t="n">
        <v>1</v>
      </c>
      <c r="BA658" s="18" t="n"/>
      <c r="BB658" t="inlineStr">
        <is>
          <t>.</t>
        </is>
      </c>
      <c r="BC658" s="18" t="inlineStr">
        <is>
          <t>.</t>
        </is>
      </c>
      <c r="BD658" s="18" t="inlineStr">
        <is>
          <t>Spain</t>
        </is>
      </c>
      <c r="BE658" t="n">
        <v>1</v>
      </c>
      <c r="BF658" t="n">
        <v>0</v>
      </c>
      <c r="BG658" t="n">
        <v>0</v>
      </c>
      <c r="BH658" t="n">
        <v>0</v>
      </c>
      <c r="BI658" t="n">
        <v>0</v>
      </c>
      <c r="BJ658" t="n">
        <v>0</v>
      </c>
      <c r="BK658" s="18" t="n">
        <v>0</v>
      </c>
      <c r="BL658" t="n">
        <v>1</v>
      </c>
      <c r="BM658" t="n">
        <v>0</v>
      </c>
      <c r="BN658" s="18" t="n">
        <v>0</v>
      </c>
      <c r="BO658" t="n">
        <v>1399.916666666667</v>
      </c>
      <c r="BP658" t="n">
        <v>479</v>
      </c>
      <c r="BQ658" s="96">
        <f>6+Y658+Z658</f>
        <v/>
      </c>
      <c r="BR658" t="n">
        <v>1</v>
      </c>
      <c r="BS658" t="n">
        <v>0</v>
      </c>
      <c r="BT658" t="n">
        <v>0</v>
      </c>
      <c r="BU658" t="n">
        <v>0</v>
      </c>
      <c r="BV658" t="n">
        <v>0</v>
      </c>
      <c r="BW658" t="n">
        <v>0</v>
      </c>
      <c r="BX658" t="n">
        <v>0</v>
      </c>
      <c r="BY658" s="18" t="n">
        <v>0</v>
      </c>
      <c r="BZ658" t="n">
        <v>0</v>
      </c>
      <c r="CA658" t="n">
        <v>0</v>
      </c>
      <c r="CB658" t="n">
        <v>0</v>
      </c>
      <c r="CC658" s="18" t="n">
        <v>1</v>
      </c>
      <c r="CD658" t="n">
        <v>0</v>
      </c>
      <c r="CE658" t="n">
        <v>0</v>
      </c>
      <c r="CF658" t="n">
        <v>0</v>
      </c>
      <c r="CG658" t="n">
        <v>0</v>
      </c>
      <c r="CH658" s="18" t="n">
        <v>1</v>
      </c>
      <c r="CI658" t="n">
        <v>0</v>
      </c>
      <c r="CJ658" t="n">
        <v>0</v>
      </c>
      <c r="CK658" t="n">
        <v>1</v>
      </c>
      <c r="CL658" t="n">
        <v>1</v>
      </c>
      <c r="CM658" t="n">
        <v>0</v>
      </c>
      <c r="CN658" t="n">
        <v>0</v>
      </c>
      <c r="CO658" t="n">
        <v>0</v>
      </c>
      <c r="CP658" t="n">
        <v>0</v>
      </c>
      <c r="CQ658" t="n">
        <v>0</v>
      </c>
      <c r="CR658" t="n">
        <v>0</v>
      </c>
      <c r="CS658" s="18" t="n">
        <v>0</v>
      </c>
      <c r="DD658" s="34" t="inlineStr">
        <is>
          <t>X</t>
        </is>
      </c>
    </row>
    <row r="659" customFormat="1" s="153">
      <c r="A659" s="153" t="n">
        <v>658</v>
      </c>
      <c r="B659" s="153" t="n">
        <v>40</v>
      </c>
      <c r="C659" s="154" t="inlineStr">
        <is>
          <t>Lillo (2006)</t>
        </is>
      </c>
      <c r="D659" s="155" t="n">
        <v>3.13</v>
      </c>
      <c r="E659" s="156" t="n">
        <v>1.03</v>
      </c>
      <c r="F659" s="157">
        <f>D659/E659</f>
        <v/>
      </c>
      <c r="G659" s="157">
        <f>D659-E659</f>
        <v/>
      </c>
      <c r="H659" s="158">
        <f>D659+E659</f>
        <v/>
      </c>
      <c r="I659" s="159">
        <f>IFERROR(F659/SQRT(F659^2+W659), "X")</f>
        <v/>
      </c>
      <c r="J659" s="160">
        <f>IFERROR(SQRT((1-I659^2)/W659), "X")</f>
        <v/>
      </c>
      <c r="K659" s="160">
        <f>IFERROR(1/J659, "X")</f>
        <v/>
      </c>
      <c r="L659" s="160">
        <f>IFERROR(I659-J659, "X")</f>
        <v/>
      </c>
      <c r="M659" s="160">
        <f>IFERROR(I659+J659, "X")</f>
        <v/>
      </c>
      <c r="N659" s="161" t="n">
        <v>0</v>
      </c>
      <c r="O659" s="162" t="n">
        <v>1</v>
      </c>
      <c r="P659" s="161" t="n">
        <v>0</v>
      </c>
      <c r="Q659" s="162" t="n">
        <v>0</v>
      </c>
      <c r="R659" s="162" t="n">
        <v>1</v>
      </c>
      <c r="S659" s="162" t="n">
        <v>0</v>
      </c>
      <c r="T659" s="162" t="n">
        <v>0</v>
      </c>
      <c r="U659" s="161" t="n">
        <v>859</v>
      </c>
      <c r="V659" s="162" t="n">
        <v>8</v>
      </c>
      <c r="W659" s="162">
        <f>U659-V659-1</f>
        <v/>
      </c>
      <c r="X659" s="162">
        <f>COUNTIF(B:B,B659)</f>
        <v/>
      </c>
      <c r="Y659" s="157" t="n">
        <v>9.960000000000001</v>
      </c>
      <c r="Z659" s="157" t="n">
        <v>14.21</v>
      </c>
      <c r="AA659" s="162" t="n">
        <v>1</v>
      </c>
      <c r="AB659" s="162" t="n">
        <v>0</v>
      </c>
      <c r="AC659" s="162" t="n">
        <v>0</v>
      </c>
      <c r="AD659" s="162" t="n">
        <v>0</v>
      </c>
      <c r="AE659" s="162" t="n">
        <v>0</v>
      </c>
      <c r="AF659" s="162" t="n">
        <v>1</v>
      </c>
      <c r="AG659" s="161" t="n">
        <v>0</v>
      </c>
      <c r="AH659" s="162" t="n">
        <v>1</v>
      </c>
      <c r="AI659" s="163" t="n">
        <v>0</v>
      </c>
      <c r="AJ659" s="162" t="n">
        <v>0</v>
      </c>
      <c r="AK659" s="163" t="n">
        <v>1</v>
      </c>
      <c r="AL659" s="164" t="n">
        <v>2001</v>
      </c>
      <c r="AM659" s="165">
        <f>LN(AL659)</f>
        <v/>
      </c>
      <c r="AN659" s="160" t="inlineStr">
        <is>
          <t>.</t>
        </is>
      </c>
      <c r="AO659" s="160" t="inlineStr">
        <is>
          <t>.</t>
        </is>
      </c>
      <c r="AP659" s="160" t="inlineStr">
        <is>
          <t>.</t>
        </is>
      </c>
      <c r="AQ659" s="166" t="inlineStr">
        <is>
          <t>.</t>
        </is>
      </c>
      <c r="AR659" s="160" t="inlineStr">
        <is>
          <t>.</t>
        </is>
      </c>
      <c r="AS659" s="166" t="inlineStr">
        <is>
          <t>.</t>
        </is>
      </c>
      <c r="AT659" s="167" t="n">
        <v>1</v>
      </c>
      <c r="AU659" s="168" t="n">
        <v>0</v>
      </c>
      <c r="AV659" s="153" t="n">
        <v>0</v>
      </c>
      <c r="AW659" s="169" t="n">
        <v>1</v>
      </c>
      <c r="AX659" s="153" t="n">
        <v>0</v>
      </c>
      <c r="AY659" s="169" t="n">
        <v>1</v>
      </c>
      <c r="BA659" s="168" t="n"/>
      <c r="BB659" s="153" t="inlineStr">
        <is>
          <t>.</t>
        </is>
      </c>
      <c r="BC659" s="168" t="inlineStr">
        <is>
          <t>.</t>
        </is>
      </c>
      <c r="BD659" s="168" t="inlineStr">
        <is>
          <t>Spain</t>
        </is>
      </c>
      <c r="BE659" t="n">
        <v>1</v>
      </c>
      <c r="BF659" t="n">
        <v>0</v>
      </c>
      <c r="BG659" t="n">
        <v>0</v>
      </c>
      <c r="BH659" t="n">
        <v>0</v>
      </c>
      <c r="BI659" t="n">
        <v>0</v>
      </c>
      <c r="BJ659" t="n">
        <v>0</v>
      </c>
      <c r="BK659" s="168" t="n">
        <v>0</v>
      </c>
      <c r="BL659" t="n">
        <v>1</v>
      </c>
      <c r="BM659" t="n">
        <v>0</v>
      </c>
      <c r="BN659" s="168" t="n">
        <v>0</v>
      </c>
      <c r="BO659" t="n">
        <v>1399.916666666667</v>
      </c>
      <c r="BP659" t="n">
        <v>479</v>
      </c>
      <c r="BQ659" s="170">
        <f>6+Y659+Z659</f>
        <v/>
      </c>
      <c r="BR659" s="153" t="n">
        <v>0</v>
      </c>
      <c r="BS659" s="153" t="n">
        <v>0</v>
      </c>
      <c r="BT659" s="153" t="n">
        <v>0</v>
      </c>
      <c r="BU659" s="153" t="n">
        <v>0</v>
      </c>
      <c r="BV659" s="153" t="n">
        <v>0</v>
      </c>
      <c r="BW659" s="153" t="n">
        <v>0</v>
      </c>
      <c r="BX659" s="153" t="n">
        <v>0</v>
      </c>
      <c r="BY659" s="168" t="n">
        <v>1</v>
      </c>
      <c r="BZ659" s="153" t="n">
        <v>0</v>
      </c>
      <c r="CA659" s="153" t="n">
        <v>0</v>
      </c>
      <c r="CB659" s="153" t="n">
        <v>0</v>
      </c>
      <c r="CC659" s="168" t="n">
        <v>1</v>
      </c>
      <c r="CD659" s="153" t="n">
        <v>0</v>
      </c>
      <c r="CE659" s="153" t="n">
        <v>0</v>
      </c>
      <c r="CF659" s="153" t="n">
        <v>0</v>
      </c>
      <c r="CG659" s="153" t="n">
        <v>0</v>
      </c>
      <c r="CH659" s="168" t="n">
        <v>1</v>
      </c>
      <c r="CI659" s="153" t="n">
        <v>0</v>
      </c>
      <c r="CJ659" s="153" t="n">
        <v>0</v>
      </c>
      <c r="CK659" s="153" t="n">
        <v>1</v>
      </c>
      <c r="CL659" s="153" t="n">
        <v>1</v>
      </c>
      <c r="CM659" s="153" t="n">
        <v>0</v>
      </c>
      <c r="CN659" s="153" t="n">
        <v>0</v>
      </c>
      <c r="CO659" s="153" t="n">
        <v>0</v>
      </c>
      <c r="CP659" s="153" t="n">
        <v>0</v>
      </c>
      <c r="CQ659" s="153" t="n">
        <v>0</v>
      </c>
      <c r="CR659" s="153" t="n">
        <v>0</v>
      </c>
      <c r="CS659" s="168" t="n">
        <v>0</v>
      </c>
      <c r="CY659" s="171" t="n"/>
      <c r="DD659" s="171" t="inlineStr">
        <is>
          <t>X</t>
        </is>
      </c>
    </row>
    <row r="660">
      <c r="A660" t="n">
        <v>659</v>
      </c>
      <c r="B660" t="n">
        <v>41</v>
      </c>
      <c r="C660" s="25" t="inlineStr">
        <is>
          <t>Zhong (2011)</t>
        </is>
      </c>
      <c r="D660" s="12" t="n">
        <v>8.6</v>
      </c>
      <c r="E660" s="14" t="n">
        <v>0.3</v>
      </c>
      <c r="F660" s="7">
        <f>D660/E660</f>
        <v/>
      </c>
      <c r="G660" s="7">
        <f>D660-E660</f>
        <v/>
      </c>
      <c r="H660" s="16">
        <f>D660+E660</f>
        <v/>
      </c>
      <c r="I660" s="11">
        <f>IFERROR(F660/SQRT(F660^2+W660), "X")</f>
        <v/>
      </c>
      <c r="J660" s="33">
        <f>IFERROR(SQRT((1-I660^2)/W660), "X")</f>
        <v/>
      </c>
      <c r="K660" s="33">
        <f>IFERROR(1/J660, "X")</f>
        <v/>
      </c>
      <c r="L660" s="33">
        <f>IFERROR(I660-J660, "X")</f>
        <v/>
      </c>
      <c r="M660" s="33">
        <f>IFERROR(I660+J660, "X")</f>
        <v/>
      </c>
      <c r="N660" s="8" t="n">
        <v>1</v>
      </c>
      <c r="O660" s="9" t="n">
        <v>0</v>
      </c>
      <c r="P660" s="8" t="n">
        <v>0</v>
      </c>
      <c r="Q660" s="9" t="n">
        <v>0</v>
      </c>
      <c r="R660" s="9" t="n">
        <v>1</v>
      </c>
      <c r="S660" s="9" t="n">
        <v>0</v>
      </c>
      <c r="T660" s="9" t="n">
        <v>0</v>
      </c>
      <c r="U660" s="8" t="n">
        <v>8270</v>
      </c>
      <c r="V660" s="9" t="n">
        <v>4</v>
      </c>
      <c r="W660" s="9">
        <f>U660-V660-1</f>
        <v/>
      </c>
      <c r="X660" s="9">
        <f>COUNTIF(B:B,B660)</f>
        <v/>
      </c>
      <c r="Y660" s="7" t="n">
        <v>11.13</v>
      </c>
      <c r="Z660" s="7" t="n">
        <v>20.26</v>
      </c>
      <c r="AA660" s="9" t="n">
        <v>1</v>
      </c>
      <c r="AB660" s="9" t="n">
        <v>0</v>
      </c>
      <c r="AC660" s="9" t="n">
        <v>0</v>
      </c>
      <c r="AD660" s="9" t="n">
        <v>1</v>
      </c>
      <c r="AE660" s="9" t="n">
        <v>0</v>
      </c>
      <c r="AF660" s="9" t="n">
        <v>0</v>
      </c>
      <c r="AG660" s="8" t="n">
        <v>1</v>
      </c>
      <c r="AH660" s="9" t="n">
        <v>0</v>
      </c>
      <c r="AI660" s="30" t="n">
        <v>0</v>
      </c>
      <c r="AJ660" s="9" t="n">
        <v>1</v>
      </c>
      <c r="AK660" s="30" t="n">
        <v>0</v>
      </c>
      <c r="AL660" s="21" t="n">
        <v>2002</v>
      </c>
      <c r="AM660" s="23">
        <f>LN(AL660)</f>
        <v/>
      </c>
      <c r="AN660" s="33">
        <f>1-SUM(AO660:AQ660)</f>
        <v/>
      </c>
      <c r="AO660" s="33" t="n">
        <v>0.261</v>
      </c>
      <c r="AP660" s="33" t="n">
        <v>0.451</v>
      </c>
      <c r="AQ660" s="43" t="n">
        <v>0.258</v>
      </c>
      <c r="AR660" s="33" t="n">
        <v>1</v>
      </c>
      <c r="AS660" s="43" t="n">
        <v>0</v>
      </c>
      <c r="AT660" s="42" t="n">
        <v>1</v>
      </c>
      <c r="AU660" s="18" t="n">
        <v>0</v>
      </c>
      <c r="AV660" t="n">
        <v>0.551</v>
      </c>
      <c r="AW660" s="40" t="n">
        <v>0.449</v>
      </c>
      <c r="AX660" t="inlineStr">
        <is>
          <t>.</t>
        </is>
      </c>
      <c r="AY660" s="40" t="inlineStr">
        <is>
          <t>.</t>
        </is>
      </c>
      <c r="BA660" s="18" t="n"/>
      <c r="BB660" t="n">
        <v>0</v>
      </c>
      <c r="BC660" s="18" t="n">
        <v>1</v>
      </c>
      <c r="BD660" s="18" t="inlineStr">
        <is>
          <t>China</t>
        </is>
      </c>
      <c r="BE660" t="n">
        <v>0</v>
      </c>
      <c r="BF660" t="n">
        <v>1</v>
      </c>
      <c r="BG660" t="n">
        <v>0</v>
      </c>
      <c r="BH660" t="n">
        <v>0</v>
      </c>
      <c r="BI660" t="n">
        <v>0</v>
      </c>
      <c r="BJ660" t="n">
        <v>0</v>
      </c>
      <c r="BK660" s="18" t="n">
        <v>0</v>
      </c>
      <c r="BL660" t="n">
        <v>0</v>
      </c>
      <c r="BM660" t="n">
        <v>1</v>
      </c>
      <c r="BN660" s="18" t="n">
        <v>0</v>
      </c>
      <c r="BO660" t="n">
        <v>127.1666666666667</v>
      </c>
      <c r="BP660" t="n">
        <v>27</v>
      </c>
      <c r="BQ660" s="25">
        <f>6+Y660+Z660</f>
        <v/>
      </c>
      <c r="BR660" t="n">
        <v>1</v>
      </c>
      <c r="BS660" t="n">
        <v>0</v>
      </c>
      <c r="BT660" t="n">
        <v>0</v>
      </c>
      <c r="BU660" t="n">
        <v>0</v>
      </c>
      <c r="BV660" t="n">
        <v>0</v>
      </c>
      <c r="BW660" t="n">
        <v>0</v>
      </c>
      <c r="BX660" t="n">
        <v>0</v>
      </c>
      <c r="BY660" s="18" t="n">
        <v>0</v>
      </c>
      <c r="BZ660" t="n">
        <v>0</v>
      </c>
      <c r="CA660" t="n">
        <v>0</v>
      </c>
      <c r="CB660" t="n">
        <v>1</v>
      </c>
      <c r="CC660" s="18" t="n">
        <v>0</v>
      </c>
      <c r="CD660" t="n">
        <v>0</v>
      </c>
      <c r="CE660" t="n">
        <v>0</v>
      </c>
      <c r="CF660" t="n">
        <v>0</v>
      </c>
      <c r="CG660" t="n">
        <v>0</v>
      </c>
      <c r="CH660" s="18" t="n">
        <v>0</v>
      </c>
      <c r="CI660" t="n">
        <v>0</v>
      </c>
      <c r="CJ660" t="n">
        <v>0</v>
      </c>
      <c r="CK660" t="n">
        <v>1</v>
      </c>
      <c r="CL660" t="n">
        <v>1</v>
      </c>
      <c r="CM660" t="n">
        <v>0</v>
      </c>
      <c r="CN660" t="n">
        <v>0</v>
      </c>
      <c r="CO660" t="n">
        <v>1</v>
      </c>
      <c r="CP660" t="n">
        <v>0</v>
      </c>
      <c r="CQ660" t="n">
        <v>0</v>
      </c>
      <c r="CR660" t="n">
        <v>0</v>
      </c>
      <c r="CS660" s="18" t="n">
        <v>0</v>
      </c>
      <c r="DD660" s="34" t="inlineStr">
        <is>
          <t>X</t>
        </is>
      </c>
    </row>
    <row r="661">
      <c r="A661" t="n">
        <v>660</v>
      </c>
      <c r="B661" t="n">
        <v>41</v>
      </c>
      <c r="C661" s="25" t="inlineStr">
        <is>
          <t>Zhong (2011)</t>
        </is>
      </c>
      <c r="D661" s="12" t="n">
        <v>8.300000000000001</v>
      </c>
      <c r="E661" s="14" t="n">
        <v>0.2</v>
      </c>
      <c r="F661" s="7">
        <f>D661/E661</f>
        <v/>
      </c>
      <c r="G661" s="7">
        <f>D661-E661</f>
        <v/>
      </c>
      <c r="H661" s="16">
        <f>D661+E661</f>
        <v/>
      </c>
      <c r="I661" s="11">
        <f>IFERROR(F661/SQRT(F661^2+W661), "X")</f>
        <v/>
      </c>
      <c r="J661" s="33">
        <f>IFERROR(SQRT((1-I661^2)/W661), "X")</f>
        <v/>
      </c>
      <c r="K661" s="33">
        <f>IFERROR(1/J661, "X")</f>
        <v/>
      </c>
      <c r="L661" s="33">
        <f>IFERROR(I661-J661, "X")</f>
        <v/>
      </c>
      <c r="M661" s="33">
        <f>IFERROR(I661+J661, "X")</f>
        <v/>
      </c>
      <c r="N661" s="8" t="n">
        <v>1</v>
      </c>
      <c r="O661" s="9" t="n">
        <v>0</v>
      </c>
      <c r="P661" s="8" t="n">
        <v>0</v>
      </c>
      <c r="Q661" s="9" t="n">
        <v>0</v>
      </c>
      <c r="R661" s="9" t="n">
        <v>1</v>
      </c>
      <c r="S661" s="9" t="n">
        <v>0</v>
      </c>
      <c r="T661" s="9" t="n">
        <v>0</v>
      </c>
      <c r="U661" s="8" t="n">
        <v>8270</v>
      </c>
      <c r="V661" s="9" t="n">
        <v>6</v>
      </c>
      <c r="W661" s="9">
        <f>U661-V661-1</f>
        <v/>
      </c>
      <c r="X661" s="9">
        <f>COUNTIF(B:B,B661)</f>
        <v/>
      </c>
      <c r="Y661" s="7" t="n">
        <v>11.13</v>
      </c>
      <c r="Z661" s="7" t="n">
        <v>20.26</v>
      </c>
      <c r="AA661" s="9" t="n">
        <v>1</v>
      </c>
      <c r="AB661" s="9" t="n">
        <v>0</v>
      </c>
      <c r="AC661" s="9" t="n">
        <v>0</v>
      </c>
      <c r="AD661" s="9" t="n">
        <v>1</v>
      </c>
      <c r="AE661" s="9" t="n">
        <v>0</v>
      </c>
      <c r="AF661" s="9" t="n">
        <v>0</v>
      </c>
      <c r="AG661" s="8" t="n">
        <v>1</v>
      </c>
      <c r="AH661" s="9" t="n">
        <v>0</v>
      </c>
      <c r="AI661" s="30" t="n">
        <v>0</v>
      </c>
      <c r="AJ661" s="9" t="n">
        <v>1</v>
      </c>
      <c r="AK661" s="30" t="n">
        <v>0</v>
      </c>
      <c r="AL661" s="21" t="n">
        <v>2002</v>
      </c>
      <c r="AM661" s="23">
        <f>LN(AL661)</f>
        <v/>
      </c>
      <c r="AN661" s="33">
        <f>1-SUM(AO661:AQ661)</f>
        <v/>
      </c>
      <c r="AO661" s="33" t="n">
        <v>0.261</v>
      </c>
      <c r="AP661" s="33" t="n">
        <v>0.451</v>
      </c>
      <c r="AQ661" s="43" t="n">
        <v>0.258</v>
      </c>
      <c r="AR661" s="33" t="n">
        <v>1</v>
      </c>
      <c r="AS661" s="43" t="n">
        <v>0</v>
      </c>
      <c r="AT661" s="42" t="n">
        <v>1</v>
      </c>
      <c r="AU661" s="18" t="n">
        <v>0</v>
      </c>
      <c r="AV661" t="n">
        <v>0.551</v>
      </c>
      <c r="AW661" s="40" t="n">
        <v>0.449</v>
      </c>
      <c r="AX661" t="inlineStr">
        <is>
          <t>.</t>
        </is>
      </c>
      <c r="AY661" s="40" t="inlineStr">
        <is>
          <t>.</t>
        </is>
      </c>
      <c r="BA661" s="18" t="n"/>
      <c r="BB661" t="n">
        <v>0</v>
      </c>
      <c r="BC661" s="18" t="n">
        <v>1</v>
      </c>
      <c r="BD661" s="18" t="inlineStr">
        <is>
          <t>China</t>
        </is>
      </c>
      <c r="BE661" t="n">
        <v>0</v>
      </c>
      <c r="BF661" t="n">
        <v>1</v>
      </c>
      <c r="BG661" t="n">
        <v>0</v>
      </c>
      <c r="BH661" t="n">
        <v>0</v>
      </c>
      <c r="BI661" t="n">
        <v>0</v>
      </c>
      <c r="BJ661" t="n">
        <v>0</v>
      </c>
      <c r="BK661" s="18" t="n">
        <v>0</v>
      </c>
      <c r="BL661" t="n">
        <v>0</v>
      </c>
      <c r="BM661" t="n">
        <v>1</v>
      </c>
      <c r="BN661" s="18" t="n">
        <v>0</v>
      </c>
      <c r="BO661" t="n">
        <v>127.1666666666667</v>
      </c>
      <c r="BP661" t="n">
        <v>27</v>
      </c>
      <c r="BQ661" s="25">
        <f>6+Y661+Z661</f>
        <v/>
      </c>
      <c r="BR661" t="n">
        <v>1</v>
      </c>
      <c r="BS661" t="n">
        <v>0</v>
      </c>
      <c r="BT661" t="n">
        <v>0</v>
      </c>
      <c r="BU661" t="n">
        <v>0</v>
      </c>
      <c r="BV661" t="n">
        <v>0</v>
      </c>
      <c r="BW661" t="n">
        <v>0</v>
      </c>
      <c r="BX661" t="n">
        <v>0</v>
      </c>
      <c r="BY661" s="18" t="n">
        <v>0</v>
      </c>
      <c r="BZ661" t="n">
        <v>0</v>
      </c>
      <c r="CA661" t="n">
        <v>0</v>
      </c>
      <c r="CB661" t="n">
        <v>1</v>
      </c>
      <c r="CC661" s="18" t="n">
        <v>0</v>
      </c>
      <c r="CD661" t="n">
        <v>0</v>
      </c>
      <c r="CE661" t="n">
        <v>0</v>
      </c>
      <c r="CF661" t="n">
        <v>0</v>
      </c>
      <c r="CG661" t="n">
        <v>0</v>
      </c>
      <c r="CH661" s="18" t="n">
        <v>0</v>
      </c>
      <c r="CI661" t="n">
        <v>0</v>
      </c>
      <c r="CJ661" t="n">
        <v>0</v>
      </c>
      <c r="CK661" t="n">
        <v>1</v>
      </c>
      <c r="CL661" t="n">
        <v>1</v>
      </c>
      <c r="CM661" t="n">
        <v>1</v>
      </c>
      <c r="CN661" t="n">
        <v>0</v>
      </c>
      <c r="CO661" t="n">
        <v>1</v>
      </c>
      <c r="CP661" t="n">
        <v>0</v>
      </c>
      <c r="CQ661" t="n">
        <v>0</v>
      </c>
      <c r="CR661" t="n">
        <v>0</v>
      </c>
      <c r="CS661" s="18" t="n">
        <v>1</v>
      </c>
      <c r="DD661" s="34" t="inlineStr">
        <is>
          <t>X</t>
        </is>
      </c>
    </row>
    <row r="662">
      <c r="A662" t="n">
        <v>661</v>
      </c>
      <c r="B662" t="n">
        <v>41</v>
      </c>
      <c r="C662" s="25" t="inlineStr">
        <is>
          <t>Zhong (2011)</t>
        </is>
      </c>
      <c r="D662" s="12" t="n">
        <v>6.6</v>
      </c>
      <c r="E662" s="14" t="n">
        <v>0.2</v>
      </c>
      <c r="F662" s="7">
        <f>D662/E662</f>
        <v/>
      </c>
      <c r="G662" s="7">
        <f>D662-E662</f>
        <v/>
      </c>
      <c r="H662" s="16">
        <f>D662+E662</f>
        <v/>
      </c>
      <c r="I662" s="11">
        <f>IFERROR(F662/SQRT(F662^2+W662), "X")</f>
        <v/>
      </c>
      <c r="J662" s="33">
        <f>IFERROR(SQRT((1-I662^2)/W662), "X")</f>
        <v/>
      </c>
      <c r="K662" s="33">
        <f>IFERROR(1/J662, "X")</f>
        <v/>
      </c>
      <c r="L662" s="33">
        <f>IFERROR(I662-J662, "X")</f>
        <v/>
      </c>
      <c r="M662" s="33">
        <f>IFERROR(I662+J662, "X")</f>
        <v/>
      </c>
      <c r="N662" s="8" t="n">
        <v>1</v>
      </c>
      <c r="O662" s="9" t="n">
        <v>0</v>
      </c>
      <c r="P662" s="8" t="n">
        <v>0</v>
      </c>
      <c r="Q662" s="9" t="n">
        <v>0</v>
      </c>
      <c r="R662" s="9" t="n">
        <v>1</v>
      </c>
      <c r="S662" s="9" t="n">
        <v>0</v>
      </c>
      <c r="T662" s="9" t="n">
        <v>0</v>
      </c>
      <c r="U662" s="8" t="n">
        <v>8270</v>
      </c>
      <c r="V662" s="9" t="n">
        <v>6</v>
      </c>
      <c r="W662" s="9">
        <f>U662-V662-1</f>
        <v/>
      </c>
      <c r="X662" s="9">
        <f>COUNTIF(B:B,B662)</f>
        <v/>
      </c>
      <c r="Y662" s="7" t="n">
        <v>11.13</v>
      </c>
      <c r="Z662" s="7" t="n">
        <v>20.26</v>
      </c>
      <c r="AA662" s="9" t="n">
        <v>1</v>
      </c>
      <c r="AB662" s="9" t="n">
        <v>0</v>
      </c>
      <c r="AC662" s="9" t="n">
        <v>0</v>
      </c>
      <c r="AD662" s="9" t="n">
        <v>1</v>
      </c>
      <c r="AE662" s="9" t="n">
        <v>0</v>
      </c>
      <c r="AF662" s="9" t="n">
        <v>0</v>
      </c>
      <c r="AG662" s="8" t="n">
        <v>1</v>
      </c>
      <c r="AH662" s="9" t="n">
        <v>0</v>
      </c>
      <c r="AI662" s="30" t="n">
        <v>0</v>
      </c>
      <c r="AJ662" s="9" t="n">
        <v>1</v>
      </c>
      <c r="AK662" s="30" t="n">
        <v>0</v>
      </c>
      <c r="AL662" s="21" t="n">
        <v>2002</v>
      </c>
      <c r="AM662" s="23">
        <f>LN(AL662)</f>
        <v/>
      </c>
      <c r="AN662" s="33">
        <f>1-SUM(AO662:AQ662)</f>
        <v/>
      </c>
      <c r="AO662" s="33" t="n">
        <v>0.261</v>
      </c>
      <c r="AP662" s="33" t="n">
        <v>0.451</v>
      </c>
      <c r="AQ662" s="43" t="n">
        <v>0.258</v>
      </c>
      <c r="AR662" s="33" t="n">
        <v>1</v>
      </c>
      <c r="AS662" s="43" t="n">
        <v>0</v>
      </c>
      <c r="AT662" s="42" t="n">
        <v>1</v>
      </c>
      <c r="AU662" s="18" t="n">
        <v>0</v>
      </c>
      <c r="AV662" t="n">
        <v>0.551</v>
      </c>
      <c r="AW662" s="40" t="n">
        <v>0.449</v>
      </c>
      <c r="AX662" t="inlineStr">
        <is>
          <t>.</t>
        </is>
      </c>
      <c r="AY662" s="40" t="inlineStr">
        <is>
          <t>.</t>
        </is>
      </c>
      <c r="BA662" s="18" t="n"/>
      <c r="BB662" t="n">
        <v>0</v>
      </c>
      <c r="BC662" s="18" t="n">
        <v>1</v>
      </c>
      <c r="BD662" s="18" t="inlineStr">
        <is>
          <t>China</t>
        </is>
      </c>
      <c r="BE662" t="n">
        <v>0</v>
      </c>
      <c r="BF662" t="n">
        <v>1</v>
      </c>
      <c r="BG662" t="n">
        <v>0</v>
      </c>
      <c r="BH662" t="n">
        <v>0</v>
      </c>
      <c r="BI662" t="n">
        <v>0</v>
      </c>
      <c r="BJ662" t="n">
        <v>0</v>
      </c>
      <c r="BK662" s="18" t="n">
        <v>0</v>
      </c>
      <c r="BL662" t="n">
        <v>0</v>
      </c>
      <c r="BM662" t="n">
        <v>1</v>
      </c>
      <c r="BN662" s="18" t="n">
        <v>0</v>
      </c>
      <c r="BO662" t="n">
        <v>127.1666666666667</v>
      </c>
      <c r="BP662" t="n">
        <v>27</v>
      </c>
      <c r="BQ662" s="25">
        <f>6+Y662+Z662</f>
        <v/>
      </c>
      <c r="BR662" t="n">
        <v>1</v>
      </c>
      <c r="BS662" t="n">
        <v>0</v>
      </c>
      <c r="BT662" t="n">
        <v>0</v>
      </c>
      <c r="BU662" t="n">
        <v>0</v>
      </c>
      <c r="BV662" t="n">
        <v>0</v>
      </c>
      <c r="BW662" t="n">
        <v>0</v>
      </c>
      <c r="BX662" t="n">
        <v>0</v>
      </c>
      <c r="BY662" s="18" t="n">
        <v>0</v>
      </c>
      <c r="BZ662" t="n">
        <v>0</v>
      </c>
      <c r="CA662" t="n">
        <v>0</v>
      </c>
      <c r="CB662" t="n">
        <v>1</v>
      </c>
      <c r="CC662" s="18" t="n">
        <v>0</v>
      </c>
      <c r="CD662" t="n">
        <v>0</v>
      </c>
      <c r="CE662" t="n">
        <v>0</v>
      </c>
      <c r="CF662" t="n">
        <v>0</v>
      </c>
      <c r="CG662" t="n">
        <v>0</v>
      </c>
      <c r="CH662" s="18" t="n">
        <v>0</v>
      </c>
      <c r="CI662" t="n">
        <v>0</v>
      </c>
      <c r="CJ662" t="n">
        <v>0</v>
      </c>
      <c r="CK662" t="n">
        <v>1</v>
      </c>
      <c r="CL662" t="n">
        <v>1</v>
      </c>
      <c r="CM662" t="n">
        <v>0</v>
      </c>
      <c r="CN662" t="n">
        <v>0</v>
      </c>
      <c r="CO662" t="n">
        <v>1</v>
      </c>
      <c r="CP662" t="n">
        <v>0</v>
      </c>
      <c r="CQ662" t="n">
        <v>1</v>
      </c>
      <c r="CR662" t="n">
        <v>0</v>
      </c>
      <c r="CS662" s="18" t="n">
        <v>0</v>
      </c>
      <c r="DD662" s="34" t="inlineStr">
        <is>
          <t>X</t>
        </is>
      </c>
    </row>
    <row r="663">
      <c r="A663" t="n">
        <v>662</v>
      </c>
      <c r="B663" t="n">
        <v>41</v>
      </c>
      <c r="C663" s="25" t="inlineStr">
        <is>
          <t>Zhong (2011)</t>
        </is>
      </c>
      <c r="D663" s="12" t="n">
        <v>6.8</v>
      </c>
      <c r="E663" s="14" t="n">
        <v>0.3</v>
      </c>
      <c r="F663" s="7">
        <f>D663/E663</f>
        <v/>
      </c>
      <c r="G663" s="7">
        <f>D663-E663</f>
        <v/>
      </c>
      <c r="H663" s="16">
        <f>D663+E663</f>
        <v/>
      </c>
      <c r="I663" s="11">
        <f>IFERROR(F663/SQRT(F663^2+W663), "X")</f>
        <v/>
      </c>
      <c r="J663" s="33">
        <f>IFERROR(SQRT((1-I663^2)/W663), "X")</f>
        <v/>
      </c>
      <c r="K663" s="33">
        <f>IFERROR(1/J663, "X")</f>
        <v/>
      </c>
      <c r="L663" s="33">
        <f>IFERROR(I663-J663, "X")</f>
        <v/>
      </c>
      <c r="M663" s="33">
        <f>IFERROR(I663+J663, "X")</f>
        <v/>
      </c>
      <c r="N663" s="8" t="n">
        <v>1</v>
      </c>
      <c r="O663" s="9" t="n">
        <v>0</v>
      </c>
      <c r="P663" s="8" t="n">
        <v>0</v>
      </c>
      <c r="Q663" s="9" t="n">
        <v>0</v>
      </c>
      <c r="R663" s="9" t="n">
        <v>1</v>
      </c>
      <c r="S663" s="9" t="n">
        <v>0</v>
      </c>
      <c r="T663" s="9" t="n">
        <v>0</v>
      </c>
      <c r="U663" s="8" t="n">
        <v>8270</v>
      </c>
      <c r="V663" s="9" t="n">
        <v>12</v>
      </c>
      <c r="W663" s="9">
        <f>U663-V663-1</f>
        <v/>
      </c>
      <c r="X663" s="9">
        <f>COUNTIF(B:B,B663)</f>
        <v/>
      </c>
      <c r="Y663" s="7" t="n">
        <v>11.13</v>
      </c>
      <c r="Z663" s="7" t="n">
        <v>20.26</v>
      </c>
      <c r="AA663" s="9" t="n">
        <v>1</v>
      </c>
      <c r="AB663" s="9" t="n">
        <v>0</v>
      </c>
      <c r="AC663" s="9" t="n">
        <v>0</v>
      </c>
      <c r="AD663" s="9" t="n">
        <v>1</v>
      </c>
      <c r="AE663" s="9" t="n">
        <v>0</v>
      </c>
      <c r="AF663" s="9" t="n">
        <v>0</v>
      </c>
      <c r="AG663" s="8" t="n">
        <v>1</v>
      </c>
      <c r="AH663" s="9" t="n">
        <v>0</v>
      </c>
      <c r="AI663" s="30" t="n">
        <v>0</v>
      </c>
      <c r="AJ663" s="9" t="n">
        <v>1</v>
      </c>
      <c r="AK663" s="30" t="n">
        <v>0</v>
      </c>
      <c r="AL663" s="21" t="n">
        <v>2002</v>
      </c>
      <c r="AM663" s="23">
        <f>LN(AL663)</f>
        <v/>
      </c>
      <c r="AN663" s="33">
        <f>1-SUM(AO663:AQ663)</f>
        <v/>
      </c>
      <c r="AO663" s="33" t="n">
        <v>0.261</v>
      </c>
      <c r="AP663" s="33" t="n">
        <v>0.451</v>
      </c>
      <c r="AQ663" s="43" t="n">
        <v>0.258</v>
      </c>
      <c r="AR663" s="33" t="n">
        <v>1</v>
      </c>
      <c r="AS663" s="43" t="n">
        <v>0</v>
      </c>
      <c r="AT663" s="42" t="n">
        <v>1</v>
      </c>
      <c r="AU663" s="18" t="n">
        <v>0</v>
      </c>
      <c r="AV663" t="n">
        <v>0.551</v>
      </c>
      <c r="AW663" s="40" t="n">
        <v>0.449</v>
      </c>
      <c r="AX663" t="inlineStr">
        <is>
          <t>.</t>
        </is>
      </c>
      <c r="AY663" s="40" t="inlineStr">
        <is>
          <t>.</t>
        </is>
      </c>
      <c r="BA663" s="18" t="n"/>
      <c r="BB663" t="n">
        <v>0</v>
      </c>
      <c r="BC663" s="18" t="n">
        <v>1</v>
      </c>
      <c r="BD663" s="18" t="inlineStr">
        <is>
          <t>China</t>
        </is>
      </c>
      <c r="BE663" t="n">
        <v>0</v>
      </c>
      <c r="BF663" t="n">
        <v>1</v>
      </c>
      <c r="BG663" t="n">
        <v>0</v>
      </c>
      <c r="BH663" t="n">
        <v>0</v>
      </c>
      <c r="BI663" t="n">
        <v>0</v>
      </c>
      <c r="BJ663" t="n">
        <v>0</v>
      </c>
      <c r="BK663" s="18" t="n">
        <v>0</v>
      </c>
      <c r="BL663" t="n">
        <v>0</v>
      </c>
      <c r="BM663" t="n">
        <v>1</v>
      </c>
      <c r="BN663" s="18" t="n">
        <v>0</v>
      </c>
      <c r="BO663" t="n">
        <v>127.1666666666667</v>
      </c>
      <c r="BP663" t="n">
        <v>27</v>
      </c>
      <c r="BQ663" s="25">
        <f>6+Y663+Z663</f>
        <v/>
      </c>
      <c r="BR663" t="n">
        <v>1</v>
      </c>
      <c r="BS663" t="n">
        <v>0</v>
      </c>
      <c r="BT663" t="n">
        <v>0</v>
      </c>
      <c r="BU663" t="n">
        <v>0</v>
      </c>
      <c r="BV663" t="n">
        <v>0</v>
      </c>
      <c r="BW663" t="n">
        <v>0</v>
      </c>
      <c r="BX663" t="n">
        <v>0</v>
      </c>
      <c r="BY663" s="18" t="n">
        <v>0</v>
      </c>
      <c r="BZ663" t="n">
        <v>0</v>
      </c>
      <c r="CA663" t="n">
        <v>0</v>
      </c>
      <c r="CB663" t="n">
        <v>1</v>
      </c>
      <c r="CC663" s="18" t="n">
        <v>0</v>
      </c>
      <c r="CD663" t="n">
        <v>0</v>
      </c>
      <c r="CE663" t="n">
        <v>0</v>
      </c>
      <c r="CF663" t="n">
        <v>0</v>
      </c>
      <c r="CG663" t="n">
        <v>0</v>
      </c>
      <c r="CH663" s="18" t="n">
        <v>0</v>
      </c>
      <c r="CI663" t="n">
        <v>0</v>
      </c>
      <c r="CJ663" t="n">
        <v>0</v>
      </c>
      <c r="CK663" t="n">
        <v>1</v>
      </c>
      <c r="CL663" t="n">
        <v>1</v>
      </c>
      <c r="CM663" t="n">
        <v>0</v>
      </c>
      <c r="CN663" t="n">
        <v>0</v>
      </c>
      <c r="CO663" t="n">
        <v>0</v>
      </c>
      <c r="CP663" t="n">
        <v>0</v>
      </c>
      <c r="CQ663" t="n">
        <v>0</v>
      </c>
      <c r="CR663" t="n">
        <v>0</v>
      </c>
      <c r="CS663" s="18" t="n">
        <v>0</v>
      </c>
      <c r="DD663" s="34" t="inlineStr">
        <is>
          <t>X</t>
        </is>
      </c>
    </row>
    <row r="664">
      <c r="A664" t="n">
        <v>663</v>
      </c>
      <c r="B664" t="n">
        <v>41</v>
      </c>
      <c r="C664" s="25" t="inlineStr">
        <is>
          <t>Zhong (2011)</t>
        </is>
      </c>
      <c r="D664" s="12" t="n">
        <v>6.8</v>
      </c>
      <c r="E664" s="14" t="n">
        <v>0.3</v>
      </c>
      <c r="F664" s="7">
        <f>D664/E664</f>
        <v/>
      </c>
      <c r="G664" s="7">
        <f>D664-E664</f>
        <v/>
      </c>
      <c r="H664" s="16">
        <f>D664+E664</f>
        <v/>
      </c>
      <c r="I664" s="11">
        <f>IFERROR(F664/SQRT(F664^2+W664), "X")</f>
        <v/>
      </c>
      <c r="J664" s="33">
        <f>IFERROR(SQRT((1-I664^2)/W664), "X")</f>
        <v/>
      </c>
      <c r="K664" s="33">
        <f>IFERROR(1/J664, "X")</f>
        <v/>
      </c>
      <c r="L664" s="33">
        <f>IFERROR(I664-J664, "X")</f>
        <v/>
      </c>
      <c r="M664" s="33">
        <f>IFERROR(I664+J664, "X")</f>
        <v/>
      </c>
      <c r="N664" s="8" t="n">
        <v>1</v>
      </c>
      <c r="O664" s="9" t="n">
        <v>0</v>
      </c>
      <c r="P664" s="8" t="n">
        <v>0</v>
      </c>
      <c r="Q664" s="9" t="n">
        <v>0</v>
      </c>
      <c r="R664" s="9" t="n">
        <v>1</v>
      </c>
      <c r="S664" s="9" t="n">
        <v>0</v>
      </c>
      <c r="T664" s="9" t="n">
        <v>0</v>
      </c>
      <c r="U664" s="8" t="n">
        <v>8270</v>
      </c>
      <c r="V664" s="9" t="n">
        <v>12</v>
      </c>
      <c r="W664" s="9">
        <f>U664-V664-1</f>
        <v/>
      </c>
      <c r="X664" s="9">
        <f>COUNTIF(B:B,B664)</f>
        <v/>
      </c>
      <c r="Y664" s="7" t="n">
        <v>11.13</v>
      </c>
      <c r="Z664" s="7" t="n">
        <v>20.26</v>
      </c>
      <c r="AA664" s="9" t="n">
        <v>1</v>
      </c>
      <c r="AB664" s="9" t="n">
        <v>0</v>
      </c>
      <c r="AC664" s="9" t="n">
        <v>0</v>
      </c>
      <c r="AD664" s="9" t="n">
        <v>1</v>
      </c>
      <c r="AE664" s="9" t="n">
        <v>0</v>
      </c>
      <c r="AF664" s="9" t="n">
        <v>0</v>
      </c>
      <c r="AG664" s="8" t="n">
        <v>1</v>
      </c>
      <c r="AH664" s="9" t="n">
        <v>0</v>
      </c>
      <c r="AI664" s="30" t="n">
        <v>0</v>
      </c>
      <c r="AJ664" s="9" t="n">
        <v>1</v>
      </c>
      <c r="AK664" s="30" t="n">
        <v>0</v>
      </c>
      <c r="AL664" s="21" t="n">
        <v>2002</v>
      </c>
      <c r="AM664" s="23">
        <f>LN(AL664)</f>
        <v/>
      </c>
      <c r="AN664" s="33">
        <f>1-SUM(AO664:AQ664)</f>
        <v/>
      </c>
      <c r="AO664" s="33" t="n">
        <v>0.261</v>
      </c>
      <c r="AP664" s="33" t="n">
        <v>0.451</v>
      </c>
      <c r="AQ664" s="43" t="n">
        <v>0.258</v>
      </c>
      <c r="AR664" s="33" t="n">
        <v>1</v>
      </c>
      <c r="AS664" s="43" t="n">
        <v>0</v>
      </c>
      <c r="AT664" s="42" t="n">
        <v>1</v>
      </c>
      <c r="AU664" s="18" t="n">
        <v>0</v>
      </c>
      <c r="AV664" t="n">
        <v>0.551</v>
      </c>
      <c r="AW664" s="40" t="n">
        <v>0.449</v>
      </c>
      <c r="AX664" t="inlineStr">
        <is>
          <t>.</t>
        </is>
      </c>
      <c r="AY664" s="40" t="inlineStr">
        <is>
          <t>.</t>
        </is>
      </c>
      <c r="BA664" s="18" t="n"/>
      <c r="BB664" t="n">
        <v>0</v>
      </c>
      <c r="BC664" s="18" t="n">
        <v>1</v>
      </c>
      <c r="BD664" s="18" t="inlineStr">
        <is>
          <t>China</t>
        </is>
      </c>
      <c r="BE664" t="n">
        <v>0</v>
      </c>
      <c r="BF664" t="n">
        <v>1</v>
      </c>
      <c r="BG664" t="n">
        <v>0</v>
      </c>
      <c r="BH664" t="n">
        <v>0</v>
      </c>
      <c r="BI664" t="n">
        <v>0</v>
      </c>
      <c r="BJ664" t="n">
        <v>0</v>
      </c>
      <c r="BK664" s="18" t="n">
        <v>0</v>
      </c>
      <c r="BL664" t="n">
        <v>0</v>
      </c>
      <c r="BM664" t="n">
        <v>1</v>
      </c>
      <c r="BN664" s="18" t="n">
        <v>0</v>
      </c>
      <c r="BO664" t="n">
        <v>127.1666666666667</v>
      </c>
      <c r="BP664" t="n">
        <v>27</v>
      </c>
      <c r="BQ664" s="25">
        <f>6+Y664+Z664</f>
        <v/>
      </c>
      <c r="BR664" t="n">
        <v>1</v>
      </c>
      <c r="BS664" t="n">
        <v>0</v>
      </c>
      <c r="BT664" t="n">
        <v>0</v>
      </c>
      <c r="BU664" t="n">
        <v>0</v>
      </c>
      <c r="BV664" t="n">
        <v>0</v>
      </c>
      <c r="BW664" t="n">
        <v>0</v>
      </c>
      <c r="BX664" t="n">
        <v>0</v>
      </c>
      <c r="BY664" s="18" t="n">
        <v>0</v>
      </c>
      <c r="BZ664" t="n">
        <v>0</v>
      </c>
      <c r="CA664" t="n">
        <v>0</v>
      </c>
      <c r="CB664" t="n">
        <v>1</v>
      </c>
      <c r="CC664" s="18" t="n">
        <v>0</v>
      </c>
      <c r="CD664" t="n">
        <v>0</v>
      </c>
      <c r="CE664" t="n">
        <v>0</v>
      </c>
      <c r="CF664" t="n">
        <v>0</v>
      </c>
      <c r="CG664" t="n">
        <v>0</v>
      </c>
      <c r="CH664" s="18" t="n">
        <v>0</v>
      </c>
      <c r="CI664" t="n">
        <v>0</v>
      </c>
      <c r="CJ664" t="n">
        <v>0</v>
      </c>
      <c r="CK664" t="n">
        <v>1</v>
      </c>
      <c r="CL664" t="n">
        <v>1</v>
      </c>
      <c r="CM664" t="n">
        <v>0</v>
      </c>
      <c r="CN664" t="n">
        <v>0</v>
      </c>
      <c r="CO664" t="n">
        <v>0</v>
      </c>
      <c r="CP664" t="n">
        <v>0</v>
      </c>
      <c r="CQ664" t="n">
        <v>0</v>
      </c>
      <c r="CR664" t="n">
        <v>0</v>
      </c>
      <c r="CS664" s="18" t="n">
        <v>0</v>
      </c>
      <c r="DD664" s="34" t="inlineStr">
        <is>
          <t>X</t>
        </is>
      </c>
    </row>
    <row r="665">
      <c r="A665" t="n">
        <v>664</v>
      </c>
      <c r="B665" t="n">
        <v>41</v>
      </c>
      <c r="C665" s="25" t="inlineStr">
        <is>
          <t>Zhong (2011)</t>
        </is>
      </c>
      <c r="D665" s="12" t="n">
        <v>6</v>
      </c>
      <c r="E665" s="14" t="n">
        <v>0.4</v>
      </c>
      <c r="F665" s="7">
        <f>D665/E665</f>
        <v/>
      </c>
      <c r="G665" s="7">
        <f>D665-E665</f>
        <v/>
      </c>
      <c r="H665" s="16">
        <f>D665+E665</f>
        <v/>
      </c>
      <c r="I665" s="11">
        <f>IFERROR(F665/SQRT(F665^2+W665), "X")</f>
        <v/>
      </c>
      <c r="J665" s="33">
        <f>IFERROR(SQRT((1-I665^2)/W665), "X")</f>
        <v/>
      </c>
      <c r="K665" s="33">
        <f>IFERROR(1/J665, "X")</f>
        <v/>
      </c>
      <c r="L665" s="33">
        <f>IFERROR(I665-J665, "X")</f>
        <v/>
      </c>
      <c r="M665" s="33">
        <f>IFERROR(I665+J665, "X")</f>
        <v/>
      </c>
      <c r="N665" s="8" t="n">
        <v>1</v>
      </c>
      <c r="O665" s="9" t="n">
        <v>0</v>
      </c>
      <c r="P665" s="8" t="n">
        <v>0</v>
      </c>
      <c r="Q665" s="9" t="n">
        <v>0</v>
      </c>
      <c r="R665" s="9" t="n">
        <v>1</v>
      </c>
      <c r="S665" s="9" t="n">
        <v>0</v>
      </c>
      <c r="T665" s="9" t="n">
        <v>0</v>
      </c>
      <c r="U665" s="8" t="n">
        <v>8270</v>
      </c>
      <c r="V665" s="9" t="n">
        <v>12</v>
      </c>
      <c r="W665" s="9">
        <f>U665-V665-1</f>
        <v/>
      </c>
      <c r="X665" s="9">
        <f>COUNTIF(B:B,B665)</f>
        <v/>
      </c>
      <c r="Y665" s="7" t="n">
        <v>11.13</v>
      </c>
      <c r="Z665" s="7" t="n">
        <v>20.26</v>
      </c>
      <c r="AA665" s="9" t="n">
        <v>1</v>
      </c>
      <c r="AB665" s="9" t="n">
        <v>0</v>
      </c>
      <c r="AC665" s="9" t="n">
        <v>1</v>
      </c>
      <c r="AD665" s="9" t="n">
        <v>0</v>
      </c>
      <c r="AE665" s="9" t="n">
        <v>0</v>
      </c>
      <c r="AF665" s="9" t="n">
        <v>0</v>
      </c>
      <c r="AG665" s="8" t="n">
        <v>1</v>
      </c>
      <c r="AH665" s="9" t="n">
        <v>0</v>
      </c>
      <c r="AI665" s="30" t="n">
        <v>0</v>
      </c>
      <c r="AJ665" s="9" t="n">
        <v>1</v>
      </c>
      <c r="AK665" s="30" t="n">
        <v>0</v>
      </c>
      <c r="AL665" s="21" t="n">
        <v>2002</v>
      </c>
      <c r="AM665" s="23">
        <f>LN(AL665)</f>
        <v/>
      </c>
      <c r="AN665" s="33">
        <f>1-SUM(AO665:AQ665)</f>
        <v/>
      </c>
      <c r="AO665" s="33" t="n">
        <v>0.261</v>
      </c>
      <c r="AP665" s="33" t="n">
        <v>0.451</v>
      </c>
      <c r="AQ665" s="43" t="n">
        <v>0.258</v>
      </c>
      <c r="AR665" s="33" t="n">
        <v>1</v>
      </c>
      <c r="AS665" s="43" t="n">
        <v>0</v>
      </c>
      <c r="AT665" s="42" t="n">
        <v>1</v>
      </c>
      <c r="AU665" s="18" t="n">
        <v>0</v>
      </c>
      <c r="AV665" t="n">
        <v>0.551</v>
      </c>
      <c r="AW665" s="40" t="n">
        <v>0.449</v>
      </c>
      <c r="AX665" t="inlineStr">
        <is>
          <t>.</t>
        </is>
      </c>
      <c r="AY665" s="40" t="inlineStr">
        <is>
          <t>.</t>
        </is>
      </c>
      <c r="BA665" s="18" t="n"/>
      <c r="BB665" t="n">
        <v>0</v>
      </c>
      <c r="BC665" s="18" t="n">
        <v>1</v>
      </c>
      <c r="BD665" s="18" t="inlineStr">
        <is>
          <t>China</t>
        </is>
      </c>
      <c r="BE665" t="n">
        <v>0</v>
      </c>
      <c r="BF665" t="n">
        <v>1</v>
      </c>
      <c r="BG665" t="n">
        <v>0</v>
      </c>
      <c r="BH665" t="n">
        <v>0</v>
      </c>
      <c r="BI665" t="n">
        <v>0</v>
      </c>
      <c r="BJ665" t="n">
        <v>0</v>
      </c>
      <c r="BK665" s="18" t="n">
        <v>0</v>
      </c>
      <c r="BL665" t="n">
        <v>0</v>
      </c>
      <c r="BM665" t="n">
        <v>1</v>
      </c>
      <c r="BN665" s="18" t="n">
        <v>0</v>
      </c>
      <c r="BO665" t="n">
        <v>127.1666666666667</v>
      </c>
      <c r="BP665" t="n">
        <v>27</v>
      </c>
      <c r="BQ665" s="25">
        <f>6+Y665+Z665</f>
        <v/>
      </c>
      <c r="BR665" t="n">
        <v>1</v>
      </c>
      <c r="BS665" t="n">
        <v>0</v>
      </c>
      <c r="BT665" t="n">
        <v>0</v>
      </c>
      <c r="BU665" t="n">
        <v>0</v>
      </c>
      <c r="BV665" t="n">
        <v>0</v>
      </c>
      <c r="BW665" t="n">
        <v>0</v>
      </c>
      <c r="BX665" t="n">
        <v>0</v>
      </c>
      <c r="BY665" s="18" t="n">
        <v>0</v>
      </c>
      <c r="BZ665" t="n">
        <v>0</v>
      </c>
      <c r="CA665" t="n">
        <v>0</v>
      </c>
      <c r="CB665" t="n">
        <v>1</v>
      </c>
      <c r="CC665" s="18" t="n">
        <v>0</v>
      </c>
      <c r="CD665" t="n">
        <v>0</v>
      </c>
      <c r="CE665" t="n">
        <v>0</v>
      </c>
      <c r="CF665" t="n">
        <v>0</v>
      </c>
      <c r="CG665" t="n">
        <v>0</v>
      </c>
      <c r="CH665" s="18" t="n">
        <v>0</v>
      </c>
      <c r="CI665" t="n">
        <v>0</v>
      </c>
      <c r="CJ665" t="n">
        <v>0</v>
      </c>
      <c r="CK665" t="n">
        <v>1</v>
      </c>
      <c r="CL665" t="n">
        <v>1</v>
      </c>
      <c r="CM665" t="n">
        <v>0</v>
      </c>
      <c r="CN665" t="n">
        <v>0</v>
      </c>
      <c r="CO665" t="n">
        <v>0</v>
      </c>
      <c r="CP665" t="n">
        <v>0</v>
      </c>
      <c r="CQ665" t="n">
        <v>0</v>
      </c>
      <c r="CR665" t="n">
        <v>0</v>
      </c>
      <c r="CS665" s="18" t="n">
        <v>0</v>
      </c>
      <c r="DD665" s="34" t="inlineStr">
        <is>
          <t>X</t>
        </is>
      </c>
    </row>
    <row r="666">
      <c r="A666" t="n">
        <v>665</v>
      </c>
      <c r="B666" t="n">
        <v>41</v>
      </c>
      <c r="C666" s="25" t="inlineStr">
        <is>
          <t>Zhong (2011)</t>
        </is>
      </c>
      <c r="D666" s="12" t="n">
        <v>6</v>
      </c>
      <c r="E666" s="14" t="n">
        <v>0.4</v>
      </c>
      <c r="F666" s="7">
        <f>D666/E666</f>
        <v/>
      </c>
      <c r="G666" s="7">
        <f>D666-E666</f>
        <v/>
      </c>
      <c r="H666" s="16">
        <f>D666+E666</f>
        <v/>
      </c>
      <c r="I666" s="11">
        <f>IFERROR(F666/SQRT(F666^2+W666), "X")</f>
        <v/>
      </c>
      <c r="J666" s="33">
        <f>IFERROR(SQRT((1-I666^2)/W666), "X")</f>
        <v/>
      </c>
      <c r="K666" s="33">
        <f>IFERROR(1/J666, "X")</f>
        <v/>
      </c>
      <c r="L666" s="33">
        <f>IFERROR(I666-J666, "X")</f>
        <v/>
      </c>
      <c r="M666" s="33">
        <f>IFERROR(I666+J666, "X")</f>
        <v/>
      </c>
      <c r="N666" s="8" t="n">
        <v>1</v>
      </c>
      <c r="O666" s="9" t="n">
        <v>0</v>
      </c>
      <c r="P666" s="8" t="n">
        <v>0</v>
      </c>
      <c r="Q666" s="9" t="n">
        <v>0</v>
      </c>
      <c r="R666" s="9" t="n">
        <v>1</v>
      </c>
      <c r="S666" s="9" t="n">
        <v>0</v>
      </c>
      <c r="T666" s="9" t="n">
        <v>0</v>
      </c>
      <c r="U666" s="8" t="n">
        <v>8270</v>
      </c>
      <c r="V666" s="9" t="n">
        <v>12</v>
      </c>
      <c r="W666" s="9">
        <f>U666-V666-1</f>
        <v/>
      </c>
      <c r="X666" s="9">
        <f>COUNTIF(B:B,B666)</f>
        <v/>
      </c>
      <c r="Y666" s="7" t="n">
        <v>11.13</v>
      </c>
      <c r="Z666" s="7" t="n">
        <v>20.26</v>
      </c>
      <c r="AA666" s="9" t="n">
        <v>1</v>
      </c>
      <c r="AB666" s="9" t="n">
        <v>0</v>
      </c>
      <c r="AC666" s="9" t="n">
        <v>1</v>
      </c>
      <c r="AD666" s="9" t="n">
        <v>0</v>
      </c>
      <c r="AE666" s="9" t="n">
        <v>0</v>
      </c>
      <c r="AF666" s="9" t="n">
        <v>0</v>
      </c>
      <c r="AG666" s="8" t="n">
        <v>1</v>
      </c>
      <c r="AH666" s="9" t="n">
        <v>0</v>
      </c>
      <c r="AI666" s="30" t="n">
        <v>0</v>
      </c>
      <c r="AJ666" s="9" t="n">
        <v>1</v>
      </c>
      <c r="AK666" s="30" t="n">
        <v>0</v>
      </c>
      <c r="AL666" s="21" t="n">
        <v>2002</v>
      </c>
      <c r="AM666" s="23">
        <f>LN(AL666)</f>
        <v/>
      </c>
      <c r="AN666" s="33">
        <f>1-SUM(AO666:AQ666)</f>
        <v/>
      </c>
      <c r="AO666" s="33" t="n">
        <v>0.261</v>
      </c>
      <c r="AP666" s="33" t="n">
        <v>0.451</v>
      </c>
      <c r="AQ666" s="43" t="n">
        <v>0.258</v>
      </c>
      <c r="AR666" s="33" t="n">
        <v>1</v>
      </c>
      <c r="AS666" s="43" t="n">
        <v>0</v>
      </c>
      <c r="AT666" s="42" t="n">
        <v>1</v>
      </c>
      <c r="AU666" s="18" t="n">
        <v>0</v>
      </c>
      <c r="AV666" t="n">
        <v>0.551</v>
      </c>
      <c r="AW666" s="40" t="n">
        <v>0.449</v>
      </c>
      <c r="AX666" t="inlineStr">
        <is>
          <t>.</t>
        </is>
      </c>
      <c r="AY666" s="40" t="inlineStr">
        <is>
          <t>.</t>
        </is>
      </c>
      <c r="BA666" s="18" t="n"/>
      <c r="BB666" t="n">
        <v>0</v>
      </c>
      <c r="BC666" s="18" t="n">
        <v>1</v>
      </c>
      <c r="BD666" s="18" t="inlineStr">
        <is>
          <t>China</t>
        </is>
      </c>
      <c r="BE666" t="n">
        <v>0</v>
      </c>
      <c r="BF666" t="n">
        <v>1</v>
      </c>
      <c r="BG666" t="n">
        <v>0</v>
      </c>
      <c r="BH666" t="n">
        <v>0</v>
      </c>
      <c r="BI666" t="n">
        <v>0</v>
      </c>
      <c r="BJ666" t="n">
        <v>0</v>
      </c>
      <c r="BK666" s="18" t="n">
        <v>0</v>
      </c>
      <c r="BL666" t="n">
        <v>0</v>
      </c>
      <c r="BM666" t="n">
        <v>1</v>
      </c>
      <c r="BN666" s="18" t="n">
        <v>0</v>
      </c>
      <c r="BO666" t="n">
        <v>127.1666666666667</v>
      </c>
      <c r="BP666" t="n">
        <v>27</v>
      </c>
      <c r="BQ666" s="25">
        <f>6+Y666+Z666</f>
        <v/>
      </c>
      <c r="BR666" t="n">
        <v>1</v>
      </c>
      <c r="BS666" t="n">
        <v>0</v>
      </c>
      <c r="BT666" t="n">
        <v>0</v>
      </c>
      <c r="BU666" t="n">
        <v>0</v>
      </c>
      <c r="BV666" t="n">
        <v>0</v>
      </c>
      <c r="BW666" t="n">
        <v>0</v>
      </c>
      <c r="BX666" t="n">
        <v>0</v>
      </c>
      <c r="BY666" s="18" t="n">
        <v>0</v>
      </c>
      <c r="BZ666" t="n">
        <v>0</v>
      </c>
      <c r="CA666" t="n">
        <v>0</v>
      </c>
      <c r="CB666" t="n">
        <v>1</v>
      </c>
      <c r="CC666" s="18" t="n">
        <v>0</v>
      </c>
      <c r="CD666" t="n">
        <v>0</v>
      </c>
      <c r="CE666" t="n">
        <v>0</v>
      </c>
      <c r="CF666" t="n">
        <v>0</v>
      </c>
      <c r="CG666" t="n">
        <v>0</v>
      </c>
      <c r="CH666" s="18" t="n">
        <v>0</v>
      </c>
      <c r="CI666" t="n">
        <v>0</v>
      </c>
      <c r="CJ666" t="n">
        <v>0</v>
      </c>
      <c r="CK666" t="n">
        <v>1</v>
      </c>
      <c r="CL666" t="n">
        <v>1</v>
      </c>
      <c r="CM666" t="n">
        <v>0</v>
      </c>
      <c r="CN666" t="n">
        <v>0</v>
      </c>
      <c r="CO666" t="n">
        <v>0</v>
      </c>
      <c r="CP666" t="n">
        <v>0</v>
      </c>
      <c r="CQ666" t="n">
        <v>0</v>
      </c>
      <c r="CR666" t="n">
        <v>0</v>
      </c>
      <c r="CS666" s="18" t="n">
        <v>0</v>
      </c>
      <c r="DD666" s="34" t="inlineStr">
        <is>
          <t>X</t>
        </is>
      </c>
    </row>
    <row r="667">
      <c r="A667" t="n">
        <v>666</v>
      </c>
      <c r="B667" t="n">
        <v>41</v>
      </c>
      <c r="C667" s="25" t="inlineStr">
        <is>
          <t>Zhong (2011)</t>
        </is>
      </c>
      <c r="D667" s="12" t="n">
        <v>7.2</v>
      </c>
      <c r="E667" s="14" t="n">
        <v>0.4</v>
      </c>
      <c r="F667" s="7">
        <f>D667/E667</f>
        <v/>
      </c>
      <c r="G667" s="7">
        <f>D667-E667</f>
        <v/>
      </c>
      <c r="H667" s="16">
        <f>D667+E667</f>
        <v/>
      </c>
      <c r="I667" s="11">
        <f>IFERROR(F667/SQRT(F667^2+W667), "X")</f>
        <v/>
      </c>
      <c r="J667" s="33">
        <f>IFERROR(SQRT((1-I667^2)/W667), "X")</f>
        <v/>
      </c>
      <c r="K667" s="33">
        <f>IFERROR(1/J667, "X")</f>
        <v/>
      </c>
      <c r="L667" s="33">
        <f>IFERROR(I667-J667, "X")</f>
        <v/>
      </c>
      <c r="M667" s="33">
        <f>IFERROR(I667+J667, "X")</f>
        <v/>
      </c>
      <c r="N667" s="8" t="n">
        <v>1</v>
      </c>
      <c r="O667" s="9" t="n">
        <v>0</v>
      </c>
      <c r="P667" s="8" t="n">
        <v>0</v>
      </c>
      <c r="Q667" s="9" t="n">
        <v>0</v>
      </c>
      <c r="R667" s="9" t="n">
        <v>1</v>
      </c>
      <c r="S667" s="9" t="n">
        <v>0</v>
      </c>
      <c r="T667" s="9" t="n">
        <v>0</v>
      </c>
      <c r="U667" s="8" t="n">
        <v>8270</v>
      </c>
      <c r="V667" s="9" t="n">
        <v>12</v>
      </c>
      <c r="W667" s="9">
        <f>U667-V667-1</f>
        <v/>
      </c>
      <c r="X667" s="9">
        <f>COUNTIF(B:B,B667)</f>
        <v/>
      </c>
      <c r="Y667" s="7" t="n">
        <v>11.13</v>
      </c>
      <c r="Z667" s="7" t="n">
        <v>20.26</v>
      </c>
      <c r="AA667" s="9" t="n">
        <v>1</v>
      </c>
      <c r="AB667" s="9" t="n">
        <v>0</v>
      </c>
      <c r="AC667" s="9" t="n">
        <v>0</v>
      </c>
      <c r="AD667" s="9" t="n">
        <v>1</v>
      </c>
      <c r="AE667" s="9" t="n">
        <v>0</v>
      </c>
      <c r="AF667" s="9" t="n">
        <v>0</v>
      </c>
      <c r="AG667" s="8" t="n">
        <v>1</v>
      </c>
      <c r="AH667" s="9" t="n">
        <v>0</v>
      </c>
      <c r="AI667" s="30" t="n">
        <v>0</v>
      </c>
      <c r="AJ667" s="9" t="n">
        <v>1</v>
      </c>
      <c r="AK667" s="30" t="n">
        <v>0</v>
      </c>
      <c r="AL667" s="21" t="n">
        <v>2002</v>
      </c>
      <c r="AM667" s="23">
        <f>LN(AL667)</f>
        <v/>
      </c>
      <c r="AN667" s="33">
        <f>1-SUM(AO667:AQ667)</f>
        <v/>
      </c>
      <c r="AO667" s="33" t="n">
        <v>0.261</v>
      </c>
      <c r="AP667" s="33" t="n">
        <v>0.451</v>
      </c>
      <c r="AQ667" s="43" t="n">
        <v>0.258</v>
      </c>
      <c r="AR667" s="33" t="n">
        <v>1</v>
      </c>
      <c r="AS667" s="43" t="n">
        <v>0</v>
      </c>
      <c r="AT667" s="42" t="n">
        <v>1</v>
      </c>
      <c r="AU667" s="18" t="n">
        <v>0</v>
      </c>
      <c r="AV667" t="n">
        <v>0.551</v>
      </c>
      <c r="AW667" s="40" t="n">
        <v>0.449</v>
      </c>
      <c r="AX667" t="inlineStr">
        <is>
          <t>.</t>
        </is>
      </c>
      <c r="AY667" s="40" t="inlineStr">
        <is>
          <t>.</t>
        </is>
      </c>
      <c r="BA667" s="18" t="n"/>
      <c r="BB667" t="n">
        <v>0</v>
      </c>
      <c r="BC667" s="18" t="n">
        <v>1</v>
      </c>
      <c r="BD667" s="18" t="inlineStr">
        <is>
          <t>China</t>
        </is>
      </c>
      <c r="BE667" t="n">
        <v>0</v>
      </c>
      <c r="BF667" t="n">
        <v>1</v>
      </c>
      <c r="BG667" t="n">
        <v>0</v>
      </c>
      <c r="BH667" t="n">
        <v>0</v>
      </c>
      <c r="BI667" t="n">
        <v>0</v>
      </c>
      <c r="BJ667" t="n">
        <v>0</v>
      </c>
      <c r="BK667" s="18" t="n">
        <v>0</v>
      </c>
      <c r="BL667" t="n">
        <v>0</v>
      </c>
      <c r="BM667" t="n">
        <v>1</v>
      </c>
      <c r="BN667" s="18" t="n">
        <v>0</v>
      </c>
      <c r="BO667" t="n">
        <v>127.1666666666667</v>
      </c>
      <c r="BP667" t="n">
        <v>27</v>
      </c>
      <c r="BQ667" s="25">
        <f>6+Y667+Z667</f>
        <v/>
      </c>
      <c r="BR667" t="n">
        <v>0</v>
      </c>
      <c r="BS667" t="n">
        <v>0</v>
      </c>
      <c r="BT667" t="n">
        <v>1</v>
      </c>
      <c r="BU667" t="n">
        <v>0</v>
      </c>
      <c r="BV667" t="n">
        <v>0</v>
      </c>
      <c r="BW667" t="n">
        <v>0</v>
      </c>
      <c r="BX667" t="n">
        <v>0</v>
      </c>
      <c r="BY667" s="18" t="n">
        <v>0</v>
      </c>
      <c r="BZ667" t="n">
        <v>0</v>
      </c>
      <c r="CA667" t="n">
        <v>0</v>
      </c>
      <c r="CB667" t="n">
        <v>1</v>
      </c>
      <c r="CC667" s="18" t="n">
        <v>0</v>
      </c>
      <c r="CD667" t="n">
        <v>0</v>
      </c>
      <c r="CE667" t="n">
        <v>0</v>
      </c>
      <c r="CF667" t="n">
        <v>0</v>
      </c>
      <c r="CG667" t="n">
        <v>0</v>
      </c>
      <c r="CH667" s="18" t="n">
        <v>0</v>
      </c>
      <c r="CI667" t="n">
        <v>0</v>
      </c>
      <c r="CJ667" t="n">
        <v>0</v>
      </c>
      <c r="CK667" t="n">
        <v>1</v>
      </c>
      <c r="CL667" t="n">
        <v>1</v>
      </c>
      <c r="CM667" t="n">
        <v>0</v>
      </c>
      <c r="CN667" t="n">
        <v>0</v>
      </c>
      <c r="CO667" t="n">
        <v>0</v>
      </c>
      <c r="CP667" t="n">
        <v>0</v>
      </c>
      <c r="CQ667" t="n">
        <v>0</v>
      </c>
      <c r="CR667" t="n">
        <v>0</v>
      </c>
      <c r="CS667" s="18" t="n">
        <v>0</v>
      </c>
      <c r="DD667" s="34" t="inlineStr">
        <is>
          <t>X</t>
        </is>
      </c>
    </row>
    <row r="668">
      <c r="A668" t="n">
        <v>667</v>
      </c>
      <c r="B668" t="n">
        <v>41</v>
      </c>
      <c r="C668" s="25" t="inlineStr">
        <is>
          <t>Zhong (2011)</t>
        </is>
      </c>
      <c r="D668" s="12" t="n">
        <v>7.2</v>
      </c>
      <c r="E668" s="14" t="n">
        <v>0.4</v>
      </c>
      <c r="F668" s="7">
        <f>D668/E668</f>
        <v/>
      </c>
      <c r="G668" s="7">
        <f>D668-E668</f>
        <v/>
      </c>
      <c r="H668" s="16">
        <f>D668+E668</f>
        <v/>
      </c>
      <c r="I668" s="11">
        <f>IFERROR(F668/SQRT(F668^2+W668), "X")</f>
        <v/>
      </c>
      <c r="J668" s="33">
        <f>IFERROR(SQRT((1-I668^2)/W668), "X")</f>
        <v/>
      </c>
      <c r="K668" s="33">
        <f>IFERROR(1/J668, "X")</f>
        <v/>
      </c>
      <c r="L668" s="33">
        <f>IFERROR(I668-J668, "X")</f>
        <v/>
      </c>
      <c r="M668" s="33">
        <f>IFERROR(I668+J668, "X")</f>
        <v/>
      </c>
      <c r="N668" s="8" t="n">
        <v>1</v>
      </c>
      <c r="O668" s="9" t="n">
        <v>0</v>
      </c>
      <c r="P668" s="8" t="n">
        <v>0</v>
      </c>
      <c r="Q668" s="9" t="n">
        <v>0</v>
      </c>
      <c r="R668" s="9" t="n">
        <v>1</v>
      </c>
      <c r="S668" s="9" t="n">
        <v>0</v>
      </c>
      <c r="T668" s="9" t="n">
        <v>0</v>
      </c>
      <c r="U668" s="8" t="n">
        <v>8270</v>
      </c>
      <c r="V668" s="9" t="n">
        <v>12</v>
      </c>
      <c r="W668" s="9">
        <f>U668-V668-1</f>
        <v/>
      </c>
      <c r="X668" s="9">
        <f>COUNTIF(B:B,B668)</f>
        <v/>
      </c>
      <c r="Y668" s="7" t="n">
        <v>11.13</v>
      </c>
      <c r="Z668" s="7" t="n">
        <v>20.26</v>
      </c>
      <c r="AA668" s="9" t="n">
        <v>1</v>
      </c>
      <c r="AB668" s="9" t="n">
        <v>0</v>
      </c>
      <c r="AC668" s="9" t="n">
        <v>0</v>
      </c>
      <c r="AD668" s="9" t="n">
        <v>1</v>
      </c>
      <c r="AE668" s="9" t="n">
        <v>0</v>
      </c>
      <c r="AF668" s="9" t="n">
        <v>0</v>
      </c>
      <c r="AG668" s="8" t="n">
        <v>1</v>
      </c>
      <c r="AH668" s="9" t="n">
        <v>0</v>
      </c>
      <c r="AI668" s="30" t="n">
        <v>0</v>
      </c>
      <c r="AJ668" s="9" t="n">
        <v>1</v>
      </c>
      <c r="AK668" s="30" t="n">
        <v>0</v>
      </c>
      <c r="AL668" s="21" t="n">
        <v>2002</v>
      </c>
      <c r="AM668" s="23">
        <f>LN(AL668)</f>
        <v/>
      </c>
      <c r="AN668" s="33">
        <f>1-SUM(AO668:AQ668)</f>
        <v/>
      </c>
      <c r="AO668" s="33" t="n">
        <v>0.261</v>
      </c>
      <c r="AP668" s="33" t="n">
        <v>0.451</v>
      </c>
      <c r="AQ668" s="43" t="n">
        <v>0.258</v>
      </c>
      <c r="AR668" s="33" t="n">
        <v>1</v>
      </c>
      <c r="AS668" s="43" t="n">
        <v>0</v>
      </c>
      <c r="AT668" s="42" t="n">
        <v>1</v>
      </c>
      <c r="AU668" s="18" t="n">
        <v>0</v>
      </c>
      <c r="AV668" t="n">
        <v>0.551</v>
      </c>
      <c r="AW668" s="40" t="n">
        <v>0.449</v>
      </c>
      <c r="AX668" t="inlineStr">
        <is>
          <t>.</t>
        </is>
      </c>
      <c r="AY668" s="40" t="inlineStr">
        <is>
          <t>.</t>
        </is>
      </c>
      <c r="BA668" s="18" t="n"/>
      <c r="BB668" t="n">
        <v>0</v>
      </c>
      <c r="BC668" s="18" t="n">
        <v>1</v>
      </c>
      <c r="BD668" s="18" t="inlineStr">
        <is>
          <t>China</t>
        </is>
      </c>
      <c r="BE668" t="n">
        <v>0</v>
      </c>
      <c r="BF668" t="n">
        <v>1</v>
      </c>
      <c r="BG668" t="n">
        <v>0</v>
      </c>
      <c r="BH668" t="n">
        <v>0</v>
      </c>
      <c r="BI668" t="n">
        <v>0</v>
      </c>
      <c r="BJ668" t="n">
        <v>0</v>
      </c>
      <c r="BK668" s="18" t="n">
        <v>0</v>
      </c>
      <c r="BL668" t="n">
        <v>0</v>
      </c>
      <c r="BM668" t="n">
        <v>1</v>
      </c>
      <c r="BN668" s="18" t="n">
        <v>0</v>
      </c>
      <c r="BO668" t="n">
        <v>127.1666666666667</v>
      </c>
      <c r="BP668" t="n">
        <v>27</v>
      </c>
      <c r="BQ668" s="25">
        <f>6+Y668+Z668</f>
        <v/>
      </c>
      <c r="BR668" t="n">
        <v>0</v>
      </c>
      <c r="BS668" t="n">
        <v>0</v>
      </c>
      <c r="BT668" t="n">
        <v>1</v>
      </c>
      <c r="BU668" t="n">
        <v>0</v>
      </c>
      <c r="BV668" t="n">
        <v>0</v>
      </c>
      <c r="BW668" t="n">
        <v>0</v>
      </c>
      <c r="BX668" t="n">
        <v>0</v>
      </c>
      <c r="BY668" s="18" t="n">
        <v>0</v>
      </c>
      <c r="BZ668" t="n">
        <v>0</v>
      </c>
      <c r="CA668" t="n">
        <v>0</v>
      </c>
      <c r="CB668" t="n">
        <v>1</v>
      </c>
      <c r="CC668" s="18" t="n">
        <v>0</v>
      </c>
      <c r="CD668" t="n">
        <v>0</v>
      </c>
      <c r="CE668" t="n">
        <v>0</v>
      </c>
      <c r="CF668" t="n">
        <v>0</v>
      </c>
      <c r="CG668" t="n">
        <v>0</v>
      </c>
      <c r="CH668" s="18" t="n">
        <v>0</v>
      </c>
      <c r="CI668" t="n">
        <v>0</v>
      </c>
      <c r="CJ668" t="n">
        <v>0</v>
      </c>
      <c r="CK668" t="n">
        <v>1</v>
      </c>
      <c r="CL668" t="n">
        <v>1</v>
      </c>
      <c r="CM668" t="n">
        <v>0</v>
      </c>
      <c r="CN668" t="n">
        <v>0</v>
      </c>
      <c r="CO668" t="n">
        <v>0</v>
      </c>
      <c r="CP668" t="n">
        <v>0</v>
      </c>
      <c r="CQ668" t="n">
        <v>0</v>
      </c>
      <c r="CR668" t="n">
        <v>0</v>
      </c>
      <c r="CS668" s="18" t="n">
        <v>0</v>
      </c>
      <c r="DD668" s="34" t="inlineStr">
        <is>
          <t>X</t>
        </is>
      </c>
    </row>
    <row r="669">
      <c r="A669" t="n">
        <v>668</v>
      </c>
      <c r="B669" t="n">
        <v>41</v>
      </c>
      <c r="C669" s="25" t="inlineStr">
        <is>
          <t>Zhong (2011)</t>
        </is>
      </c>
      <c r="D669" s="12" t="n">
        <v>7.4</v>
      </c>
      <c r="E669" s="14" t="n">
        <v>0.5</v>
      </c>
      <c r="F669" s="7">
        <f>D669/E669</f>
        <v/>
      </c>
      <c r="G669" s="7">
        <f>D669-E669</f>
        <v/>
      </c>
      <c r="H669" s="16">
        <f>D669+E669</f>
        <v/>
      </c>
      <c r="I669" s="11">
        <f>IFERROR(F669/SQRT(F669^2+W669), "X")</f>
        <v/>
      </c>
      <c r="J669" s="33">
        <f>IFERROR(SQRT((1-I669^2)/W669), "X")</f>
        <v/>
      </c>
      <c r="K669" s="33">
        <f>IFERROR(1/J669, "X")</f>
        <v/>
      </c>
      <c r="L669" s="33">
        <f>IFERROR(I669-J669, "X")</f>
        <v/>
      </c>
      <c r="M669" s="33">
        <f>IFERROR(I669+J669, "X")</f>
        <v/>
      </c>
      <c r="N669" s="8" t="n">
        <v>1</v>
      </c>
      <c r="O669" s="9" t="n">
        <v>0</v>
      </c>
      <c r="P669" s="8" t="n">
        <v>0</v>
      </c>
      <c r="Q669" s="9" t="n">
        <v>0</v>
      </c>
      <c r="R669" s="9" t="n">
        <v>1</v>
      </c>
      <c r="S669" s="9" t="n">
        <v>0</v>
      </c>
      <c r="T669" s="9" t="n">
        <v>0</v>
      </c>
      <c r="U669" s="8" t="n">
        <v>8270</v>
      </c>
      <c r="V669" s="9" t="n">
        <v>12</v>
      </c>
      <c r="W669" s="9">
        <f>U669-V669-1</f>
        <v/>
      </c>
      <c r="X669" s="9">
        <f>COUNTIF(B:B,B669)</f>
        <v/>
      </c>
      <c r="Y669" s="7" t="n">
        <v>11.13</v>
      </c>
      <c r="Z669" s="7" t="n">
        <v>20.26</v>
      </c>
      <c r="AA669" s="9" t="n">
        <v>1</v>
      </c>
      <c r="AB669" s="9" t="n">
        <v>0</v>
      </c>
      <c r="AC669" s="9" t="n">
        <v>0</v>
      </c>
      <c r="AD669" s="9" t="n">
        <v>1</v>
      </c>
      <c r="AE669" s="9" t="n">
        <v>0</v>
      </c>
      <c r="AF669" s="9" t="n">
        <v>0</v>
      </c>
      <c r="AG669" s="8" t="n">
        <v>1</v>
      </c>
      <c r="AH669" s="9" t="n">
        <v>0</v>
      </c>
      <c r="AI669" s="30" t="n">
        <v>0</v>
      </c>
      <c r="AJ669" s="9" t="n">
        <v>1</v>
      </c>
      <c r="AK669" s="30" t="n">
        <v>0</v>
      </c>
      <c r="AL669" s="21" t="n">
        <v>2002</v>
      </c>
      <c r="AM669" s="23">
        <f>LN(AL669)</f>
        <v/>
      </c>
      <c r="AN669" s="33">
        <f>1-SUM(AO669:AQ669)</f>
        <v/>
      </c>
      <c r="AO669" s="33" t="n">
        <v>0.261</v>
      </c>
      <c r="AP669" s="33" t="n">
        <v>0.451</v>
      </c>
      <c r="AQ669" s="43" t="n">
        <v>0.258</v>
      </c>
      <c r="AR669" s="33" t="n">
        <v>1</v>
      </c>
      <c r="AS669" s="43" t="n">
        <v>0</v>
      </c>
      <c r="AT669" s="42" t="n">
        <v>1</v>
      </c>
      <c r="AU669" s="18" t="n">
        <v>0</v>
      </c>
      <c r="AV669" t="n">
        <v>0.551</v>
      </c>
      <c r="AW669" s="40" t="n">
        <v>0.449</v>
      </c>
      <c r="AX669" t="inlineStr">
        <is>
          <t>.</t>
        </is>
      </c>
      <c r="AY669" s="40" t="inlineStr">
        <is>
          <t>.</t>
        </is>
      </c>
      <c r="BA669" s="18" t="n"/>
      <c r="BB669" t="n">
        <v>0</v>
      </c>
      <c r="BC669" s="18" t="n">
        <v>1</v>
      </c>
      <c r="BD669" s="18" t="inlineStr">
        <is>
          <t>China</t>
        </is>
      </c>
      <c r="BE669" t="n">
        <v>0</v>
      </c>
      <c r="BF669" t="n">
        <v>1</v>
      </c>
      <c r="BG669" t="n">
        <v>0</v>
      </c>
      <c r="BH669" t="n">
        <v>0</v>
      </c>
      <c r="BI669" t="n">
        <v>0</v>
      </c>
      <c r="BJ669" t="n">
        <v>0</v>
      </c>
      <c r="BK669" s="18" t="n">
        <v>0</v>
      </c>
      <c r="BL669" t="n">
        <v>0</v>
      </c>
      <c r="BM669" t="n">
        <v>1</v>
      </c>
      <c r="BN669" s="18" t="n">
        <v>0</v>
      </c>
      <c r="BO669" t="n">
        <v>127.1666666666667</v>
      </c>
      <c r="BP669" t="n">
        <v>27</v>
      </c>
      <c r="BQ669" s="25">
        <f>6+Y669+Z669</f>
        <v/>
      </c>
      <c r="BR669" t="n">
        <v>0</v>
      </c>
      <c r="BS669" t="n">
        <v>0</v>
      </c>
      <c r="BT669" t="n">
        <v>1</v>
      </c>
      <c r="BU669" t="n">
        <v>0</v>
      </c>
      <c r="BV669" t="n">
        <v>0</v>
      </c>
      <c r="BW669" t="n">
        <v>0</v>
      </c>
      <c r="BX669" t="n">
        <v>0</v>
      </c>
      <c r="BY669" s="18" t="n">
        <v>0</v>
      </c>
      <c r="BZ669" t="n">
        <v>0</v>
      </c>
      <c r="CA669" t="n">
        <v>0</v>
      </c>
      <c r="CB669" t="n">
        <v>1</v>
      </c>
      <c r="CC669" s="18" t="n">
        <v>0</v>
      </c>
      <c r="CD669" t="n">
        <v>0</v>
      </c>
      <c r="CE669" t="n">
        <v>0</v>
      </c>
      <c r="CF669" t="n">
        <v>0</v>
      </c>
      <c r="CG669" t="n">
        <v>0</v>
      </c>
      <c r="CH669" s="18" t="n">
        <v>0</v>
      </c>
      <c r="CI669" t="n">
        <v>0</v>
      </c>
      <c r="CJ669" t="n">
        <v>0</v>
      </c>
      <c r="CK669" t="n">
        <v>1</v>
      </c>
      <c r="CL669" t="n">
        <v>1</v>
      </c>
      <c r="CM669" t="n">
        <v>0</v>
      </c>
      <c r="CN669" t="n">
        <v>0</v>
      </c>
      <c r="CO669" t="n">
        <v>0</v>
      </c>
      <c r="CP669" t="n">
        <v>0</v>
      </c>
      <c r="CQ669" t="n">
        <v>0</v>
      </c>
      <c r="CR669" t="n">
        <v>0</v>
      </c>
      <c r="CS669" s="18" t="n">
        <v>0</v>
      </c>
      <c r="DD669" s="34" t="inlineStr">
        <is>
          <t>X</t>
        </is>
      </c>
    </row>
    <row r="670">
      <c r="A670" t="n">
        <v>669</v>
      </c>
      <c r="B670" t="n">
        <v>41</v>
      </c>
      <c r="C670" s="25" t="inlineStr">
        <is>
          <t>Zhong (2011)</t>
        </is>
      </c>
      <c r="D670" s="12" t="n">
        <v>7.3</v>
      </c>
      <c r="E670" s="14" t="n">
        <v>0.5</v>
      </c>
      <c r="F670" s="7">
        <f>D670/E670</f>
        <v/>
      </c>
      <c r="G670" s="7">
        <f>D670-E670</f>
        <v/>
      </c>
      <c r="H670" s="16">
        <f>D670+E670</f>
        <v/>
      </c>
      <c r="I670" s="11">
        <f>IFERROR(F670/SQRT(F670^2+W670), "X")</f>
        <v/>
      </c>
      <c r="J670" s="33">
        <f>IFERROR(SQRT((1-I670^2)/W670), "X")</f>
        <v/>
      </c>
      <c r="K670" s="33">
        <f>IFERROR(1/J670, "X")</f>
        <v/>
      </c>
      <c r="L670" s="33">
        <f>IFERROR(I670-J670, "X")</f>
        <v/>
      </c>
      <c r="M670" s="33">
        <f>IFERROR(I670+J670, "X")</f>
        <v/>
      </c>
      <c r="N670" s="8" t="n">
        <v>1</v>
      </c>
      <c r="O670" s="9" t="n">
        <v>0</v>
      </c>
      <c r="P670" s="8" t="n">
        <v>0</v>
      </c>
      <c r="Q670" s="9" t="n">
        <v>0</v>
      </c>
      <c r="R670" s="9" t="n">
        <v>1</v>
      </c>
      <c r="S670" s="9" t="n">
        <v>0</v>
      </c>
      <c r="T670" s="9" t="n">
        <v>0</v>
      </c>
      <c r="U670" s="8" t="n">
        <v>8270</v>
      </c>
      <c r="V670" s="9" t="n">
        <v>12</v>
      </c>
      <c r="W670" s="9">
        <f>U670-V670-1</f>
        <v/>
      </c>
      <c r="X670" s="9">
        <f>COUNTIF(B:B,B670)</f>
        <v/>
      </c>
      <c r="Y670" s="7" t="n">
        <v>11.13</v>
      </c>
      <c r="Z670" s="7" t="n">
        <v>20.26</v>
      </c>
      <c r="AA670" s="9" t="n">
        <v>1</v>
      </c>
      <c r="AB670" s="9" t="n">
        <v>0</v>
      </c>
      <c r="AC670" s="9" t="n">
        <v>0</v>
      </c>
      <c r="AD670" s="9" t="n">
        <v>1</v>
      </c>
      <c r="AE670" s="9" t="n">
        <v>0</v>
      </c>
      <c r="AF670" s="9" t="n">
        <v>0</v>
      </c>
      <c r="AG670" s="8" t="n">
        <v>1</v>
      </c>
      <c r="AH670" s="9" t="n">
        <v>0</v>
      </c>
      <c r="AI670" s="30" t="n">
        <v>0</v>
      </c>
      <c r="AJ670" s="9" t="n">
        <v>1</v>
      </c>
      <c r="AK670" s="30" t="n">
        <v>0</v>
      </c>
      <c r="AL670" s="21" t="n">
        <v>2002</v>
      </c>
      <c r="AM670" s="23">
        <f>LN(AL670)</f>
        <v/>
      </c>
      <c r="AN670" s="33">
        <f>1-SUM(AO670:AQ670)</f>
        <v/>
      </c>
      <c r="AO670" s="33" t="n">
        <v>0.261</v>
      </c>
      <c r="AP670" s="33" t="n">
        <v>0.451</v>
      </c>
      <c r="AQ670" s="43" t="n">
        <v>0.258</v>
      </c>
      <c r="AR670" s="33" t="n">
        <v>1</v>
      </c>
      <c r="AS670" s="43" t="n">
        <v>0</v>
      </c>
      <c r="AT670" s="42" t="n">
        <v>1</v>
      </c>
      <c r="AU670" s="18" t="n">
        <v>0</v>
      </c>
      <c r="AV670" t="n">
        <v>0.551</v>
      </c>
      <c r="AW670" s="40" t="n">
        <v>0.449</v>
      </c>
      <c r="AX670" t="inlineStr">
        <is>
          <t>.</t>
        </is>
      </c>
      <c r="AY670" s="40" t="inlineStr">
        <is>
          <t>.</t>
        </is>
      </c>
      <c r="BA670" s="18" t="n"/>
      <c r="BB670" t="n">
        <v>0</v>
      </c>
      <c r="BC670" s="18" t="n">
        <v>1</v>
      </c>
      <c r="BD670" s="18" t="inlineStr">
        <is>
          <t>China</t>
        </is>
      </c>
      <c r="BE670" t="n">
        <v>0</v>
      </c>
      <c r="BF670" t="n">
        <v>1</v>
      </c>
      <c r="BG670" t="n">
        <v>0</v>
      </c>
      <c r="BH670" t="n">
        <v>0</v>
      </c>
      <c r="BI670" t="n">
        <v>0</v>
      </c>
      <c r="BJ670" t="n">
        <v>0</v>
      </c>
      <c r="BK670" s="18" t="n">
        <v>0</v>
      </c>
      <c r="BL670" t="n">
        <v>0</v>
      </c>
      <c r="BM670" t="n">
        <v>1</v>
      </c>
      <c r="BN670" s="18" t="n">
        <v>0</v>
      </c>
      <c r="BO670" t="n">
        <v>127.1666666666667</v>
      </c>
      <c r="BP670" t="n">
        <v>27</v>
      </c>
      <c r="BQ670" s="25">
        <f>6+Y670+Z670</f>
        <v/>
      </c>
      <c r="BR670" t="n">
        <v>0</v>
      </c>
      <c r="BS670" t="n">
        <v>0</v>
      </c>
      <c r="BT670" t="n">
        <v>1</v>
      </c>
      <c r="BU670" t="n">
        <v>0</v>
      </c>
      <c r="BV670" t="n">
        <v>0</v>
      </c>
      <c r="BW670" t="n">
        <v>0</v>
      </c>
      <c r="BX670" t="n">
        <v>0</v>
      </c>
      <c r="BY670" s="18" t="n">
        <v>0</v>
      </c>
      <c r="BZ670" t="n">
        <v>0</v>
      </c>
      <c r="CA670" t="n">
        <v>0</v>
      </c>
      <c r="CB670" t="n">
        <v>1</v>
      </c>
      <c r="CC670" s="18" t="n">
        <v>0</v>
      </c>
      <c r="CD670" t="n">
        <v>0</v>
      </c>
      <c r="CE670" t="n">
        <v>0</v>
      </c>
      <c r="CF670" t="n">
        <v>0</v>
      </c>
      <c r="CG670" t="n">
        <v>0</v>
      </c>
      <c r="CH670" s="18" t="n">
        <v>0</v>
      </c>
      <c r="CI670" t="n">
        <v>0</v>
      </c>
      <c r="CJ670" t="n">
        <v>0</v>
      </c>
      <c r="CK670" t="n">
        <v>1</v>
      </c>
      <c r="CL670" t="n">
        <v>1</v>
      </c>
      <c r="CM670" t="n">
        <v>0</v>
      </c>
      <c r="CN670" t="n">
        <v>0</v>
      </c>
      <c r="CO670" t="n">
        <v>0</v>
      </c>
      <c r="CP670" t="n">
        <v>0</v>
      </c>
      <c r="CQ670" t="n">
        <v>0</v>
      </c>
      <c r="CR670" t="n">
        <v>0</v>
      </c>
      <c r="CS670" s="18" t="n">
        <v>0</v>
      </c>
      <c r="DD670" s="34" t="inlineStr">
        <is>
          <t>X</t>
        </is>
      </c>
    </row>
    <row r="671">
      <c r="A671" t="n">
        <v>670</v>
      </c>
      <c r="B671" t="n">
        <v>41</v>
      </c>
      <c r="C671" s="25" t="inlineStr">
        <is>
          <t>Zhong (2011)</t>
        </is>
      </c>
      <c r="D671" s="12" t="n">
        <v>7.6</v>
      </c>
      <c r="E671" s="14" t="n">
        <v>0.8</v>
      </c>
      <c r="F671" s="7">
        <f>D671/E671</f>
        <v/>
      </c>
      <c r="G671" s="7">
        <f>D671-E671</f>
        <v/>
      </c>
      <c r="H671" s="16">
        <f>D671+E671</f>
        <v/>
      </c>
      <c r="I671" s="11">
        <f>IFERROR(F671/SQRT(F671^2+W671), "X")</f>
        <v/>
      </c>
      <c r="J671" s="33">
        <f>IFERROR(SQRT((1-I671^2)/W671), "X")</f>
        <v/>
      </c>
      <c r="K671" s="33">
        <f>IFERROR(1/J671, "X")</f>
        <v/>
      </c>
      <c r="L671" s="33">
        <f>IFERROR(I671-J671, "X")</f>
        <v/>
      </c>
      <c r="M671" s="33">
        <f>IFERROR(I671+J671, "X")</f>
        <v/>
      </c>
      <c r="N671" s="8" t="n">
        <v>1</v>
      </c>
      <c r="O671" s="9" t="n">
        <v>0</v>
      </c>
      <c r="P671" s="8" t="n">
        <v>0</v>
      </c>
      <c r="Q671" s="9" t="n">
        <v>0</v>
      </c>
      <c r="R671" s="9" t="n">
        <v>1</v>
      </c>
      <c r="S671" s="9" t="n">
        <v>0</v>
      </c>
      <c r="T671" s="9" t="n">
        <v>0</v>
      </c>
      <c r="U671" s="8" t="n">
        <v>8270</v>
      </c>
      <c r="V671" s="9" t="n">
        <v>12</v>
      </c>
      <c r="W671" s="9">
        <f>U671-V671-1</f>
        <v/>
      </c>
      <c r="X671" s="9">
        <f>COUNTIF(B:B,B671)</f>
        <v/>
      </c>
      <c r="Y671" s="7" t="n">
        <v>11.13</v>
      </c>
      <c r="Z671" s="7" t="n">
        <v>20.26</v>
      </c>
      <c r="AA671" s="9" t="n">
        <v>1</v>
      </c>
      <c r="AB671" s="9" t="n">
        <v>0</v>
      </c>
      <c r="AC671" s="9" t="n">
        <v>0</v>
      </c>
      <c r="AD671" s="9" t="n">
        <v>1</v>
      </c>
      <c r="AE671" s="9" t="n">
        <v>0</v>
      </c>
      <c r="AF671" s="9" t="n">
        <v>0</v>
      </c>
      <c r="AG671" s="8" t="n">
        <v>1</v>
      </c>
      <c r="AH671" s="9" t="n">
        <v>0</v>
      </c>
      <c r="AI671" s="30" t="n">
        <v>0</v>
      </c>
      <c r="AJ671" s="9" t="n">
        <v>1</v>
      </c>
      <c r="AK671" s="30" t="n">
        <v>0</v>
      </c>
      <c r="AL671" s="21" t="n">
        <v>2002</v>
      </c>
      <c r="AM671" s="23">
        <f>LN(AL671)</f>
        <v/>
      </c>
      <c r="AN671" s="33">
        <f>1-SUM(AO671:AQ671)</f>
        <v/>
      </c>
      <c r="AO671" s="33" t="n">
        <v>0.261</v>
      </c>
      <c r="AP671" s="33" t="n">
        <v>0.451</v>
      </c>
      <c r="AQ671" s="43" t="n">
        <v>0.258</v>
      </c>
      <c r="AR671" s="33" t="n">
        <v>1</v>
      </c>
      <c r="AS671" s="43" t="n">
        <v>0</v>
      </c>
      <c r="AT671" s="42" t="n">
        <v>1</v>
      </c>
      <c r="AU671" s="18" t="n">
        <v>0</v>
      </c>
      <c r="AV671" t="n">
        <v>0.551</v>
      </c>
      <c r="AW671" s="40" t="n">
        <v>0.449</v>
      </c>
      <c r="AX671" t="inlineStr">
        <is>
          <t>.</t>
        </is>
      </c>
      <c r="AY671" s="40" t="inlineStr">
        <is>
          <t>.</t>
        </is>
      </c>
      <c r="BA671" s="18" t="n"/>
      <c r="BB671" t="n">
        <v>0</v>
      </c>
      <c r="BC671" s="18" t="n">
        <v>1</v>
      </c>
      <c r="BD671" s="18" t="inlineStr">
        <is>
          <t>China</t>
        </is>
      </c>
      <c r="BE671" t="n">
        <v>0</v>
      </c>
      <c r="BF671" t="n">
        <v>1</v>
      </c>
      <c r="BG671" t="n">
        <v>0</v>
      </c>
      <c r="BH671" t="n">
        <v>0</v>
      </c>
      <c r="BI671" t="n">
        <v>0</v>
      </c>
      <c r="BJ671" t="n">
        <v>0</v>
      </c>
      <c r="BK671" s="18" t="n">
        <v>0</v>
      </c>
      <c r="BL671" t="n">
        <v>0</v>
      </c>
      <c r="BM671" t="n">
        <v>1</v>
      </c>
      <c r="BN671" s="18" t="n">
        <v>0</v>
      </c>
      <c r="BO671" t="n">
        <v>127.1666666666667</v>
      </c>
      <c r="BP671" t="n">
        <v>27</v>
      </c>
      <c r="BQ671" s="25">
        <f>6+Y671+Z671</f>
        <v/>
      </c>
      <c r="BR671" t="n">
        <v>0</v>
      </c>
      <c r="BS671" t="n">
        <v>0</v>
      </c>
      <c r="BT671" t="n">
        <v>1</v>
      </c>
      <c r="BU671" t="n">
        <v>0</v>
      </c>
      <c r="BV671" t="n">
        <v>0</v>
      </c>
      <c r="BW671" t="n">
        <v>0</v>
      </c>
      <c r="BX671" t="n">
        <v>0</v>
      </c>
      <c r="BY671" s="18" t="n">
        <v>0</v>
      </c>
      <c r="BZ671" t="n">
        <v>0</v>
      </c>
      <c r="CA671" t="n">
        <v>0</v>
      </c>
      <c r="CB671" t="n">
        <v>1</v>
      </c>
      <c r="CC671" s="18" t="n">
        <v>0</v>
      </c>
      <c r="CD671" t="n">
        <v>0</v>
      </c>
      <c r="CE671" t="n">
        <v>0</v>
      </c>
      <c r="CF671" t="n">
        <v>0</v>
      </c>
      <c r="CG671" t="n">
        <v>0</v>
      </c>
      <c r="CH671" s="18" t="n">
        <v>0</v>
      </c>
      <c r="CI671" t="n">
        <v>0</v>
      </c>
      <c r="CJ671" t="n">
        <v>0</v>
      </c>
      <c r="CK671" t="n">
        <v>1</v>
      </c>
      <c r="CL671" t="n">
        <v>1</v>
      </c>
      <c r="CM671" t="n">
        <v>0</v>
      </c>
      <c r="CN671" t="n">
        <v>0</v>
      </c>
      <c r="CO671" t="n">
        <v>0</v>
      </c>
      <c r="CP671" t="n">
        <v>0</v>
      </c>
      <c r="CQ671" t="n">
        <v>0</v>
      </c>
      <c r="CR671" t="n">
        <v>0</v>
      </c>
      <c r="CS671" s="18" t="n">
        <v>0</v>
      </c>
      <c r="DD671" s="34" t="inlineStr">
        <is>
          <t>X</t>
        </is>
      </c>
    </row>
    <row r="672">
      <c r="A672" t="n">
        <v>671</v>
      </c>
      <c r="B672" t="n">
        <v>41</v>
      </c>
      <c r="C672" s="25" t="inlineStr">
        <is>
          <t>Zhong (2011)</t>
        </is>
      </c>
      <c r="D672" s="12" t="n">
        <v>7.5</v>
      </c>
      <c r="E672" s="14" t="n">
        <v>0.8</v>
      </c>
      <c r="F672" s="7">
        <f>D672/E672</f>
        <v/>
      </c>
      <c r="G672" s="7">
        <f>D672-E672</f>
        <v/>
      </c>
      <c r="H672" s="16">
        <f>D672+E672</f>
        <v/>
      </c>
      <c r="I672" s="11">
        <f>IFERROR(F672/SQRT(F672^2+W672), "X")</f>
        <v/>
      </c>
      <c r="J672" s="33">
        <f>IFERROR(SQRT((1-I672^2)/W672), "X")</f>
        <v/>
      </c>
      <c r="K672" s="33">
        <f>IFERROR(1/J672, "X")</f>
        <v/>
      </c>
      <c r="L672" s="33">
        <f>IFERROR(I672-J672, "X")</f>
        <v/>
      </c>
      <c r="M672" s="33">
        <f>IFERROR(I672+J672, "X")</f>
        <v/>
      </c>
      <c r="N672" s="8" t="n">
        <v>1</v>
      </c>
      <c r="O672" s="9" t="n">
        <v>0</v>
      </c>
      <c r="P672" s="8" t="n">
        <v>0</v>
      </c>
      <c r="Q672" s="9" t="n">
        <v>0</v>
      </c>
      <c r="R672" s="9" t="n">
        <v>1</v>
      </c>
      <c r="S672" s="9" t="n">
        <v>0</v>
      </c>
      <c r="T672" s="9" t="n">
        <v>0</v>
      </c>
      <c r="U672" s="8" t="n">
        <v>8270</v>
      </c>
      <c r="V672" s="9" t="n">
        <v>12</v>
      </c>
      <c r="W672" s="9">
        <f>U672-V672-1</f>
        <v/>
      </c>
      <c r="X672" s="9">
        <f>COUNTIF(B:B,B672)</f>
        <v/>
      </c>
      <c r="Y672" s="7" t="n">
        <v>11.13</v>
      </c>
      <c r="Z672" s="7" t="n">
        <v>20.26</v>
      </c>
      <c r="AA672" s="9" t="n">
        <v>1</v>
      </c>
      <c r="AB672" s="9" t="n">
        <v>0</v>
      </c>
      <c r="AC672" s="9" t="n">
        <v>0</v>
      </c>
      <c r="AD672" s="9" t="n">
        <v>1</v>
      </c>
      <c r="AE672" s="9" t="n">
        <v>0</v>
      </c>
      <c r="AF672" s="9" t="n">
        <v>0</v>
      </c>
      <c r="AG672" s="8" t="n">
        <v>1</v>
      </c>
      <c r="AH672" s="9" t="n">
        <v>0</v>
      </c>
      <c r="AI672" s="30" t="n">
        <v>0</v>
      </c>
      <c r="AJ672" s="9" t="n">
        <v>1</v>
      </c>
      <c r="AK672" s="30" t="n">
        <v>0</v>
      </c>
      <c r="AL672" s="21" t="n">
        <v>2002</v>
      </c>
      <c r="AM672" s="23">
        <f>LN(AL672)</f>
        <v/>
      </c>
      <c r="AN672" s="33">
        <f>1-SUM(AO672:AQ672)</f>
        <v/>
      </c>
      <c r="AO672" s="33" t="n">
        <v>0.261</v>
      </c>
      <c r="AP672" s="33" t="n">
        <v>0.451</v>
      </c>
      <c r="AQ672" s="43" t="n">
        <v>0.258</v>
      </c>
      <c r="AR672" s="33" t="n">
        <v>1</v>
      </c>
      <c r="AS672" s="43" t="n">
        <v>0</v>
      </c>
      <c r="AT672" s="42" t="n">
        <v>1</v>
      </c>
      <c r="AU672" s="18" t="n">
        <v>0</v>
      </c>
      <c r="AV672" t="n">
        <v>0.551</v>
      </c>
      <c r="AW672" s="40" t="n">
        <v>0.449</v>
      </c>
      <c r="AX672" t="inlineStr">
        <is>
          <t>.</t>
        </is>
      </c>
      <c r="AY672" s="40" t="inlineStr">
        <is>
          <t>.</t>
        </is>
      </c>
      <c r="BA672" s="18" t="n"/>
      <c r="BB672" t="n">
        <v>0</v>
      </c>
      <c r="BC672" s="18" t="n">
        <v>1</v>
      </c>
      <c r="BD672" s="18" t="inlineStr">
        <is>
          <t>China</t>
        </is>
      </c>
      <c r="BE672" t="n">
        <v>0</v>
      </c>
      <c r="BF672" t="n">
        <v>1</v>
      </c>
      <c r="BG672" t="n">
        <v>0</v>
      </c>
      <c r="BH672" t="n">
        <v>0</v>
      </c>
      <c r="BI672" t="n">
        <v>0</v>
      </c>
      <c r="BJ672" t="n">
        <v>0</v>
      </c>
      <c r="BK672" s="18" t="n">
        <v>0</v>
      </c>
      <c r="BL672" t="n">
        <v>0</v>
      </c>
      <c r="BM672" t="n">
        <v>1</v>
      </c>
      <c r="BN672" s="18" t="n">
        <v>0</v>
      </c>
      <c r="BO672" t="n">
        <v>127.1666666666667</v>
      </c>
      <c r="BP672" t="n">
        <v>27</v>
      </c>
      <c r="BQ672" s="25">
        <f>6+Y672+Z672</f>
        <v/>
      </c>
      <c r="BR672" t="n">
        <v>0</v>
      </c>
      <c r="BS672" t="n">
        <v>0</v>
      </c>
      <c r="BT672" t="n">
        <v>1</v>
      </c>
      <c r="BU672" t="n">
        <v>0</v>
      </c>
      <c r="BV672" t="n">
        <v>0</v>
      </c>
      <c r="BW672" t="n">
        <v>0</v>
      </c>
      <c r="BX672" t="n">
        <v>0</v>
      </c>
      <c r="BY672" s="18" t="n">
        <v>0</v>
      </c>
      <c r="BZ672" t="n">
        <v>0</v>
      </c>
      <c r="CA672" t="n">
        <v>0</v>
      </c>
      <c r="CB672" t="n">
        <v>1</v>
      </c>
      <c r="CC672" s="18" t="n">
        <v>0</v>
      </c>
      <c r="CD672" t="n">
        <v>0</v>
      </c>
      <c r="CE672" t="n">
        <v>0</v>
      </c>
      <c r="CF672" t="n">
        <v>0</v>
      </c>
      <c r="CG672" t="n">
        <v>0</v>
      </c>
      <c r="CH672" s="18" t="n">
        <v>0</v>
      </c>
      <c r="CI672" t="n">
        <v>0</v>
      </c>
      <c r="CJ672" t="n">
        <v>0</v>
      </c>
      <c r="CK672" t="n">
        <v>1</v>
      </c>
      <c r="CL672" t="n">
        <v>1</v>
      </c>
      <c r="CM672" t="n">
        <v>0</v>
      </c>
      <c r="CN672" t="n">
        <v>0</v>
      </c>
      <c r="CO672" t="n">
        <v>0</v>
      </c>
      <c r="CP672" t="n">
        <v>0</v>
      </c>
      <c r="CQ672" t="n">
        <v>0</v>
      </c>
      <c r="CR672" t="n">
        <v>0</v>
      </c>
      <c r="CS672" s="18" t="n">
        <v>0</v>
      </c>
      <c r="DD672" s="34" t="inlineStr">
        <is>
          <t>X</t>
        </is>
      </c>
    </row>
    <row r="673">
      <c r="A673" t="n">
        <v>672</v>
      </c>
      <c r="B673" t="n">
        <v>41</v>
      </c>
      <c r="C673" s="25" t="inlineStr">
        <is>
          <t>Zhong (2011)</t>
        </is>
      </c>
      <c r="D673" s="12" t="n">
        <v>6.5</v>
      </c>
      <c r="E673" s="14" t="n">
        <v>0.3</v>
      </c>
      <c r="F673" s="7">
        <f>D673/E673</f>
        <v/>
      </c>
      <c r="G673" s="7">
        <f>D673-E673</f>
        <v/>
      </c>
      <c r="H673" s="16">
        <f>D673+E673</f>
        <v/>
      </c>
      <c r="I673" s="11">
        <f>IFERROR(F673/SQRT(F673^2+W673), "X")</f>
        <v/>
      </c>
      <c r="J673" s="33">
        <f>IFERROR(SQRT((1-I673^2)/W673), "X")</f>
        <v/>
      </c>
      <c r="K673" s="33">
        <f>IFERROR(1/J673, "X")</f>
        <v/>
      </c>
      <c r="L673" s="33">
        <f>IFERROR(I673-J673, "X")</f>
        <v/>
      </c>
      <c r="M673" s="33">
        <f>IFERROR(I673+J673, "X")</f>
        <v/>
      </c>
      <c r="N673" s="8" t="n">
        <v>1</v>
      </c>
      <c r="O673" s="9" t="n">
        <v>0</v>
      </c>
      <c r="P673" s="8" t="n">
        <v>0</v>
      </c>
      <c r="Q673" s="9" t="n">
        <v>0</v>
      </c>
      <c r="R673" s="9" t="n">
        <v>1</v>
      </c>
      <c r="S673" s="9" t="n">
        <v>0</v>
      </c>
      <c r="T673" s="9" t="n">
        <v>0</v>
      </c>
      <c r="U673" s="8" t="n">
        <v>8270</v>
      </c>
      <c r="V673" s="9" t="n">
        <v>12</v>
      </c>
      <c r="W673" s="9">
        <f>U673-V673-1</f>
        <v/>
      </c>
      <c r="X673" s="9">
        <f>COUNTIF(B:B,B673)</f>
        <v/>
      </c>
      <c r="Y673" s="7" t="n">
        <v>11.13</v>
      </c>
      <c r="Z673" s="7" t="n">
        <v>20.26</v>
      </c>
      <c r="AA673" s="9" t="n">
        <v>1</v>
      </c>
      <c r="AB673" s="9" t="n">
        <v>0</v>
      </c>
      <c r="AC673" s="9" t="n">
        <v>0</v>
      </c>
      <c r="AD673" s="9" t="n">
        <v>1</v>
      </c>
      <c r="AE673" s="9" t="n">
        <v>0</v>
      </c>
      <c r="AF673" s="9" t="n">
        <v>0</v>
      </c>
      <c r="AG673" s="8" t="n">
        <v>1</v>
      </c>
      <c r="AH673" s="9" t="n">
        <v>0</v>
      </c>
      <c r="AI673" s="30" t="n">
        <v>0</v>
      </c>
      <c r="AJ673" s="9" t="n">
        <v>1</v>
      </c>
      <c r="AK673" s="30" t="n">
        <v>0</v>
      </c>
      <c r="AL673" s="21" t="n">
        <v>2002</v>
      </c>
      <c r="AM673" s="23">
        <f>LN(AL673)</f>
        <v/>
      </c>
      <c r="AN673" s="33">
        <f>1-SUM(AO673:AQ673)</f>
        <v/>
      </c>
      <c r="AO673" s="33" t="n">
        <v>0.261</v>
      </c>
      <c r="AP673" s="33" t="n">
        <v>0.451</v>
      </c>
      <c r="AQ673" s="43" t="n">
        <v>0.258</v>
      </c>
      <c r="AR673" s="33" t="n">
        <v>1</v>
      </c>
      <c r="AS673" s="43" t="n">
        <v>0</v>
      </c>
      <c r="AT673" s="42" t="n">
        <v>1</v>
      </c>
      <c r="AU673" s="18" t="n">
        <v>0</v>
      </c>
      <c r="AV673" t="n">
        <v>0.551</v>
      </c>
      <c r="AW673" s="40" t="n">
        <v>0.449</v>
      </c>
      <c r="AX673" t="inlineStr">
        <is>
          <t>.</t>
        </is>
      </c>
      <c r="AY673" s="40" t="inlineStr">
        <is>
          <t>.</t>
        </is>
      </c>
      <c r="BA673" s="18" t="n"/>
      <c r="BB673" t="n">
        <v>0</v>
      </c>
      <c r="BC673" s="18" t="n">
        <v>1</v>
      </c>
      <c r="BD673" s="18" t="inlineStr">
        <is>
          <t>China</t>
        </is>
      </c>
      <c r="BE673" t="n">
        <v>0</v>
      </c>
      <c r="BF673" t="n">
        <v>1</v>
      </c>
      <c r="BG673" t="n">
        <v>0</v>
      </c>
      <c r="BH673" t="n">
        <v>0</v>
      </c>
      <c r="BI673" t="n">
        <v>0</v>
      </c>
      <c r="BJ673" t="n">
        <v>0</v>
      </c>
      <c r="BK673" s="18" t="n">
        <v>0</v>
      </c>
      <c r="BL673" t="n">
        <v>0</v>
      </c>
      <c r="BM673" t="n">
        <v>1</v>
      </c>
      <c r="BN673" s="18" t="n">
        <v>0</v>
      </c>
      <c r="BO673" t="n">
        <v>127.1666666666667</v>
      </c>
      <c r="BP673" t="n">
        <v>27</v>
      </c>
      <c r="BQ673" s="25">
        <f>6+Y673+Z673</f>
        <v/>
      </c>
      <c r="BR673" t="n">
        <v>0</v>
      </c>
      <c r="BS673" t="n">
        <v>0</v>
      </c>
      <c r="BT673" t="n">
        <v>1</v>
      </c>
      <c r="BU673" t="n">
        <v>0</v>
      </c>
      <c r="BV673" t="n">
        <v>0</v>
      </c>
      <c r="BW673" t="n">
        <v>0</v>
      </c>
      <c r="BX673" t="n">
        <v>0</v>
      </c>
      <c r="BY673" s="18" t="n">
        <v>0</v>
      </c>
      <c r="BZ673" t="n">
        <v>0</v>
      </c>
      <c r="CA673" t="n">
        <v>0</v>
      </c>
      <c r="CB673" t="n">
        <v>1</v>
      </c>
      <c r="CC673" s="18" t="n">
        <v>0</v>
      </c>
      <c r="CD673" t="n">
        <v>0</v>
      </c>
      <c r="CE673" t="n">
        <v>0</v>
      </c>
      <c r="CF673" t="n">
        <v>0</v>
      </c>
      <c r="CG673" t="n">
        <v>0</v>
      </c>
      <c r="CH673" s="18" t="n">
        <v>0</v>
      </c>
      <c r="CI673" t="n">
        <v>0</v>
      </c>
      <c r="CJ673" t="n">
        <v>0</v>
      </c>
      <c r="CK673" t="n">
        <v>1</v>
      </c>
      <c r="CL673" t="n">
        <v>1</v>
      </c>
      <c r="CM673" t="n">
        <v>0</v>
      </c>
      <c r="CN673" t="n">
        <v>0</v>
      </c>
      <c r="CO673" t="n">
        <v>0</v>
      </c>
      <c r="CP673" t="n">
        <v>0</v>
      </c>
      <c r="CQ673" t="n">
        <v>0</v>
      </c>
      <c r="CR673" t="n">
        <v>0</v>
      </c>
      <c r="CS673" s="18" t="n">
        <v>0</v>
      </c>
      <c r="DD673" s="34" t="inlineStr">
        <is>
          <t>X</t>
        </is>
      </c>
    </row>
    <row r="674">
      <c r="A674" t="n">
        <v>673</v>
      </c>
      <c r="B674" t="n">
        <v>41</v>
      </c>
      <c r="C674" s="25" t="inlineStr">
        <is>
          <t>Zhong (2011)</t>
        </is>
      </c>
      <c r="D674" s="12" t="n">
        <v>6.5</v>
      </c>
      <c r="E674" s="14" t="n">
        <v>0.3</v>
      </c>
      <c r="F674" s="7">
        <f>D674/E674</f>
        <v/>
      </c>
      <c r="G674" s="7">
        <f>D674-E674</f>
        <v/>
      </c>
      <c r="H674" s="16">
        <f>D674+E674</f>
        <v/>
      </c>
      <c r="I674" s="11">
        <f>IFERROR(F674/SQRT(F674^2+W674), "X")</f>
        <v/>
      </c>
      <c r="J674" s="33">
        <f>IFERROR(SQRT((1-I674^2)/W674), "X")</f>
        <v/>
      </c>
      <c r="K674" s="33">
        <f>IFERROR(1/J674, "X")</f>
        <v/>
      </c>
      <c r="L674" s="33">
        <f>IFERROR(I674-J674, "X")</f>
        <v/>
      </c>
      <c r="M674" s="33">
        <f>IFERROR(I674+J674, "X")</f>
        <v/>
      </c>
      <c r="N674" s="8" t="n">
        <v>1</v>
      </c>
      <c r="O674" s="9" t="n">
        <v>0</v>
      </c>
      <c r="P674" s="8" t="n">
        <v>0</v>
      </c>
      <c r="Q674" s="9" t="n">
        <v>0</v>
      </c>
      <c r="R674" s="9" t="n">
        <v>1</v>
      </c>
      <c r="S674" s="9" t="n">
        <v>0</v>
      </c>
      <c r="T674" s="9" t="n">
        <v>0</v>
      </c>
      <c r="U674" s="8" t="n">
        <v>8270</v>
      </c>
      <c r="V674" s="9" t="n">
        <v>12</v>
      </c>
      <c r="W674" s="9">
        <f>U674-V674-1</f>
        <v/>
      </c>
      <c r="X674" s="9">
        <f>COUNTIF(B:B,B674)</f>
        <v/>
      </c>
      <c r="Y674" s="7" t="n">
        <v>11.13</v>
      </c>
      <c r="Z674" s="7" t="n">
        <v>20.26</v>
      </c>
      <c r="AA674" s="9" t="n">
        <v>1</v>
      </c>
      <c r="AB674" s="9" t="n">
        <v>0</v>
      </c>
      <c r="AC674" s="9" t="n">
        <v>0</v>
      </c>
      <c r="AD674" s="9" t="n">
        <v>1</v>
      </c>
      <c r="AE674" s="9" t="n">
        <v>0</v>
      </c>
      <c r="AF674" s="9" t="n">
        <v>0</v>
      </c>
      <c r="AG674" s="8" t="n">
        <v>1</v>
      </c>
      <c r="AH674" s="9" t="n">
        <v>0</v>
      </c>
      <c r="AI674" s="30" t="n">
        <v>0</v>
      </c>
      <c r="AJ674" s="9" t="n">
        <v>1</v>
      </c>
      <c r="AK674" s="30" t="n">
        <v>0</v>
      </c>
      <c r="AL674" s="21" t="n">
        <v>2002</v>
      </c>
      <c r="AM674" s="23">
        <f>LN(AL674)</f>
        <v/>
      </c>
      <c r="AN674" s="33">
        <f>1-SUM(AO674:AQ674)</f>
        <v/>
      </c>
      <c r="AO674" s="33" t="n">
        <v>0.261</v>
      </c>
      <c r="AP674" s="33" t="n">
        <v>0.451</v>
      </c>
      <c r="AQ674" s="43" t="n">
        <v>0.258</v>
      </c>
      <c r="AR674" s="33" t="n">
        <v>1</v>
      </c>
      <c r="AS674" s="43" t="n">
        <v>0</v>
      </c>
      <c r="AT674" s="42" t="n">
        <v>1</v>
      </c>
      <c r="AU674" s="18" t="n">
        <v>0</v>
      </c>
      <c r="AV674" t="n">
        <v>0.551</v>
      </c>
      <c r="AW674" s="40" t="n">
        <v>0.449</v>
      </c>
      <c r="AX674" t="inlineStr">
        <is>
          <t>.</t>
        </is>
      </c>
      <c r="AY674" s="40" t="inlineStr">
        <is>
          <t>.</t>
        </is>
      </c>
      <c r="BA674" s="18" t="n"/>
      <c r="BB674" t="n">
        <v>0</v>
      </c>
      <c r="BC674" s="18" t="n">
        <v>1</v>
      </c>
      <c r="BD674" s="18" t="inlineStr">
        <is>
          <t>China</t>
        </is>
      </c>
      <c r="BE674" t="n">
        <v>0</v>
      </c>
      <c r="BF674" t="n">
        <v>1</v>
      </c>
      <c r="BG674" t="n">
        <v>0</v>
      </c>
      <c r="BH674" t="n">
        <v>0</v>
      </c>
      <c r="BI674" t="n">
        <v>0</v>
      </c>
      <c r="BJ674" t="n">
        <v>0</v>
      </c>
      <c r="BK674" s="18" t="n">
        <v>0</v>
      </c>
      <c r="BL674" t="n">
        <v>0</v>
      </c>
      <c r="BM674" t="n">
        <v>1</v>
      </c>
      <c r="BN674" s="18" t="n">
        <v>0</v>
      </c>
      <c r="BO674" t="n">
        <v>127.1666666666667</v>
      </c>
      <c r="BP674" t="n">
        <v>27</v>
      </c>
      <c r="BQ674" s="25">
        <f>6+Y674+Z674</f>
        <v/>
      </c>
      <c r="BR674" t="n">
        <v>0</v>
      </c>
      <c r="BS674" t="n">
        <v>0</v>
      </c>
      <c r="BT674" t="n">
        <v>1</v>
      </c>
      <c r="BU674" t="n">
        <v>0</v>
      </c>
      <c r="BV674" t="n">
        <v>0</v>
      </c>
      <c r="BW674" t="n">
        <v>0</v>
      </c>
      <c r="BX674" t="n">
        <v>0</v>
      </c>
      <c r="BY674" s="18" t="n">
        <v>0</v>
      </c>
      <c r="BZ674" t="n">
        <v>0</v>
      </c>
      <c r="CA674" t="n">
        <v>0</v>
      </c>
      <c r="CB674" t="n">
        <v>1</v>
      </c>
      <c r="CC674" s="18" t="n">
        <v>0</v>
      </c>
      <c r="CD674" t="n">
        <v>0</v>
      </c>
      <c r="CE674" t="n">
        <v>0</v>
      </c>
      <c r="CF674" t="n">
        <v>0</v>
      </c>
      <c r="CG674" t="n">
        <v>0</v>
      </c>
      <c r="CH674" s="18" t="n">
        <v>0</v>
      </c>
      <c r="CI674" t="n">
        <v>0</v>
      </c>
      <c r="CJ674" t="n">
        <v>0</v>
      </c>
      <c r="CK674" t="n">
        <v>1</v>
      </c>
      <c r="CL674" t="n">
        <v>1</v>
      </c>
      <c r="CM674" t="n">
        <v>0</v>
      </c>
      <c r="CN674" t="n">
        <v>0</v>
      </c>
      <c r="CO674" t="n">
        <v>0</v>
      </c>
      <c r="CP674" t="n">
        <v>0</v>
      </c>
      <c r="CQ674" t="n">
        <v>0</v>
      </c>
      <c r="CR674" t="n">
        <v>0</v>
      </c>
      <c r="CS674" s="18" t="n">
        <v>0</v>
      </c>
      <c r="DD674" s="34" t="inlineStr">
        <is>
          <t>X</t>
        </is>
      </c>
    </row>
    <row r="675">
      <c r="A675" t="n">
        <v>674</v>
      </c>
      <c r="B675" t="n">
        <v>41</v>
      </c>
      <c r="C675" s="25" t="inlineStr">
        <is>
          <t>Zhong (2011)</t>
        </is>
      </c>
      <c r="D675" s="12" t="n">
        <v>4.3</v>
      </c>
      <c r="E675" s="14" t="n">
        <v>0.4</v>
      </c>
      <c r="F675" s="7">
        <f>D675/E675</f>
        <v/>
      </c>
      <c r="G675" s="7">
        <f>D675-E675</f>
        <v/>
      </c>
      <c r="H675" s="16">
        <f>D675+E675</f>
        <v/>
      </c>
      <c r="I675" s="11">
        <f>IFERROR(F675/SQRT(F675^2+W675), "X")</f>
        <v/>
      </c>
      <c r="J675" s="33">
        <f>IFERROR(SQRT((1-I675^2)/W675), "X")</f>
        <v/>
      </c>
      <c r="K675" s="33">
        <f>IFERROR(1/J675, "X")</f>
        <v/>
      </c>
      <c r="L675" s="33">
        <f>IFERROR(I675-J675, "X")</f>
        <v/>
      </c>
      <c r="M675" s="33">
        <f>IFERROR(I675+J675, "X")</f>
        <v/>
      </c>
      <c r="N675" s="8" t="n">
        <v>1</v>
      </c>
      <c r="O675" s="9" t="n">
        <v>0</v>
      </c>
      <c r="P675" s="8" t="n">
        <v>0</v>
      </c>
      <c r="Q675" s="9" t="n">
        <v>0</v>
      </c>
      <c r="R675" s="9" t="n">
        <v>1</v>
      </c>
      <c r="S675" s="9" t="n">
        <v>0</v>
      </c>
      <c r="T675" s="9" t="n">
        <v>0</v>
      </c>
      <c r="U675" s="8" t="n">
        <v>8270</v>
      </c>
      <c r="V675" s="9" t="n">
        <v>12</v>
      </c>
      <c r="W675" s="9">
        <f>U675-V675-1</f>
        <v/>
      </c>
      <c r="X675" s="9">
        <f>COUNTIF(B:B,B675)</f>
        <v/>
      </c>
      <c r="Y675" s="7" t="n">
        <v>11.13</v>
      </c>
      <c r="Z675" s="7" t="n">
        <v>20.26</v>
      </c>
      <c r="AA675" s="9" t="n">
        <v>1</v>
      </c>
      <c r="AB675" s="9" t="n">
        <v>0</v>
      </c>
      <c r="AC675" s="9" t="n">
        <v>0</v>
      </c>
      <c r="AD675" s="9" t="n">
        <v>1</v>
      </c>
      <c r="AE675" s="9" t="n">
        <v>0</v>
      </c>
      <c r="AF675" s="9" t="n">
        <v>0</v>
      </c>
      <c r="AG675" s="8" t="n">
        <v>1</v>
      </c>
      <c r="AH675" s="9" t="n">
        <v>0</v>
      </c>
      <c r="AI675" s="30" t="n">
        <v>0</v>
      </c>
      <c r="AJ675" s="9" t="n">
        <v>1</v>
      </c>
      <c r="AK675" s="30" t="n">
        <v>0</v>
      </c>
      <c r="AL675" s="21" t="n">
        <v>2002</v>
      </c>
      <c r="AM675" s="23">
        <f>LN(AL675)</f>
        <v/>
      </c>
      <c r="AN675" s="33">
        <f>1-SUM(AO675:AQ675)</f>
        <v/>
      </c>
      <c r="AO675" s="33" t="n">
        <v>0.261</v>
      </c>
      <c r="AP675" s="33" t="n">
        <v>0.451</v>
      </c>
      <c r="AQ675" s="43" t="n">
        <v>0.258</v>
      </c>
      <c r="AR675" s="33" t="n">
        <v>1</v>
      </c>
      <c r="AS675" s="43" t="n">
        <v>0</v>
      </c>
      <c r="AT675" s="42" t="n">
        <v>1</v>
      </c>
      <c r="AU675" s="18" t="n">
        <v>0</v>
      </c>
      <c r="AV675" t="n">
        <v>0.551</v>
      </c>
      <c r="AW675" s="40" t="n">
        <v>0.449</v>
      </c>
      <c r="AX675" t="inlineStr">
        <is>
          <t>.</t>
        </is>
      </c>
      <c r="AY675" s="40" t="inlineStr">
        <is>
          <t>.</t>
        </is>
      </c>
      <c r="BA675" s="18" t="n"/>
      <c r="BB675" t="n">
        <v>0</v>
      </c>
      <c r="BC675" s="18" t="n">
        <v>1</v>
      </c>
      <c r="BD675" s="18" t="inlineStr">
        <is>
          <t>China</t>
        </is>
      </c>
      <c r="BE675" t="n">
        <v>0</v>
      </c>
      <c r="BF675" t="n">
        <v>1</v>
      </c>
      <c r="BG675" t="n">
        <v>0</v>
      </c>
      <c r="BH675" t="n">
        <v>0</v>
      </c>
      <c r="BI675" t="n">
        <v>0</v>
      </c>
      <c r="BJ675" t="n">
        <v>0</v>
      </c>
      <c r="BK675" s="18" t="n">
        <v>0</v>
      </c>
      <c r="BL675" t="n">
        <v>0</v>
      </c>
      <c r="BM675" t="n">
        <v>1</v>
      </c>
      <c r="BN675" s="18" t="n">
        <v>0</v>
      </c>
      <c r="BO675" t="n">
        <v>127.1666666666667</v>
      </c>
      <c r="BP675" t="n">
        <v>27</v>
      </c>
      <c r="BQ675" s="25">
        <f>6+Y675+Z675</f>
        <v/>
      </c>
      <c r="BR675" t="n">
        <v>0</v>
      </c>
      <c r="BS675" t="n">
        <v>0</v>
      </c>
      <c r="BT675" t="n">
        <v>1</v>
      </c>
      <c r="BU675" t="n">
        <v>0</v>
      </c>
      <c r="BV675" t="n">
        <v>0</v>
      </c>
      <c r="BW675" t="n">
        <v>0</v>
      </c>
      <c r="BX675" t="n">
        <v>0</v>
      </c>
      <c r="BY675" s="18" t="n">
        <v>0</v>
      </c>
      <c r="BZ675" t="n">
        <v>0</v>
      </c>
      <c r="CA675" t="n">
        <v>0</v>
      </c>
      <c r="CB675" t="n">
        <v>1</v>
      </c>
      <c r="CC675" s="18" t="n">
        <v>0</v>
      </c>
      <c r="CD675" t="n">
        <v>0</v>
      </c>
      <c r="CE675" t="n">
        <v>0</v>
      </c>
      <c r="CF675" t="n">
        <v>0</v>
      </c>
      <c r="CG675" t="n">
        <v>0</v>
      </c>
      <c r="CH675" s="18" t="n">
        <v>0</v>
      </c>
      <c r="CI675" t="n">
        <v>0</v>
      </c>
      <c r="CJ675" t="n">
        <v>0</v>
      </c>
      <c r="CK675" t="n">
        <v>1</v>
      </c>
      <c r="CL675" t="n">
        <v>1</v>
      </c>
      <c r="CM675" t="n">
        <v>0</v>
      </c>
      <c r="CN675" t="n">
        <v>0</v>
      </c>
      <c r="CO675" t="n">
        <v>0</v>
      </c>
      <c r="CP675" t="n">
        <v>0</v>
      </c>
      <c r="CQ675" t="n">
        <v>0</v>
      </c>
      <c r="CR675" t="n">
        <v>0</v>
      </c>
      <c r="CS675" s="18" t="n">
        <v>0</v>
      </c>
      <c r="DD675" s="34" t="inlineStr">
        <is>
          <t>X</t>
        </is>
      </c>
    </row>
    <row r="676" customFormat="1" s="135">
      <c r="A676" s="135" t="n">
        <v>675</v>
      </c>
      <c r="B676" s="135" t="n">
        <v>41</v>
      </c>
      <c r="C676" s="136" t="inlineStr">
        <is>
          <t>Zhong (2011)</t>
        </is>
      </c>
      <c r="D676" s="137" t="n">
        <v>4.2</v>
      </c>
      <c r="E676" s="138" t="n">
        <v>0.4</v>
      </c>
      <c r="F676" s="139">
        <f>D676/E676</f>
        <v/>
      </c>
      <c r="G676" s="139">
        <f>D676-E676</f>
        <v/>
      </c>
      <c r="H676" s="140">
        <f>D676+E676</f>
        <v/>
      </c>
      <c r="I676" s="141">
        <f>IFERROR(F676/SQRT(F676^2+W676), "X")</f>
        <v/>
      </c>
      <c r="J676" s="142">
        <f>IFERROR(SQRT((1-I676^2)/W676), "X")</f>
        <v/>
      </c>
      <c r="K676" s="142">
        <f>IFERROR(1/J676, "X")</f>
        <v/>
      </c>
      <c r="L676" s="142">
        <f>IFERROR(I676-J676, "X")</f>
        <v/>
      </c>
      <c r="M676" s="142">
        <f>IFERROR(I676+J676, "X")</f>
        <v/>
      </c>
      <c r="N676" s="143" t="n">
        <v>1</v>
      </c>
      <c r="O676" s="144" t="n">
        <v>0</v>
      </c>
      <c r="P676" s="143" t="n">
        <v>0</v>
      </c>
      <c r="Q676" s="144" t="n">
        <v>0</v>
      </c>
      <c r="R676" s="144" t="n">
        <v>1</v>
      </c>
      <c r="S676" s="144" t="n">
        <v>0</v>
      </c>
      <c r="T676" s="144" t="n">
        <v>0</v>
      </c>
      <c r="U676" s="143" t="n">
        <v>8270</v>
      </c>
      <c r="V676" s="144" t="n">
        <v>12</v>
      </c>
      <c r="W676" s="144">
        <f>U676-V676-1</f>
        <v/>
      </c>
      <c r="X676" s="144">
        <f>COUNTIF(B:B,B676)</f>
        <v/>
      </c>
      <c r="Y676" s="139" t="n">
        <v>11.13</v>
      </c>
      <c r="Z676" s="139" t="n">
        <v>20.26</v>
      </c>
      <c r="AA676" s="144" t="n">
        <v>1</v>
      </c>
      <c r="AB676" s="144" t="n">
        <v>0</v>
      </c>
      <c r="AC676" s="144" t="n">
        <v>0</v>
      </c>
      <c r="AD676" s="144" t="n">
        <v>1</v>
      </c>
      <c r="AE676" s="144" t="n">
        <v>0</v>
      </c>
      <c r="AF676" s="144" t="n">
        <v>0</v>
      </c>
      <c r="AG676" s="143" t="n">
        <v>1</v>
      </c>
      <c r="AH676" s="144" t="n">
        <v>0</v>
      </c>
      <c r="AI676" s="145" t="n">
        <v>0</v>
      </c>
      <c r="AJ676" s="144" t="n">
        <v>1</v>
      </c>
      <c r="AK676" s="145" t="n">
        <v>0</v>
      </c>
      <c r="AL676" s="146" t="n">
        <v>2002</v>
      </c>
      <c r="AM676" s="147">
        <f>LN(AL676)</f>
        <v/>
      </c>
      <c r="AN676" s="142">
        <f>1-SUM(AO676:AQ676)</f>
        <v/>
      </c>
      <c r="AO676" s="142" t="n">
        <v>0.261</v>
      </c>
      <c r="AP676" s="142" t="n">
        <v>0.451</v>
      </c>
      <c r="AQ676" s="148" t="n">
        <v>0.258</v>
      </c>
      <c r="AR676" s="142" t="n">
        <v>1</v>
      </c>
      <c r="AS676" s="148" t="n">
        <v>0</v>
      </c>
      <c r="AT676" s="149" t="n">
        <v>1</v>
      </c>
      <c r="AU676" s="150" t="n">
        <v>0</v>
      </c>
      <c r="AV676" s="135" t="n">
        <v>0.551</v>
      </c>
      <c r="AW676" s="151" t="n">
        <v>0.449</v>
      </c>
      <c r="AX676" s="135" t="inlineStr">
        <is>
          <t>.</t>
        </is>
      </c>
      <c r="AY676" s="151" t="inlineStr">
        <is>
          <t>.</t>
        </is>
      </c>
      <c r="BA676" s="150" t="n"/>
      <c r="BB676" s="135" t="n">
        <v>0</v>
      </c>
      <c r="BC676" s="150" t="n">
        <v>1</v>
      </c>
      <c r="BD676" s="150" t="inlineStr">
        <is>
          <t>China</t>
        </is>
      </c>
      <c r="BE676" t="n">
        <v>0</v>
      </c>
      <c r="BF676" t="n">
        <v>1</v>
      </c>
      <c r="BG676" t="n">
        <v>0</v>
      </c>
      <c r="BH676" t="n">
        <v>0</v>
      </c>
      <c r="BI676" t="n">
        <v>0</v>
      </c>
      <c r="BJ676" t="n">
        <v>0</v>
      </c>
      <c r="BK676" s="150" t="n">
        <v>0</v>
      </c>
      <c r="BL676" t="n">
        <v>0</v>
      </c>
      <c r="BM676" t="n">
        <v>1</v>
      </c>
      <c r="BN676" s="150" t="n">
        <v>0</v>
      </c>
      <c r="BO676" t="n">
        <v>127.1666666666667</v>
      </c>
      <c r="BP676" t="n">
        <v>27</v>
      </c>
      <c r="BQ676" s="136">
        <f>6+Y676+Z676</f>
        <v/>
      </c>
      <c r="BR676" s="135" t="n">
        <v>0</v>
      </c>
      <c r="BS676" s="135" t="n">
        <v>0</v>
      </c>
      <c r="BT676" s="135" t="n">
        <v>1</v>
      </c>
      <c r="BU676" s="135" t="n">
        <v>0</v>
      </c>
      <c r="BV676" s="135" t="n">
        <v>0</v>
      </c>
      <c r="BW676" s="135" t="n">
        <v>0</v>
      </c>
      <c r="BX676" s="135" t="n">
        <v>0</v>
      </c>
      <c r="BY676" s="150" t="n">
        <v>0</v>
      </c>
      <c r="BZ676" s="135" t="n">
        <v>0</v>
      </c>
      <c r="CA676" s="135" t="n">
        <v>0</v>
      </c>
      <c r="CB676" s="135" t="n">
        <v>1</v>
      </c>
      <c r="CC676" s="150" t="n">
        <v>0</v>
      </c>
      <c r="CD676" s="135" t="n">
        <v>0</v>
      </c>
      <c r="CE676" s="135" t="n">
        <v>0</v>
      </c>
      <c r="CF676" s="135" t="n">
        <v>0</v>
      </c>
      <c r="CG676" s="135" t="n">
        <v>0</v>
      </c>
      <c r="CH676" s="150" t="n">
        <v>0</v>
      </c>
      <c r="CI676" s="135" t="n">
        <v>0</v>
      </c>
      <c r="CJ676" s="135" t="n">
        <v>0</v>
      </c>
      <c r="CK676" s="135" t="n">
        <v>1</v>
      </c>
      <c r="CL676" s="135" t="n">
        <v>1</v>
      </c>
      <c r="CM676" s="135" t="n">
        <v>0</v>
      </c>
      <c r="CN676" s="135" t="n">
        <v>0</v>
      </c>
      <c r="CO676" s="135" t="n">
        <v>0</v>
      </c>
      <c r="CP676" s="135" t="n">
        <v>0</v>
      </c>
      <c r="CQ676" s="135" t="n">
        <v>0</v>
      </c>
      <c r="CR676" s="135" t="n">
        <v>0</v>
      </c>
      <c r="CS676" s="150" t="n">
        <v>0</v>
      </c>
      <c r="CW676" s="153" t="n"/>
      <c r="CX676" s="153" t="n"/>
      <c r="CY676" s="171" t="n"/>
      <c r="DD676" s="152" t="inlineStr">
        <is>
          <t>X</t>
        </is>
      </c>
    </row>
    <row r="677">
      <c r="A677" t="n">
        <v>676</v>
      </c>
      <c r="B677" t="n">
        <v>42</v>
      </c>
      <c r="C677" s="25" t="inlineStr">
        <is>
          <t>Krafft (2018)</t>
        </is>
      </c>
      <c r="D677" s="12" t="n">
        <v>4.1</v>
      </c>
      <c r="E677" s="14" t="n">
        <v>0.2</v>
      </c>
      <c r="F677" s="7">
        <f>D677/E677</f>
        <v/>
      </c>
      <c r="G677" s="7">
        <f>D677-E677</f>
        <v/>
      </c>
      <c r="H677" s="16">
        <f>D677+E677</f>
        <v/>
      </c>
      <c r="I677" s="11">
        <f>IFERROR(F677/SQRT(F677^2+W677), "X")</f>
        <v/>
      </c>
      <c r="J677" s="33">
        <f>IFERROR(SQRT((1-I677^2)/W677), "X")</f>
        <v/>
      </c>
      <c r="K677" s="33">
        <f>IFERROR(1/J677, "X")</f>
        <v/>
      </c>
      <c r="L677" s="33">
        <f>IFERROR(I677-J677, "X")</f>
        <v/>
      </c>
      <c r="M677" s="33">
        <f>IFERROR(I677+J677, "X")</f>
        <v/>
      </c>
      <c r="N677" s="8" t="n">
        <v>1</v>
      </c>
      <c r="O677" s="9" t="n">
        <v>0</v>
      </c>
      <c r="P677" s="8" t="n">
        <v>0</v>
      </c>
      <c r="Q677" s="9" t="n">
        <v>1</v>
      </c>
      <c r="R677" s="9" t="n">
        <v>0</v>
      </c>
      <c r="S677" s="9" t="n">
        <v>0</v>
      </c>
      <c r="T677" s="9" t="n">
        <v>0</v>
      </c>
      <c r="U677" s="8" t="n">
        <v>8369</v>
      </c>
      <c r="V677" s="9" t="n">
        <v>3</v>
      </c>
      <c r="W677" s="9">
        <f>U677-V677-1</f>
        <v/>
      </c>
      <c r="X677" s="9">
        <f>COUNTIF(B:B,B677)</f>
        <v/>
      </c>
      <c r="Y677" s="7" t="n">
        <v>9.890000000000001</v>
      </c>
      <c r="Z677" s="7" t="n">
        <v>16.94</v>
      </c>
      <c r="AA677" s="9" t="n">
        <v>1</v>
      </c>
      <c r="AB677" s="9" t="n">
        <v>0</v>
      </c>
      <c r="AC677" s="9" t="n">
        <v>0</v>
      </c>
      <c r="AD677" s="9" t="n">
        <v>1</v>
      </c>
      <c r="AE677" s="9" t="n">
        <v>0</v>
      </c>
      <c r="AF677" s="9" t="n">
        <v>0</v>
      </c>
      <c r="AG677" s="8" t="n">
        <v>0</v>
      </c>
      <c r="AH677" s="9" t="n">
        <v>1</v>
      </c>
      <c r="AI677" s="30" t="n">
        <v>0</v>
      </c>
      <c r="AJ677" s="9" t="n">
        <v>0</v>
      </c>
      <c r="AK677" s="30" t="n">
        <v>1</v>
      </c>
      <c r="AL677" s="21" t="n">
        <v>2012</v>
      </c>
      <c r="AM677" s="23">
        <f>LN(AL677)</f>
        <v/>
      </c>
      <c r="AN677" s="33" t="n">
        <v>0.197</v>
      </c>
      <c r="AO677" s="33" t="n">
        <v>0.12</v>
      </c>
      <c r="AP677" s="33">
        <f>1-SUM(AO677,AN677,AQ677)</f>
        <v/>
      </c>
      <c r="AQ677" s="43" t="n">
        <v>0.243</v>
      </c>
      <c r="AR677" s="33" t="inlineStr">
        <is>
          <t>.</t>
        </is>
      </c>
      <c r="AS677" s="43" t="inlineStr">
        <is>
          <t>.</t>
        </is>
      </c>
      <c r="AT677" s="42" t="n">
        <v>1</v>
      </c>
      <c r="AU677" s="18" t="n">
        <v>0</v>
      </c>
      <c r="AV677" t="n">
        <v>1</v>
      </c>
      <c r="AW677" s="40" t="n">
        <v>0</v>
      </c>
      <c r="AX677" t="n">
        <v>55.2</v>
      </c>
      <c r="AY677" s="40" t="n">
        <v>44.8</v>
      </c>
      <c r="BA677" s="18" t="n"/>
      <c r="BB677" t="inlineStr">
        <is>
          <t>.</t>
        </is>
      </c>
      <c r="BC677" s="18" t="inlineStr">
        <is>
          <t>.</t>
        </is>
      </c>
      <c r="BD677" s="18" t="inlineStr">
        <is>
          <t>Egypt</t>
        </is>
      </c>
      <c r="BE677" t="n">
        <v>0</v>
      </c>
      <c r="BF677" t="n">
        <v>0</v>
      </c>
      <c r="BG677" t="n">
        <v>0</v>
      </c>
      <c r="BH677" t="n">
        <v>0</v>
      </c>
      <c r="BI677" t="n">
        <v>1</v>
      </c>
      <c r="BJ677" t="n">
        <v>0</v>
      </c>
      <c r="BK677" s="18" t="n">
        <v>0</v>
      </c>
      <c r="BL677" t="n">
        <v>0</v>
      </c>
      <c r="BM677" t="n">
        <v>1</v>
      </c>
      <c r="BN677" s="18" t="n">
        <v>0</v>
      </c>
      <c r="BO677" t="n">
        <v>39.08333333333334</v>
      </c>
      <c r="BP677" t="n">
        <v>9.01</v>
      </c>
      <c r="BQ677" s="25" t="n">
        <v>35.5</v>
      </c>
      <c r="BR677" t="n">
        <v>1</v>
      </c>
      <c r="BS677" t="n">
        <v>0</v>
      </c>
      <c r="BT677" t="n">
        <v>0</v>
      </c>
      <c r="BU677" t="n">
        <v>0</v>
      </c>
      <c r="BV677" t="n">
        <v>0</v>
      </c>
      <c r="BW677" t="n">
        <v>0</v>
      </c>
      <c r="BX677" t="n">
        <v>0</v>
      </c>
      <c r="BY677" s="18" t="n">
        <v>0</v>
      </c>
      <c r="BZ677" t="n">
        <v>0</v>
      </c>
      <c r="CA677" t="n">
        <v>0</v>
      </c>
      <c r="CB677" t="n">
        <v>1</v>
      </c>
      <c r="CC677" s="18" t="n">
        <v>0</v>
      </c>
      <c r="CD677" t="n">
        <v>0</v>
      </c>
      <c r="CE677" t="n">
        <v>0</v>
      </c>
      <c r="CF677" t="n">
        <v>0</v>
      </c>
      <c r="CG677" t="n">
        <v>0</v>
      </c>
      <c r="CH677" s="18" t="n">
        <v>0</v>
      </c>
      <c r="CI677" t="n">
        <v>0</v>
      </c>
      <c r="CJ677" t="n">
        <v>0</v>
      </c>
      <c r="CK677" t="n">
        <v>1</v>
      </c>
      <c r="CL677" t="n">
        <v>1</v>
      </c>
      <c r="CM677" t="n">
        <v>0</v>
      </c>
      <c r="CN677" t="n">
        <v>0</v>
      </c>
      <c r="CO677" t="n">
        <v>0</v>
      </c>
      <c r="CP677" t="n">
        <v>0</v>
      </c>
      <c r="CQ677" t="n">
        <v>0</v>
      </c>
      <c r="CR677" t="n">
        <v>0</v>
      </c>
      <c r="CS677" s="18" t="n">
        <v>0</v>
      </c>
      <c r="DD677" s="34" t="inlineStr">
        <is>
          <t>X</t>
        </is>
      </c>
    </row>
    <row r="678">
      <c r="A678" t="n">
        <v>677</v>
      </c>
      <c r="B678" t="n">
        <v>42</v>
      </c>
      <c r="C678" s="25" t="inlineStr">
        <is>
          <t>Krafft (2018)</t>
        </is>
      </c>
      <c r="D678" s="12" t="n">
        <v>2.2</v>
      </c>
      <c r="E678" s="14" t="n">
        <v>0.2</v>
      </c>
      <c r="F678" s="7">
        <f>D678/E678</f>
        <v/>
      </c>
      <c r="G678" s="7">
        <f>D678-E678</f>
        <v/>
      </c>
      <c r="H678" s="16">
        <f>D678+E678</f>
        <v/>
      </c>
      <c r="I678" s="11">
        <f>IFERROR(F678/SQRT(F678^2+W678), "X")</f>
        <v/>
      </c>
      <c r="J678" s="33">
        <f>IFERROR(SQRT((1-I678^2)/W678), "X")</f>
        <v/>
      </c>
      <c r="K678" s="33">
        <f>IFERROR(1/J678, "X")</f>
        <v/>
      </c>
      <c r="L678" s="33">
        <f>IFERROR(I678-J678, "X")</f>
        <v/>
      </c>
      <c r="M678" s="33">
        <f>IFERROR(I678+J678, "X")</f>
        <v/>
      </c>
      <c r="N678" s="8" t="n">
        <v>1</v>
      </c>
      <c r="O678" s="9" t="n">
        <v>0</v>
      </c>
      <c r="P678" s="8" t="n">
        <v>0</v>
      </c>
      <c r="Q678" s="9" t="n">
        <v>1</v>
      </c>
      <c r="R678" s="9" t="n">
        <v>0</v>
      </c>
      <c r="S678" s="9" t="n">
        <v>0</v>
      </c>
      <c r="T678" s="9" t="n">
        <v>0</v>
      </c>
      <c r="U678" s="8" t="n">
        <v>4738</v>
      </c>
      <c r="V678" s="9" t="n">
        <v>3</v>
      </c>
      <c r="W678" s="9">
        <f>U678-V678-1</f>
        <v/>
      </c>
      <c r="X678" s="9">
        <f>COUNTIF(B:B,B678)</f>
        <v/>
      </c>
      <c r="Y678" s="7" t="n">
        <v>9.890000000000001</v>
      </c>
      <c r="Z678" s="7" t="n">
        <v>16.94</v>
      </c>
      <c r="AA678" s="9" t="n">
        <v>1</v>
      </c>
      <c r="AB678" s="9" t="n">
        <v>0</v>
      </c>
      <c r="AC678" s="9" t="n">
        <v>0</v>
      </c>
      <c r="AD678" s="9" t="n">
        <v>1</v>
      </c>
      <c r="AE678" s="9" t="n">
        <v>0</v>
      </c>
      <c r="AF678" s="9" t="n">
        <v>0</v>
      </c>
      <c r="AG678" s="8" t="n">
        <v>0</v>
      </c>
      <c r="AH678" s="9" t="n">
        <v>1</v>
      </c>
      <c r="AI678" s="30" t="n">
        <v>0</v>
      </c>
      <c r="AJ678" s="9" t="n">
        <v>0</v>
      </c>
      <c r="AK678" s="30" t="n">
        <v>1</v>
      </c>
      <c r="AL678" s="21" t="n">
        <v>2012</v>
      </c>
      <c r="AM678" s="23">
        <f>LN(AL678)</f>
        <v/>
      </c>
      <c r="AN678" s="33" t="n">
        <v>0.197</v>
      </c>
      <c r="AO678" s="33" t="n">
        <v>0.12</v>
      </c>
      <c r="AP678" s="33">
        <f>1-SUM(AO678,AN678,AQ678)</f>
        <v/>
      </c>
      <c r="AQ678" s="43" t="n">
        <v>0.243</v>
      </c>
      <c r="AR678" s="33" t="inlineStr">
        <is>
          <t>.</t>
        </is>
      </c>
      <c r="AS678" s="43" t="inlineStr">
        <is>
          <t>.</t>
        </is>
      </c>
      <c r="AT678" s="42" t="n">
        <v>1</v>
      </c>
      <c r="AU678" s="18" t="n">
        <v>0</v>
      </c>
      <c r="AV678" t="n">
        <v>1</v>
      </c>
      <c r="AW678" s="40" t="n">
        <v>0</v>
      </c>
      <c r="AX678" t="n">
        <v>55.2</v>
      </c>
      <c r="AY678" s="40" t="n">
        <v>44.8</v>
      </c>
      <c r="BA678" s="18" t="n"/>
      <c r="BB678" t="inlineStr">
        <is>
          <t>.</t>
        </is>
      </c>
      <c r="BC678" s="18" t="inlineStr">
        <is>
          <t>.</t>
        </is>
      </c>
      <c r="BD678" s="18" t="inlineStr">
        <is>
          <t>Egypt</t>
        </is>
      </c>
      <c r="BE678" t="n">
        <v>0</v>
      </c>
      <c r="BF678" t="n">
        <v>0</v>
      </c>
      <c r="BG678" t="n">
        <v>0</v>
      </c>
      <c r="BH678" t="n">
        <v>0</v>
      </c>
      <c r="BI678" t="n">
        <v>1</v>
      </c>
      <c r="BJ678" t="n">
        <v>0</v>
      </c>
      <c r="BK678" s="18" t="n">
        <v>0</v>
      </c>
      <c r="BL678" t="n">
        <v>0</v>
      </c>
      <c r="BM678" t="n">
        <v>1</v>
      </c>
      <c r="BN678" s="18" t="n">
        <v>0</v>
      </c>
      <c r="BO678" t="n">
        <v>39.08333333333334</v>
      </c>
      <c r="BP678" t="n">
        <v>9.01</v>
      </c>
      <c r="BQ678" s="25" t="n">
        <v>35.5</v>
      </c>
      <c r="BR678" t="n">
        <v>1</v>
      </c>
      <c r="BS678" t="n">
        <v>0</v>
      </c>
      <c r="BT678" t="n">
        <v>0</v>
      </c>
      <c r="BU678" t="n">
        <v>0</v>
      </c>
      <c r="BV678" t="n">
        <v>0</v>
      </c>
      <c r="BW678" t="n">
        <v>0</v>
      </c>
      <c r="BX678" t="n">
        <v>0</v>
      </c>
      <c r="BY678" s="18" t="n">
        <v>0</v>
      </c>
      <c r="BZ678" t="n">
        <v>0</v>
      </c>
      <c r="CA678" t="n">
        <v>0</v>
      </c>
      <c r="CB678" t="n">
        <v>1</v>
      </c>
      <c r="CC678" s="18" t="n">
        <v>0</v>
      </c>
      <c r="CD678" t="n">
        <v>0</v>
      </c>
      <c r="CE678" t="n">
        <v>0</v>
      </c>
      <c r="CF678" t="n">
        <v>0</v>
      </c>
      <c r="CG678" t="n">
        <v>0</v>
      </c>
      <c r="CH678" s="18" t="n">
        <v>0</v>
      </c>
      <c r="CI678" t="n">
        <v>0</v>
      </c>
      <c r="CJ678" t="n">
        <v>0</v>
      </c>
      <c r="CK678" t="n">
        <v>1</v>
      </c>
      <c r="CL678" t="n">
        <v>1</v>
      </c>
      <c r="CM678" t="n">
        <v>0</v>
      </c>
      <c r="CN678" t="n">
        <v>0</v>
      </c>
      <c r="CO678" t="n">
        <v>0</v>
      </c>
      <c r="CP678" t="n">
        <v>0</v>
      </c>
      <c r="CQ678" t="n">
        <v>0</v>
      </c>
      <c r="CR678" t="n">
        <v>0</v>
      </c>
      <c r="CS678" s="18" t="n">
        <v>0</v>
      </c>
      <c r="DD678" s="34" t="inlineStr">
        <is>
          <t>X</t>
        </is>
      </c>
    </row>
    <row r="679">
      <c r="A679" t="n">
        <v>678</v>
      </c>
      <c r="B679" t="n">
        <v>42</v>
      </c>
      <c r="C679" s="25" t="inlineStr">
        <is>
          <t>Krafft (2018)</t>
        </is>
      </c>
      <c r="D679" s="12" t="n">
        <v>5.3</v>
      </c>
      <c r="E679" s="14" t="n">
        <v>0.2</v>
      </c>
      <c r="F679" s="7">
        <f>D679/E679</f>
        <v/>
      </c>
      <c r="G679" s="7">
        <f>D679-E679</f>
        <v/>
      </c>
      <c r="H679" s="16">
        <f>D679+E679</f>
        <v/>
      </c>
      <c r="I679" s="11">
        <f>IFERROR(F679/SQRT(F679^2+W679), "X")</f>
        <v/>
      </c>
      <c r="J679" s="33">
        <f>IFERROR(SQRT((1-I679^2)/W679), "X")</f>
        <v/>
      </c>
      <c r="K679" s="33">
        <f>IFERROR(1/J679, "X")</f>
        <v/>
      </c>
      <c r="L679" s="33">
        <f>IFERROR(I679-J679, "X")</f>
        <v/>
      </c>
      <c r="M679" s="33">
        <f>IFERROR(I679+J679, "X")</f>
        <v/>
      </c>
      <c r="N679" s="8" t="n">
        <v>1</v>
      </c>
      <c r="O679" s="9" t="n">
        <v>0</v>
      </c>
      <c r="P679" s="8" t="n">
        <v>0</v>
      </c>
      <c r="Q679" s="9" t="n">
        <v>1</v>
      </c>
      <c r="R679" s="9" t="n">
        <v>0</v>
      </c>
      <c r="S679" s="9" t="n">
        <v>0</v>
      </c>
      <c r="T679" s="9" t="n">
        <v>0</v>
      </c>
      <c r="U679" s="8" t="n">
        <v>3631</v>
      </c>
      <c r="V679" s="9" t="n">
        <v>3</v>
      </c>
      <c r="W679" s="9">
        <f>U679-V679-1</f>
        <v/>
      </c>
      <c r="X679" s="9">
        <f>COUNTIF(B:B,B679)</f>
        <v/>
      </c>
      <c r="Y679" s="7" t="n">
        <v>9.890000000000001</v>
      </c>
      <c r="Z679" s="7" t="n">
        <v>16.94</v>
      </c>
      <c r="AA679" s="9" t="n">
        <v>1</v>
      </c>
      <c r="AB679" s="9" t="n">
        <v>0</v>
      </c>
      <c r="AC679" s="9" t="n">
        <v>0</v>
      </c>
      <c r="AD679" s="9" t="n">
        <v>1</v>
      </c>
      <c r="AE679" s="9" t="n">
        <v>0</v>
      </c>
      <c r="AF679" s="9" t="n">
        <v>0</v>
      </c>
      <c r="AG679" s="8" t="n">
        <v>0</v>
      </c>
      <c r="AH679" s="9" t="n">
        <v>1</v>
      </c>
      <c r="AI679" s="30" t="n">
        <v>0</v>
      </c>
      <c r="AJ679" s="9" t="n">
        <v>0</v>
      </c>
      <c r="AK679" s="30" t="n">
        <v>1</v>
      </c>
      <c r="AL679" s="21" t="n">
        <v>2012</v>
      </c>
      <c r="AM679" s="23">
        <f>LN(AL679)</f>
        <v/>
      </c>
      <c r="AN679" s="33" t="n">
        <v>0.197</v>
      </c>
      <c r="AO679" s="33" t="n">
        <v>0.12</v>
      </c>
      <c r="AP679" s="33">
        <f>1-SUM(AO679,AN679,AQ679)</f>
        <v/>
      </c>
      <c r="AQ679" s="43" t="n">
        <v>0.243</v>
      </c>
      <c r="AR679" s="33" t="inlineStr">
        <is>
          <t>.</t>
        </is>
      </c>
      <c r="AS679" s="43" t="inlineStr">
        <is>
          <t>.</t>
        </is>
      </c>
      <c r="AT679" s="42" t="n">
        <v>1</v>
      </c>
      <c r="AU679" s="18" t="n">
        <v>0</v>
      </c>
      <c r="AV679" t="n">
        <v>1</v>
      </c>
      <c r="AW679" s="40" t="n">
        <v>0</v>
      </c>
      <c r="AX679" t="n">
        <v>55.2</v>
      </c>
      <c r="AY679" s="40" t="n">
        <v>44.8</v>
      </c>
      <c r="BA679" s="18" t="n"/>
      <c r="BB679" t="inlineStr">
        <is>
          <t>.</t>
        </is>
      </c>
      <c r="BC679" s="18" t="inlineStr">
        <is>
          <t>.</t>
        </is>
      </c>
      <c r="BD679" s="18" t="inlineStr">
        <is>
          <t>Egypt</t>
        </is>
      </c>
      <c r="BE679" t="n">
        <v>0</v>
      </c>
      <c r="BF679" t="n">
        <v>0</v>
      </c>
      <c r="BG679" t="n">
        <v>0</v>
      </c>
      <c r="BH679" t="n">
        <v>0</v>
      </c>
      <c r="BI679" t="n">
        <v>1</v>
      </c>
      <c r="BJ679" t="n">
        <v>0</v>
      </c>
      <c r="BK679" s="18" t="n">
        <v>0</v>
      </c>
      <c r="BL679" t="n">
        <v>0</v>
      </c>
      <c r="BM679" t="n">
        <v>1</v>
      </c>
      <c r="BN679" s="18" t="n">
        <v>0</v>
      </c>
      <c r="BO679" t="n">
        <v>39.08333333333334</v>
      </c>
      <c r="BP679" t="n">
        <v>9.01</v>
      </c>
      <c r="BQ679" s="25" t="n">
        <v>35.5</v>
      </c>
      <c r="BR679" t="n">
        <v>1</v>
      </c>
      <c r="BS679" t="n">
        <v>0</v>
      </c>
      <c r="BT679" t="n">
        <v>0</v>
      </c>
      <c r="BU679" t="n">
        <v>0</v>
      </c>
      <c r="BV679" t="n">
        <v>0</v>
      </c>
      <c r="BW679" t="n">
        <v>0</v>
      </c>
      <c r="BX679" t="n">
        <v>0</v>
      </c>
      <c r="BY679" s="18" t="n">
        <v>0</v>
      </c>
      <c r="BZ679" t="n">
        <v>0</v>
      </c>
      <c r="CA679" t="n">
        <v>0</v>
      </c>
      <c r="CB679" t="n">
        <v>1</v>
      </c>
      <c r="CC679" s="18" t="n">
        <v>0</v>
      </c>
      <c r="CD679" t="n">
        <v>0</v>
      </c>
      <c r="CE679" t="n">
        <v>0</v>
      </c>
      <c r="CF679" t="n">
        <v>0</v>
      </c>
      <c r="CG679" t="n">
        <v>0</v>
      </c>
      <c r="CH679" s="18" t="n">
        <v>0</v>
      </c>
      <c r="CI679" t="n">
        <v>0</v>
      </c>
      <c r="CJ679" t="n">
        <v>0</v>
      </c>
      <c r="CK679" t="n">
        <v>1</v>
      </c>
      <c r="CL679" t="n">
        <v>1</v>
      </c>
      <c r="CM679" t="n">
        <v>0</v>
      </c>
      <c r="CN679" t="n">
        <v>0</v>
      </c>
      <c r="CO679" t="n">
        <v>0</v>
      </c>
      <c r="CP679" t="n">
        <v>0</v>
      </c>
      <c r="CQ679" t="n">
        <v>0</v>
      </c>
      <c r="CR679" t="n">
        <v>0</v>
      </c>
      <c r="CS679" s="18" t="n">
        <v>0</v>
      </c>
      <c r="DD679" s="34" t="inlineStr">
        <is>
          <t>X</t>
        </is>
      </c>
    </row>
    <row r="680">
      <c r="A680" t="n">
        <v>679</v>
      </c>
      <c r="B680" t="n">
        <v>42</v>
      </c>
      <c r="C680" s="25" t="inlineStr">
        <is>
          <t>Krafft (2018)</t>
        </is>
      </c>
      <c r="D680" s="12" t="n">
        <v>1.8</v>
      </c>
      <c r="E680" s="14" t="n">
        <v>0.5</v>
      </c>
      <c r="F680" s="7">
        <f>D680/E680</f>
        <v/>
      </c>
      <c r="G680" s="7">
        <f>D680-E680</f>
        <v/>
      </c>
      <c r="H680" s="16">
        <f>D680+E680</f>
        <v/>
      </c>
      <c r="I680" s="11">
        <f>IFERROR(F680/SQRT(F680^2+W680), "X")</f>
        <v/>
      </c>
      <c r="J680" s="33">
        <f>IFERROR(SQRT((1-I680^2)/W680), "X")</f>
        <v/>
      </c>
      <c r="K680" s="33">
        <f>IFERROR(1/J680, "X")</f>
        <v/>
      </c>
      <c r="L680" s="33">
        <f>IFERROR(I680-J680, "X")</f>
        <v/>
      </c>
      <c r="M680" s="33">
        <f>IFERROR(I680+J680, "X")</f>
        <v/>
      </c>
      <c r="N680" s="8" t="n">
        <v>1</v>
      </c>
      <c r="O680" s="9" t="n">
        <v>0</v>
      </c>
      <c r="P680" s="8" t="n">
        <v>0</v>
      </c>
      <c r="Q680" s="9" t="n">
        <v>1</v>
      </c>
      <c r="R680" s="9" t="n">
        <v>0</v>
      </c>
      <c r="S680" s="9" t="n">
        <v>0</v>
      </c>
      <c r="T680" s="9" t="n">
        <v>0</v>
      </c>
      <c r="U680" s="8" t="n">
        <v>2298</v>
      </c>
      <c r="V680" s="9" t="n">
        <v>3</v>
      </c>
      <c r="W680" s="9">
        <f>U680-V680-1</f>
        <v/>
      </c>
      <c r="X680" s="9">
        <f>COUNTIF(B:B,B680)</f>
        <v/>
      </c>
      <c r="Y680" s="7" t="n">
        <v>9.81</v>
      </c>
      <c r="Z680" s="7" t="n">
        <v>11.78</v>
      </c>
      <c r="AA680" s="9" t="n">
        <v>1</v>
      </c>
      <c r="AB680" s="9" t="n">
        <v>0</v>
      </c>
      <c r="AC680" s="9" t="n">
        <v>0</v>
      </c>
      <c r="AD680" s="9" t="n">
        <v>1</v>
      </c>
      <c r="AE680" s="9" t="n">
        <v>0</v>
      </c>
      <c r="AF680" s="9" t="n">
        <v>0</v>
      </c>
      <c r="AG680" s="8" t="n">
        <v>0</v>
      </c>
      <c r="AH680" s="9" t="n">
        <v>1</v>
      </c>
      <c r="AI680" s="30" t="n">
        <v>0</v>
      </c>
      <c r="AJ680" s="9" t="n">
        <v>0</v>
      </c>
      <c r="AK680" s="30" t="n">
        <v>1</v>
      </c>
      <c r="AL680" s="21" t="n">
        <v>2012</v>
      </c>
      <c r="AM680" s="23">
        <f>LN(AL680)</f>
        <v/>
      </c>
      <c r="AN680" s="33" t="n">
        <v>0.197</v>
      </c>
      <c r="AO680" s="33" t="n">
        <v>0.12</v>
      </c>
      <c r="AP680" s="33">
        <f>1-SUM(AO680,AN680,AQ680)</f>
        <v/>
      </c>
      <c r="AQ680" s="43" t="n">
        <v>0.243</v>
      </c>
      <c r="AR680" s="33" t="inlineStr">
        <is>
          <t>.</t>
        </is>
      </c>
      <c r="AS680" s="43" t="inlineStr">
        <is>
          <t>.</t>
        </is>
      </c>
      <c r="AT680" s="42" t="n">
        <v>1</v>
      </c>
      <c r="AU680" s="18" t="n">
        <v>0</v>
      </c>
      <c r="AV680" t="n">
        <v>1</v>
      </c>
      <c r="AW680" s="40" t="n">
        <v>0</v>
      </c>
      <c r="AX680" t="n">
        <v>55.2</v>
      </c>
      <c r="AY680" s="40" t="n">
        <v>44.8</v>
      </c>
      <c r="BA680" s="18" t="n"/>
      <c r="BB680" t="inlineStr">
        <is>
          <t>.</t>
        </is>
      </c>
      <c r="BC680" s="18" t="inlineStr">
        <is>
          <t>.</t>
        </is>
      </c>
      <c r="BD680" s="18" t="inlineStr">
        <is>
          <t>Egypt</t>
        </is>
      </c>
      <c r="BE680" t="n">
        <v>0</v>
      </c>
      <c r="BF680" t="n">
        <v>0</v>
      </c>
      <c r="BG680" t="n">
        <v>0</v>
      </c>
      <c r="BH680" t="n">
        <v>0</v>
      </c>
      <c r="BI680" t="n">
        <v>1</v>
      </c>
      <c r="BJ680" t="n">
        <v>0</v>
      </c>
      <c r="BK680" s="18" t="n">
        <v>0</v>
      </c>
      <c r="BL680" t="n">
        <v>0</v>
      </c>
      <c r="BM680" t="n">
        <v>1</v>
      </c>
      <c r="BN680" s="18" t="n">
        <v>0</v>
      </c>
      <c r="BO680" t="n">
        <v>39.08333333333334</v>
      </c>
      <c r="BP680" t="n">
        <v>9.01</v>
      </c>
      <c r="BQ680" s="25" t="n">
        <v>29.52</v>
      </c>
      <c r="BR680" t="n">
        <v>0</v>
      </c>
      <c r="BS680" t="n">
        <v>0</v>
      </c>
      <c r="BT680" t="n">
        <v>0</v>
      </c>
      <c r="BU680" t="n">
        <v>1</v>
      </c>
      <c r="BV680" t="n">
        <v>0</v>
      </c>
      <c r="BW680" t="n">
        <v>0</v>
      </c>
      <c r="BX680" t="n">
        <v>0</v>
      </c>
      <c r="BY680" s="18" t="n">
        <v>0</v>
      </c>
      <c r="BZ680" t="n">
        <v>0</v>
      </c>
      <c r="CA680" t="n">
        <v>0</v>
      </c>
      <c r="CB680" t="n">
        <v>1</v>
      </c>
      <c r="CC680" s="18" t="n">
        <v>0</v>
      </c>
      <c r="CD680" t="n">
        <v>0</v>
      </c>
      <c r="CE680" t="n">
        <v>0</v>
      </c>
      <c r="CF680" t="n">
        <v>0</v>
      </c>
      <c r="CG680" t="n">
        <v>0</v>
      </c>
      <c r="CH680" s="18" t="n">
        <v>0</v>
      </c>
      <c r="CI680" t="n">
        <v>0</v>
      </c>
      <c r="CJ680" t="n">
        <v>0</v>
      </c>
      <c r="CK680" t="n">
        <v>0</v>
      </c>
      <c r="CL680" t="n">
        <v>0</v>
      </c>
      <c r="CM680" t="n">
        <v>0</v>
      </c>
      <c r="CN680" t="n">
        <v>0</v>
      </c>
      <c r="CO680" t="n">
        <v>0</v>
      </c>
      <c r="CP680" t="n">
        <v>0</v>
      </c>
      <c r="CQ680" t="n">
        <v>0</v>
      </c>
      <c r="CR680" t="n">
        <v>0</v>
      </c>
      <c r="CS680" s="18" t="n">
        <v>0</v>
      </c>
      <c r="DD680" s="34" t="inlineStr">
        <is>
          <t>X</t>
        </is>
      </c>
    </row>
    <row r="681">
      <c r="A681" t="n">
        <v>680</v>
      </c>
      <c r="B681" t="n">
        <v>42</v>
      </c>
      <c r="C681" s="25" t="inlineStr">
        <is>
          <t>Krafft (2018)</t>
        </is>
      </c>
      <c r="D681" s="12" t="n">
        <v>0.7</v>
      </c>
      <c r="E681" s="14" t="n">
        <v>0.7</v>
      </c>
      <c r="F681" s="7">
        <f>D681/E681</f>
        <v/>
      </c>
      <c r="G681" s="7">
        <f>D681-E681</f>
        <v/>
      </c>
      <c r="H681" s="16">
        <f>D681+E681</f>
        <v/>
      </c>
      <c r="I681" s="11">
        <f>IFERROR(F681/SQRT(F681^2+W681), "X")</f>
        <v/>
      </c>
      <c r="J681" s="33">
        <f>IFERROR(SQRT((1-I681^2)/W681), "X")</f>
        <v/>
      </c>
      <c r="K681" s="33">
        <f>IFERROR(1/J681, "X")</f>
        <v/>
      </c>
      <c r="L681" s="33">
        <f>IFERROR(I681-J681, "X")</f>
        <v/>
      </c>
      <c r="M681" s="33">
        <f>IFERROR(I681+J681, "X")</f>
        <v/>
      </c>
      <c r="N681" s="8" t="n">
        <v>1</v>
      </c>
      <c r="O681" s="9" t="n">
        <v>0</v>
      </c>
      <c r="P681" s="8" t="n">
        <v>0</v>
      </c>
      <c r="Q681" s="9" t="n">
        <v>1</v>
      </c>
      <c r="R681" s="9" t="n">
        <v>0</v>
      </c>
      <c r="S681" s="9" t="n">
        <v>0</v>
      </c>
      <c r="T681" s="9" t="n">
        <v>0</v>
      </c>
      <c r="U681" s="8" t="n">
        <v>1650</v>
      </c>
      <c r="V681" s="9" t="n">
        <v>3</v>
      </c>
      <c r="W681" s="9">
        <f>U681-V681-1</f>
        <v/>
      </c>
      <c r="X681" s="9">
        <f>COUNTIF(B:B,B681)</f>
        <v/>
      </c>
      <c r="Y681" s="7" t="n">
        <v>9.81</v>
      </c>
      <c r="Z681" s="7" t="n">
        <v>11.78</v>
      </c>
      <c r="AA681" s="9" t="n">
        <v>1</v>
      </c>
      <c r="AB681" s="9" t="n">
        <v>0</v>
      </c>
      <c r="AC681" s="9" t="n">
        <v>0</v>
      </c>
      <c r="AD681" s="9" t="n">
        <v>1</v>
      </c>
      <c r="AE681" s="9" t="n">
        <v>0</v>
      </c>
      <c r="AF681" s="9" t="n">
        <v>0</v>
      </c>
      <c r="AG681" s="8" t="n">
        <v>0</v>
      </c>
      <c r="AH681" s="9" t="n">
        <v>1</v>
      </c>
      <c r="AI681" s="30" t="n">
        <v>0</v>
      </c>
      <c r="AJ681" s="9" t="n">
        <v>0</v>
      </c>
      <c r="AK681" s="30" t="n">
        <v>1</v>
      </c>
      <c r="AL681" s="21" t="n">
        <v>2012</v>
      </c>
      <c r="AM681" s="23">
        <f>LN(AL681)</f>
        <v/>
      </c>
      <c r="AN681" s="33" t="n">
        <v>0.197</v>
      </c>
      <c r="AO681" s="33" t="n">
        <v>0.12</v>
      </c>
      <c r="AP681" s="33">
        <f>1-SUM(AO681,AN681,AQ681)</f>
        <v/>
      </c>
      <c r="AQ681" s="43" t="n">
        <v>0.243</v>
      </c>
      <c r="AR681" s="33" t="inlineStr">
        <is>
          <t>.</t>
        </is>
      </c>
      <c r="AS681" s="43" t="inlineStr">
        <is>
          <t>.</t>
        </is>
      </c>
      <c r="AT681" s="42" t="n">
        <v>1</v>
      </c>
      <c r="AU681" s="18" t="n">
        <v>0</v>
      </c>
      <c r="AV681" t="n">
        <v>1</v>
      </c>
      <c r="AW681" s="40" t="n">
        <v>0</v>
      </c>
      <c r="AX681" t="n">
        <v>55.2</v>
      </c>
      <c r="AY681" s="40" t="n">
        <v>44.8</v>
      </c>
      <c r="BA681" s="18" t="n"/>
      <c r="BB681" t="inlineStr">
        <is>
          <t>.</t>
        </is>
      </c>
      <c r="BC681" s="18" t="inlineStr">
        <is>
          <t>.</t>
        </is>
      </c>
      <c r="BD681" s="18" t="inlineStr">
        <is>
          <t>Egypt</t>
        </is>
      </c>
      <c r="BE681" t="n">
        <v>0</v>
      </c>
      <c r="BF681" t="n">
        <v>0</v>
      </c>
      <c r="BG681" t="n">
        <v>0</v>
      </c>
      <c r="BH681" t="n">
        <v>0</v>
      </c>
      <c r="BI681" t="n">
        <v>1</v>
      </c>
      <c r="BJ681" t="n">
        <v>0</v>
      </c>
      <c r="BK681" s="18" t="n">
        <v>0</v>
      </c>
      <c r="BL681" t="n">
        <v>0</v>
      </c>
      <c r="BM681" t="n">
        <v>1</v>
      </c>
      <c r="BN681" s="18" t="n">
        <v>0</v>
      </c>
      <c r="BO681" t="n">
        <v>39.08333333333334</v>
      </c>
      <c r="BP681" t="n">
        <v>9.01</v>
      </c>
      <c r="BQ681" s="25" t="n">
        <v>29.52</v>
      </c>
      <c r="BR681" t="n">
        <v>0</v>
      </c>
      <c r="BS681" t="n">
        <v>0</v>
      </c>
      <c r="BT681" t="n">
        <v>0</v>
      </c>
      <c r="BU681" t="n">
        <v>1</v>
      </c>
      <c r="BV681" t="n">
        <v>0</v>
      </c>
      <c r="BW681" t="n">
        <v>0</v>
      </c>
      <c r="BX681" t="n">
        <v>0</v>
      </c>
      <c r="BY681" s="18" t="n">
        <v>0</v>
      </c>
      <c r="BZ681" t="n">
        <v>0</v>
      </c>
      <c r="CA681" t="n">
        <v>0</v>
      </c>
      <c r="CB681" t="n">
        <v>1</v>
      </c>
      <c r="CC681" s="18" t="n">
        <v>0</v>
      </c>
      <c r="CD681" t="n">
        <v>0</v>
      </c>
      <c r="CE681" t="n">
        <v>0</v>
      </c>
      <c r="CF681" t="n">
        <v>0</v>
      </c>
      <c r="CG681" t="n">
        <v>0</v>
      </c>
      <c r="CH681" s="18" t="n">
        <v>0</v>
      </c>
      <c r="CI681" t="n">
        <v>0</v>
      </c>
      <c r="CJ681" t="n">
        <v>0</v>
      </c>
      <c r="CK681" t="n">
        <v>1</v>
      </c>
      <c r="CL681" t="n">
        <v>1</v>
      </c>
      <c r="CM681" t="n">
        <v>0</v>
      </c>
      <c r="CN681" t="n">
        <v>0</v>
      </c>
      <c r="CO681" t="n">
        <v>0</v>
      </c>
      <c r="CP681" t="n">
        <v>1</v>
      </c>
      <c r="CQ681" t="n">
        <v>0</v>
      </c>
      <c r="CR681" t="n">
        <v>0</v>
      </c>
      <c r="CS681" s="18" t="n">
        <v>0</v>
      </c>
      <c r="DD681" s="34" t="inlineStr">
        <is>
          <t>X</t>
        </is>
      </c>
    </row>
    <row r="682">
      <c r="A682" t="n">
        <v>681</v>
      </c>
      <c r="B682" t="n">
        <v>42</v>
      </c>
      <c r="C682" s="25" t="inlineStr">
        <is>
          <t>Krafft (2018)</t>
        </is>
      </c>
      <c r="D682" s="12" t="n">
        <v>0.5936618133270548</v>
      </c>
      <c r="E682" s="14" t="n">
        <v>0.457967684566585</v>
      </c>
      <c r="F682" s="7" t="n">
        <v>1.296296296296297</v>
      </c>
      <c r="G682" s="7">
        <f>D682-E682</f>
        <v/>
      </c>
      <c r="H682" s="16">
        <f>D682+E682</f>
        <v/>
      </c>
      <c r="I682" s="11">
        <f>IFERROR(F682/SQRT(F682^2+W682), "X")</f>
        <v/>
      </c>
      <c r="J682" s="33">
        <f>IFERROR(SQRT((1-I682^2)/W682), "X")</f>
        <v/>
      </c>
      <c r="K682" s="33">
        <f>IFERROR(1/J682, "X")</f>
        <v/>
      </c>
      <c r="L682" s="33">
        <f>IFERROR(I682-J682, "X")</f>
        <v/>
      </c>
      <c r="M682" s="33">
        <f>IFERROR(I682+J682, "X")</f>
        <v/>
      </c>
      <c r="N682" s="8" t="n">
        <v>1</v>
      </c>
      <c r="O682" s="9" t="n">
        <v>0</v>
      </c>
      <c r="P682" s="8" t="n">
        <v>0</v>
      </c>
      <c r="Q682" s="9" t="n">
        <v>1</v>
      </c>
      <c r="R682" s="9" t="n">
        <v>0</v>
      </c>
      <c r="S682" s="9" t="n">
        <v>0</v>
      </c>
      <c r="T682" s="9" t="n">
        <v>0</v>
      </c>
      <c r="U682" s="8" t="n">
        <v>8371</v>
      </c>
      <c r="V682" s="9" t="n">
        <v>7</v>
      </c>
      <c r="W682" s="9">
        <f>U682-V682-1</f>
        <v/>
      </c>
      <c r="X682" s="9">
        <f>COUNTIF(B:B,B682)</f>
        <v/>
      </c>
      <c r="Y682" s="7" t="n">
        <v>9.890000000000001</v>
      </c>
      <c r="Z682" s="7" t="n">
        <v>16.94</v>
      </c>
      <c r="AA682" s="9" t="n">
        <v>0</v>
      </c>
      <c r="AB682" s="9" t="n">
        <v>1</v>
      </c>
      <c r="AC682" s="9" t="n">
        <v>0</v>
      </c>
      <c r="AD682" s="9" t="n">
        <v>1</v>
      </c>
      <c r="AE682" s="9" t="n">
        <v>0</v>
      </c>
      <c r="AF682" s="9" t="n">
        <v>0</v>
      </c>
      <c r="AG682" s="8" t="n">
        <v>0</v>
      </c>
      <c r="AH682" s="9" t="n">
        <v>1</v>
      </c>
      <c r="AI682" s="30" t="n">
        <v>0</v>
      </c>
      <c r="AJ682" s="9" t="n">
        <v>0</v>
      </c>
      <c r="AK682" s="30" t="n">
        <v>1</v>
      </c>
      <c r="AL682" s="21" t="n">
        <v>2012</v>
      </c>
      <c r="AM682" s="23">
        <f>LN(AL682)</f>
        <v/>
      </c>
      <c r="AN682" s="33" t="n">
        <v>0.197</v>
      </c>
      <c r="AO682" s="33" t="n">
        <v>0.12</v>
      </c>
      <c r="AP682" s="33">
        <f>1-SUM(AO682,AN682,AQ682)</f>
        <v/>
      </c>
      <c r="AQ682" s="43" t="n">
        <v>0.243</v>
      </c>
      <c r="AR682" s="33" t="inlineStr">
        <is>
          <t>.</t>
        </is>
      </c>
      <c r="AS682" s="43" t="inlineStr">
        <is>
          <t>.</t>
        </is>
      </c>
      <c r="AT682" s="42" t="n">
        <v>1</v>
      </c>
      <c r="AU682" s="18" t="n">
        <v>0</v>
      </c>
      <c r="AV682" t="n">
        <v>1</v>
      </c>
      <c r="AW682" s="40" t="n">
        <v>0</v>
      </c>
      <c r="AX682" t="n">
        <v>55.2</v>
      </c>
      <c r="AY682" s="40" t="n">
        <v>44.8</v>
      </c>
      <c r="BA682" s="18" t="n"/>
      <c r="BB682" t="inlineStr">
        <is>
          <t>.</t>
        </is>
      </c>
      <c r="BC682" s="18" t="inlineStr">
        <is>
          <t>.</t>
        </is>
      </c>
      <c r="BD682" s="18" t="inlineStr">
        <is>
          <t>Egypt</t>
        </is>
      </c>
      <c r="BE682" t="n">
        <v>0</v>
      </c>
      <c r="BF682" t="n">
        <v>0</v>
      </c>
      <c r="BG682" t="n">
        <v>0</v>
      </c>
      <c r="BH682" t="n">
        <v>0</v>
      </c>
      <c r="BI682" t="n">
        <v>1</v>
      </c>
      <c r="BJ682" t="n">
        <v>0</v>
      </c>
      <c r="BK682" s="18" t="n">
        <v>0</v>
      </c>
      <c r="BL682" t="n">
        <v>0</v>
      </c>
      <c r="BM682" t="n">
        <v>1</v>
      </c>
      <c r="BN682" s="18" t="n">
        <v>0</v>
      </c>
      <c r="BO682" t="n">
        <v>39.08333333333334</v>
      </c>
      <c r="BP682" t="n">
        <v>9.01</v>
      </c>
      <c r="BQ682" s="25" t="n">
        <v>35.5</v>
      </c>
      <c r="BR682" t="n">
        <v>1</v>
      </c>
      <c r="BS682" t="n">
        <v>0</v>
      </c>
      <c r="BT682" t="n">
        <v>0</v>
      </c>
      <c r="BU682" t="n">
        <v>0</v>
      </c>
      <c r="BV682" t="n">
        <v>0</v>
      </c>
      <c r="BW682" t="n">
        <v>0</v>
      </c>
      <c r="BX682" t="n">
        <v>0</v>
      </c>
      <c r="BY682" s="18" t="n">
        <v>0</v>
      </c>
      <c r="BZ682" t="n">
        <v>0</v>
      </c>
      <c r="CA682" t="n">
        <v>0</v>
      </c>
      <c r="CB682" t="n">
        <v>1</v>
      </c>
      <c r="CC682" s="18" t="n">
        <v>0</v>
      </c>
      <c r="CD682" t="n">
        <v>0</v>
      </c>
      <c r="CE682" t="n">
        <v>0</v>
      </c>
      <c r="CF682" t="n">
        <v>0</v>
      </c>
      <c r="CG682" t="n">
        <v>0</v>
      </c>
      <c r="CH682" s="18" t="n">
        <v>0</v>
      </c>
      <c r="CI682" t="n">
        <v>0</v>
      </c>
      <c r="CJ682" t="n">
        <v>0</v>
      </c>
      <c r="CK682" t="n">
        <v>1</v>
      </c>
      <c r="CL682" t="n">
        <v>1</v>
      </c>
      <c r="CM682" t="n">
        <v>0</v>
      </c>
      <c r="CN682" t="n">
        <v>0</v>
      </c>
      <c r="CO682" t="n">
        <v>0</v>
      </c>
      <c r="CP682" t="n">
        <v>1</v>
      </c>
      <c r="CQ682" t="n">
        <v>0</v>
      </c>
      <c r="CR682" t="n">
        <v>0</v>
      </c>
      <c r="CS682" s="18" t="n">
        <v>0</v>
      </c>
      <c r="DD682" s="34" t="inlineStr">
        <is>
          <t>X</t>
        </is>
      </c>
    </row>
    <row r="683">
      <c r="A683" t="n">
        <v>682</v>
      </c>
      <c r="B683" t="n">
        <v>42</v>
      </c>
      <c r="C683" s="25" t="inlineStr">
        <is>
          <t>Krafft (2018)</t>
        </is>
      </c>
      <c r="D683" s="12" t="n">
        <v>1.2184273858862</v>
      </c>
      <c r="E683" s="14" t="n">
        <v>0.5076780774525835</v>
      </c>
      <c r="F683" s="7" t="n">
        <v>2.4</v>
      </c>
      <c r="G683" s="7">
        <f>D683-E683</f>
        <v/>
      </c>
      <c r="H683" s="16">
        <f>D683+E683</f>
        <v/>
      </c>
      <c r="I683" s="11">
        <f>IFERROR(F683/SQRT(F683^2+W683), "X")</f>
        <v/>
      </c>
      <c r="J683" s="33">
        <f>IFERROR(SQRT((1-I683^2)/W683), "X")</f>
        <v/>
      </c>
      <c r="K683" s="33">
        <f>IFERROR(1/J683, "X")</f>
        <v/>
      </c>
      <c r="L683" s="33">
        <f>IFERROR(I683-J683, "X")</f>
        <v/>
      </c>
      <c r="M683" s="33">
        <f>IFERROR(I683+J683, "X")</f>
        <v/>
      </c>
      <c r="N683" s="8" t="n">
        <v>1</v>
      </c>
      <c r="O683" s="9" t="n">
        <v>0</v>
      </c>
      <c r="P683" s="8" t="n">
        <v>0</v>
      </c>
      <c r="Q683" s="9" t="n">
        <v>1</v>
      </c>
      <c r="R683" s="9" t="n">
        <v>0</v>
      </c>
      <c r="S683" s="9" t="n">
        <v>0</v>
      </c>
      <c r="T683" s="9" t="n">
        <v>0</v>
      </c>
      <c r="U683" s="8" t="n">
        <v>8371</v>
      </c>
      <c r="V683" s="9" t="n">
        <v>7</v>
      </c>
      <c r="W683" s="9">
        <f>U683-V683-1</f>
        <v/>
      </c>
      <c r="X683" s="9">
        <f>COUNTIF(B:B,B683)</f>
        <v/>
      </c>
      <c r="Y683" s="7" t="n">
        <v>9.890000000000001</v>
      </c>
      <c r="Z683" s="7" t="n">
        <v>16.94</v>
      </c>
      <c r="AA683" s="9" t="n">
        <v>0</v>
      </c>
      <c r="AB683" s="9" t="n">
        <v>1</v>
      </c>
      <c r="AC683" s="9" t="n">
        <v>0</v>
      </c>
      <c r="AD683" s="9" t="n">
        <v>1</v>
      </c>
      <c r="AE683" s="9" t="n">
        <v>0</v>
      </c>
      <c r="AF683" s="9" t="n">
        <v>0</v>
      </c>
      <c r="AG683" s="8" t="n">
        <v>0</v>
      </c>
      <c r="AH683" s="9" t="n">
        <v>1</v>
      </c>
      <c r="AI683" s="30" t="n">
        <v>0</v>
      </c>
      <c r="AJ683" s="9" t="n">
        <v>0</v>
      </c>
      <c r="AK683" s="30" t="n">
        <v>1</v>
      </c>
      <c r="AL683" s="21" t="n">
        <v>2012</v>
      </c>
      <c r="AM683" s="23">
        <f>LN(AL683)</f>
        <v/>
      </c>
      <c r="AN683" s="33" t="n">
        <v>0.197</v>
      </c>
      <c r="AO683" s="33" t="n">
        <v>0.12</v>
      </c>
      <c r="AP683" s="33">
        <f>1-SUM(AO683,AN683,AQ683)</f>
        <v/>
      </c>
      <c r="AQ683" s="43" t="n">
        <v>0.243</v>
      </c>
      <c r="AR683" s="33" t="inlineStr">
        <is>
          <t>.</t>
        </is>
      </c>
      <c r="AS683" s="43" t="inlineStr">
        <is>
          <t>.</t>
        </is>
      </c>
      <c r="AT683" s="42" t="n">
        <v>1</v>
      </c>
      <c r="AU683" s="18" t="n">
        <v>0</v>
      </c>
      <c r="AV683" t="n">
        <v>1</v>
      </c>
      <c r="AW683" s="40" t="n">
        <v>0</v>
      </c>
      <c r="AX683" t="n">
        <v>55.2</v>
      </c>
      <c r="AY683" s="40" t="n">
        <v>44.8</v>
      </c>
      <c r="BA683" s="18" t="n"/>
      <c r="BB683" t="inlineStr">
        <is>
          <t>.</t>
        </is>
      </c>
      <c r="BC683" s="18" t="inlineStr">
        <is>
          <t>.</t>
        </is>
      </c>
      <c r="BD683" s="18" t="inlineStr">
        <is>
          <t>Egypt</t>
        </is>
      </c>
      <c r="BE683" t="n">
        <v>0</v>
      </c>
      <c r="BF683" t="n">
        <v>0</v>
      </c>
      <c r="BG683" t="n">
        <v>0</v>
      </c>
      <c r="BH683" t="n">
        <v>0</v>
      </c>
      <c r="BI683" t="n">
        <v>1</v>
      </c>
      <c r="BJ683" t="n">
        <v>0</v>
      </c>
      <c r="BK683" s="18" t="n">
        <v>0</v>
      </c>
      <c r="BL683" t="n">
        <v>0</v>
      </c>
      <c r="BM683" t="n">
        <v>1</v>
      </c>
      <c r="BN683" s="18" t="n">
        <v>0</v>
      </c>
      <c r="BO683" t="n">
        <v>39.08333333333334</v>
      </c>
      <c r="BP683" t="n">
        <v>9.01</v>
      </c>
      <c r="BQ683" s="25" t="n">
        <v>35.5</v>
      </c>
      <c r="BR683" t="n">
        <v>1</v>
      </c>
      <c r="BS683" t="n">
        <v>0</v>
      </c>
      <c r="BT683" t="n">
        <v>0</v>
      </c>
      <c r="BU683" t="n">
        <v>0</v>
      </c>
      <c r="BV683" t="n">
        <v>0</v>
      </c>
      <c r="BW683" t="n">
        <v>0</v>
      </c>
      <c r="BX683" t="n">
        <v>0</v>
      </c>
      <c r="BY683" s="18" t="n">
        <v>0</v>
      </c>
      <c r="BZ683" t="n">
        <v>0</v>
      </c>
      <c r="CA683" t="n">
        <v>0</v>
      </c>
      <c r="CB683" t="n">
        <v>1</v>
      </c>
      <c r="CC683" s="18" t="n">
        <v>0</v>
      </c>
      <c r="CD683" t="n">
        <v>0</v>
      </c>
      <c r="CE683" t="n">
        <v>0</v>
      </c>
      <c r="CF683" t="n">
        <v>0</v>
      </c>
      <c r="CG683" t="n">
        <v>0</v>
      </c>
      <c r="CH683" s="18" t="n">
        <v>0</v>
      </c>
      <c r="CI683" t="n">
        <v>0</v>
      </c>
      <c r="CJ683" t="n">
        <v>0</v>
      </c>
      <c r="CK683" t="n">
        <v>1</v>
      </c>
      <c r="CL683" t="n">
        <v>1</v>
      </c>
      <c r="CM683" t="n">
        <v>0</v>
      </c>
      <c r="CN683" t="n">
        <v>0</v>
      </c>
      <c r="CO683" t="n">
        <v>0</v>
      </c>
      <c r="CP683" t="n">
        <v>1</v>
      </c>
      <c r="CQ683" t="n">
        <v>0</v>
      </c>
      <c r="CR683" t="n">
        <v>0</v>
      </c>
      <c r="CS683" s="18" t="n">
        <v>0</v>
      </c>
      <c r="DD683" s="34" t="inlineStr">
        <is>
          <t>X</t>
        </is>
      </c>
    </row>
    <row r="684">
      <c r="A684" t="n">
        <v>683</v>
      </c>
      <c r="B684" t="n">
        <v>42</v>
      </c>
      <c r="C684" s="25" t="inlineStr">
        <is>
          <t>Krafft (2018)</t>
        </is>
      </c>
      <c r="D684" s="12" t="n">
        <v>4.616895661787423</v>
      </c>
      <c r="E684" s="14" t="n">
        <v>0.4467963543665249</v>
      </c>
      <c r="F684" s="7" t="n">
        <v>10.33333333333333</v>
      </c>
      <c r="G684" s="7">
        <f>D684-E684</f>
        <v/>
      </c>
      <c r="H684" s="16">
        <f>D684+E684</f>
        <v/>
      </c>
      <c r="I684" s="11">
        <f>IFERROR(F684/SQRT(F684^2+W684), "X")</f>
        <v/>
      </c>
      <c r="J684" s="33">
        <f>IFERROR(SQRT((1-I684^2)/W684), "X")</f>
        <v/>
      </c>
      <c r="K684" s="33">
        <f>IFERROR(1/J684, "X")</f>
        <v/>
      </c>
      <c r="L684" s="33">
        <f>IFERROR(I684-J684, "X")</f>
        <v/>
      </c>
      <c r="M684" s="33">
        <f>IFERROR(I684+J684, "X")</f>
        <v/>
      </c>
      <c r="N684" s="8" t="n">
        <v>1</v>
      </c>
      <c r="O684" s="9" t="n">
        <v>0</v>
      </c>
      <c r="P684" s="8" t="n">
        <v>0</v>
      </c>
      <c r="Q684" s="9" t="n">
        <v>1</v>
      </c>
      <c r="R684" s="9" t="n">
        <v>0</v>
      </c>
      <c r="S684" s="9" t="n">
        <v>0</v>
      </c>
      <c r="T684" s="9" t="n">
        <v>0</v>
      </c>
      <c r="U684" s="8" t="n">
        <v>8371</v>
      </c>
      <c r="V684" s="9" t="n">
        <v>7</v>
      </c>
      <c r="W684" s="9">
        <f>U684-V684-1</f>
        <v/>
      </c>
      <c r="X684" s="9">
        <f>COUNTIF(B:B,B684)</f>
        <v/>
      </c>
      <c r="Y684" s="7" t="n">
        <v>9.890000000000001</v>
      </c>
      <c r="Z684" s="7" t="n">
        <v>16.94</v>
      </c>
      <c r="AA684" s="9" t="n">
        <v>0</v>
      </c>
      <c r="AB684" s="9" t="n">
        <v>1</v>
      </c>
      <c r="AC684" s="9" t="n">
        <v>0</v>
      </c>
      <c r="AD684" s="9" t="n">
        <v>1</v>
      </c>
      <c r="AE684" s="9" t="n">
        <v>0</v>
      </c>
      <c r="AF684" s="9" t="n">
        <v>0</v>
      </c>
      <c r="AG684" s="8" t="n">
        <v>0</v>
      </c>
      <c r="AH684" s="9" t="n">
        <v>1</v>
      </c>
      <c r="AI684" s="30" t="n">
        <v>0</v>
      </c>
      <c r="AJ684" s="9" t="n">
        <v>0</v>
      </c>
      <c r="AK684" s="30" t="n">
        <v>1</v>
      </c>
      <c r="AL684" s="21" t="n">
        <v>2012</v>
      </c>
      <c r="AM684" s="23">
        <f>LN(AL684)</f>
        <v/>
      </c>
      <c r="AN684" s="33" t="n">
        <v>0.197</v>
      </c>
      <c r="AO684" s="33" t="n">
        <v>0.12</v>
      </c>
      <c r="AP684" s="33">
        <f>1-SUM(AO684,AN684,AQ684)</f>
        <v/>
      </c>
      <c r="AQ684" s="43" t="n">
        <v>0.243</v>
      </c>
      <c r="AR684" s="33" t="inlineStr">
        <is>
          <t>.</t>
        </is>
      </c>
      <c r="AS684" s="43" t="inlineStr">
        <is>
          <t>.</t>
        </is>
      </c>
      <c r="AT684" s="42" t="n">
        <v>1</v>
      </c>
      <c r="AU684" s="18" t="n">
        <v>0</v>
      </c>
      <c r="AV684" t="n">
        <v>1</v>
      </c>
      <c r="AW684" s="40" t="n">
        <v>0</v>
      </c>
      <c r="AX684" t="n">
        <v>55.2</v>
      </c>
      <c r="AY684" s="40" t="n">
        <v>44.8</v>
      </c>
      <c r="BA684" s="18" t="n"/>
      <c r="BB684" t="inlineStr">
        <is>
          <t>.</t>
        </is>
      </c>
      <c r="BC684" s="18" t="inlineStr">
        <is>
          <t>.</t>
        </is>
      </c>
      <c r="BD684" s="18" t="inlineStr">
        <is>
          <t>Egypt</t>
        </is>
      </c>
      <c r="BE684" t="n">
        <v>0</v>
      </c>
      <c r="BF684" t="n">
        <v>0</v>
      </c>
      <c r="BG684" t="n">
        <v>0</v>
      </c>
      <c r="BH684" t="n">
        <v>0</v>
      </c>
      <c r="BI684" t="n">
        <v>1</v>
      </c>
      <c r="BJ684" t="n">
        <v>0</v>
      </c>
      <c r="BK684" s="18" t="n">
        <v>0</v>
      </c>
      <c r="BL684" t="n">
        <v>0</v>
      </c>
      <c r="BM684" t="n">
        <v>1</v>
      </c>
      <c r="BN684" s="18" t="n">
        <v>0</v>
      </c>
      <c r="BO684" t="n">
        <v>39.08333333333334</v>
      </c>
      <c r="BP684" t="n">
        <v>9.01</v>
      </c>
      <c r="BQ684" s="25" t="n">
        <v>35.5</v>
      </c>
      <c r="BR684" t="n">
        <v>1</v>
      </c>
      <c r="BS684" t="n">
        <v>0</v>
      </c>
      <c r="BT684" t="n">
        <v>0</v>
      </c>
      <c r="BU684" t="n">
        <v>0</v>
      </c>
      <c r="BV684" t="n">
        <v>0</v>
      </c>
      <c r="BW684" t="n">
        <v>0</v>
      </c>
      <c r="BX684" t="n">
        <v>0</v>
      </c>
      <c r="BY684" s="18" t="n">
        <v>0</v>
      </c>
      <c r="BZ684" t="n">
        <v>0</v>
      </c>
      <c r="CA684" t="n">
        <v>0</v>
      </c>
      <c r="CB684" t="n">
        <v>1</v>
      </c>
      <c r="CC684" s="18" t="n">
        <v>0</v>
      </c>
      <c r="CD684" t="n">
        <v>0</v>
      </c>
      <c r="CE684" t="n">
        <v>0</v>
      </c>
      <c r="CF684" t="n">
        <v>0</v>
      </c>
      <c r="CG684" t="n">
        <v>0</v>
      </c>
      <c r="CH684" s="18" t="n">
        <v>0</v>
      </c>
      <c r="CI684" t="n">
        <v>0</v>
      </c>
      <c r="CJ684" t="n">
        <v>0</v>
      </c>
      <c r="CK684" t="n">
        <v>1</v>
      </c>
      <c r="CL684" t="n">
        <v>1</v>
      </c>
      <c r="CM684" t="n">
        <v>0</v>
      </c>
      <c r="CN684" t="n">
        <v>0</v>
      </c>
      <c r="CO684" t="n">
        <v>0</v>
      </c>
      <c r="CP684" t="n">
        <v>1</v>
      </c>
      <c r="CQ684" t="n">
        <v>0</v>
      </c>
      <c r="CR684" t="n">
        <v>0</v>
      </c>
      <c r="CS684" s="18" t="n">
        <v>0</v>
      </c>
      <c r="DD684" s="34" t="inlineStr">
        <is>
          <t>X</t>
        </is>
      </c>
    </row>
    <row r="685">
      <c r="A685" t="n">
        <v>684</v>
      </c>
      <c r="B685" t="n">
        <v>42</v>
      </c>
      <c r="C685" s="25" t="inlineStr">
        <is>
          <t>Krafft (2018)</t>
        </is>
      </c>
      <c r="D685" s="12" t="n">
        <v>5.192391031638</v>
      </c>
      <c r="E685" s="14" t="n">
        <v>0.9900745611174152</v>
      </c>
      <c r="F685" s="7" t="n">
        <v>5.244444444444444</v>
      </c>
      <c r="G685" s="7">
        <f>D685-E685</f>
        <v/>
      </c>
      <c r="H685" s="16">
        <f>D685+E685</f>
        <v/>
      </c>
      <c r="I685" s="11">
        <f>IFERROR(F685/SQRT(F685^2+W685), "X")</f>
        <v/>
      </c>
      <c r="J685" s="33">
        <f>IFERROR(SQRT((1-I685^2)/W685), "X")</f>
        <v/>
      </c>
      <c r="K685" s="33">
        <f>IFERROR(1/J685, "X")</f>
        <v/>
      </c>
      <c r="L685" s="33">
        <f>IFERROR(I685-J685, "X")</f>
        <v/>
      </c>
      <c r="M685" s="33">
        <f>IFERROR(I685+J685, "X")</f>
        <v/>
      </c>
      <c r="N685" s="8" t="n">
        <v>1</v>
      </c>
      <c r="O685" s="9" t="n">
        <v>0</v>
      </c>
      <c r="P685" s="8" t="n">
        <v>0</v>
      </c>
      <c r="Q685" s="9" t="n">
        <v>1</v>
      </c>
      <c r="R685" s="9" t="n">
        <v>0</v>
      </c>
      <c r="S685" s="9" t="n">
        <v>0</v>
      </c>
      <c r="T685" s="9" t="n">
        <v>0</v>
      </c>
      <c r="U685" s="8" t="n">
        <v>8371</v>
      </c>
      <c r="V685" s="9" t="n">
        <v>7</v>
      </c>
      <c r="W685" s="9">
        <f>U685-V685-1</f>
        <v/>
      </c>
      <c r="X685" s="9">
        <f>COUNTIF(B:B,B685)</f>
        <v/>
      </c>
      <c r="Y685" s="7" t="n">
        <v>9.890000000000001</v>
      </c>
      <c r="Z685" s="7" t="n">
        <v>16.94</v>
      </c>
      <c r="AA685" s="9" t="n">
        <v>0</v>
      </c>
      <c r="AB685" s="9" t="n">
        <v>1</v>
      </c>
      <c r="AC685" s="9" t="n">
        <v>0</v>
      </c>
      <c r="AD685" s="9" t="n">
        <v>1</v>
      </c>
      <c r="AE685" s="9" t="n">
        <v>0</v>
      </c>
      <c r="AF685" s="9" t="n">
        <v>0</v>
      </c>
      <c r="AG685" s="8" t="n">
        <v>0</v>
      </c>
      <c r="AH685" s="9" t="n">
        <v>1</v>
      </c>
      <c r="AI685" s="30" t="n">
        <v>0</v>
      </c>
      <c r="AJ685" s="9" t="n">
        <v>0</v>
      </c>
      <c r="AK685" s="30" t="n">
        <v>1</v>
      </c>
      <c r="AL685" s="21" t="n">
        <v>2012</v>
      </c>
      <c r="AM685" s="23">
        <f>LN(AL685)</f>
        <v/>
      </c>
      <c r="AN685" s="33" t="n">
        <v>0.197</v>
      </c>
      <c r="AO685" s="33" t="n">
        <v>0.12</v>
      </c>
      <c r="AP685" s="33">
        <f>1-SUM(AO685,AN685,AQ685)</f>
        <v/>
      </c>
      <c r="AQ685" s="43" t="n">
        <v>0.243</v>
      </c>
      <c r="AR685" s="33" t="inlineStr">
        <is>
          <t>.</t>
        </is>
      </c>
      <c r="AS685" s="43" t="inlineStr">
        <is>
          <t>.</t>
        </is>
      </c>
      <c r="AT685" s="42" t="n">
        <v>1</v>
      </c>
      <c r="AU685" s="18" t="n">
        <v>0</v>
      </c>
      <c r="AV685" t="n">
        <v>1</v>
      </c>
      <c r="AW685" s="40" t="n">
        <v>0</v>
      </c>
      <c r="AX685" t="n">
        <v>55.2</v>
      </c>
      <c r="AY685" s="40" t="n">
        <v>44.8</v>
      </c>
      <c r="BA685" s="18" t="n"/>
      <c r="BB685" t="inlineStr">
        <is>
          <t>.</t>
        </is>
      </c>
      <c r="BC685" s="18" t="inlineStr">
        <is>
          <t>.</t>
        </is>
      </c>
      <c r="BD685" s="18" t="inlineStr">
        <is>
          <t>Egypt</t>
        </is>
      </c>
      <c r="BE685" t="n">
        <v>0</v>
      </c>
      <c r="BF685" t="n">
        <v>0</v>
      </c>
      <c r="BG685" t="n">
        <v>0</v>
      </c>
      <c r="BH685" t="n">
        <v>0</v>
      </c>
      <c r="BI685" t="n">
        <v>1</v>
      </c>
      <c r="BJ685" t="n">
        <v>0</v>
      </c>
      <c r="BK685" s="18" t="n">
        <v>0</v>
      </c>
      <c r="BL685" t="n">
        <v>0</v>
      </c>
      <c r="BM685" t="n">
        <v>1</v>
      </c>
      <c r="BN685" s="18" t="n">
        <v>0</v>
      </c>
      <c r="BO685" t="n">
        <v>39.08333333333334</v>
      </c>
      <c r="BP685" t="n">
        <v>9.01</v>
      </c>
      <c r="BQ685" s="25" t="n">
        <v>35.5</v>
      </c>
      <c r="BR685" t="n">
        <v>1</v>
      </c>
      <c r="BS685" t="n">
        <v>0</v>
      </c>
      <c r="BT685" t="n">
        <v>0</v>
      </c>
      <c r="BU685" t="n">
        <v>0</v>
      </c>
      <c r="BV685" t="n">
        <v>0</v>
      </c>
      <c r="BW685" t="n">
        <v>0</v>
      </c>
      <c r="BX685" t="n">
        <v>0</v>
      </c>
      <c r="BY685" s="18" t="n">
        <v>0</v>
      </c>
      <c r="BZ685" t="n">
        <v>0</v>
      </c>
      <c r="CA685" t="n">
        <v>0</v>
      </c>
      <c r="CB685" t="n">
        <v>1</v>
      </c>
      <c r="CC685" s="18" t="n">
        <v>0</v>
      </c>
      <c r="CD685" t="n">
        <v>0</v>
      </c>
      <c r="CE685" t="n">
        <v>0</v>
      </c>
      <c r="CF685" t="n">
        <v>0</v>
      </c>
      <c r="CG685" t="n">
        <v>0</v>
      </c>
      <c r="CH685" s="18" t="n">
        <v>0</v>
      </c>
      <c r="CI685" t="n">
        <v>0</v>
      </c>
      <c r="CJ685" t="n">
        <v>0</v>
      </c>
      <c r="CK685" t="n">
        <v>1</v>
      </c>
      <c r="CL685" t="n">
        <v>1</v>
      </c>
      <c r="CM685" t="n">
        <v>0</v>
      </c>
      <c r="CN685" t="n">
        <v>0</v>
      </c>
      <c r="CO685" t="n">
        <v>0</v>
      </c>
      <c r="CP685" t="n">
        <v>1</v>
      </c>
      <c r="CQ685" t="n">
        <v>0</v>
      </c>
      <c r="CR685" t="n">
        <v>0</v>
      </c>
      <c r="CS685" s="18" t="n">
        <v>0</v>
      </c>
      <c r="DD685" s="34" t="inlineStr">
        <is>
          <t>X</t>
        </is>
      </c>
    </row>
    <row r="686">
      <c r="A686" t="n">
        <v>685</v>
      </c>
      <c r="B686" t="n">
        <v>42</v>
      </c>
      <c r="C686" s="25" t="inlineStr">
        <is>
          <t>Krafft (2018)</t>
        </is>
      </c>
      <c r="D686" s="12" t="n">
        <v>7.36957776560212</v>
      </c>
      <c r="E686" s="14" t="n">
        <v>0.313044011282214</v>
      </c>
      <c r="F686" s="7" t="n">
        <v>23.54166666666666</v>
      </c>
      <c r="G686" s="7">
        <f>D686-E686</f>
        <v/>
      </c>
      <c r="H686" s="16">
        <f>D686+E686</f>
        <v/>
      </c>
      <c r="I686" s="11">
        <f>IFERROR(F686/SQRT(F686^2+W686), "X")</f>
        <v/>
      </c>
      <c r="J686" s="33">
        <f>IFERROR(SQRT((1-I686^2)/W686), "X")</f>
        <v/>
      </c>
      <c r="K686" s="33">
        <f>IFERROR(1/J686, "X")</f>
        <v/>
      </c>
      <c r="L686" s="33">
        <f>IFERROR(I686-J686, "X")</f>
        <v/>
      </c>
      <c r="M686" s="33">
        <f>IFERROR(I686+J686, "X")</f>
        <v/>
      </c>
      <c r="N686" s="8" t="n">
        <v>1</v>
      </c>
      <c r="O686" s="9" t="n">
        <v>0</v>
      </c>
      <c r="P686" s="8" t="n">
        <v>0</v>
      </c>
      <c r="Q686" s="9" t="n">
        <v>1</v>
      </c>
      <c r="R686" s="9" t="n">
        <v>0</v>
      </c>
      <c r="S686" s="9" t="n">
        <v>0</v>
      </c>
      <c r="T686" s="9" t="n">
        <v>0</v>
      </c>
      <c r="U686" s="8" t="n">
        <v>8371</v>
      </c>
      <c r="V686" s="9" t="n">
        <v>7</v>
      </c>
      <c r="W686" s="9">
        <f>U686-V686-1</f>
        <v/>
      </c>
      <c r="X686" s="9">
        <f>COUNTIF(B:B,B686)</f>
        <v/>
      </c>
      <c r="Y686" s="7" t="n">
        <v>9.890000000000001</v>
      </c>
      <c r="Z686" s="7" t="n">
        <v>16.94</v>
      </c>
      <c r="AA686" s="9" t="n">
        <v>0</v>
      </c>
      <c r="AB686" s="9" t="n">
        <v>1</v>
      </c>
      <c r="AC686" s="9" t="n">
        <v>0</v>
      </c>
      <c r="AD686" s="9" t="n">
        <v>1</v>
      </c>
      <c r="AE686" s="9" t="n">
        <v>0</v>
      </c>
      <c r="AF686" s="9" t="n">
        <v>0</v>
      </c>
      <c r="AG686" s="8" t="n">
        <v>0</v>
      </c>
      <c r="AH686" s="9" t="n">
        <v>1</v>
      </c>
      <c r="AI686" s="30" t="n">
        <v>0</v>
      </c>
      <c r="AJ686" s="9" t="n">
        <v>0</v>
      </c>
      <c r="AK686" s="30" t="n">
        <v>1</v>
      </c>
      <c r="AL686" s="21" t="n">
        <v>2012</v>
      </c>
      <c r="AM686" s="23">
        <f>LN(AL686)</f>
        <v/>
      </c>
      <c r="AN686" s="33" t="n">
        <v>0.197</v>
      </c>
      <c r="AO686" s="33" t="n">
        <v>0.12</v>
      </c>
      <c r="AP686" s="33">
        <f>1-SUM(AO686,AN686,AQ686)</f>
        <v/>
      </c>
      <c r="AQ686" s="43" t="n">
        <v>0.243</v>
      </c>
      <c r="AR686" s="33" t="inlineStr">
        <is>
          <t>.</t>
        </is>
      </c>
      <c r="AS686" s="43" t="inlineStr">
        <is>
          <t>.</t>
        </is>
      </c>
      <c r="AT686" s="42" t="n">
        <v>1</v>
      </c>
      <c r="AU686" s="18" t="n">
        <v>0</v>
      </c>
      <c r="AV686" t="n">
        <v>1</v>
      </c>
      <c r="AW686" s="40" t="n">
        <v>0</v>
      </c>
      <c r="AX686" t="n">
        <v>55.2</v>
      </c>
      <c r="AY686" s="40" t="n">
        <v>44.8</v>
      </c>
      <c r="BA686" s="18" t="n"/>
      <c r="BB686" t="inlineStr">
        <is>
          <t>.</t>
        </is>
      </c>
      <c r="BC686" s="18" t="inlineStr">
        <is>
          <t>.</t>
        </is>
      </c>
      <c r="BD686" s="18" t="inlineStr">
        <is>
          <t>Egypt</t>
        </is>
      </c>
      <c r="BE686" t="n">
        <v>0</v>
      </c>
      <c r="BF686" t="n">
        <v>0</v>
      </c>
      <c r="BG686" t="n">
        <v>0</v>
      </c>
      <c r="BH686" t="n">
        <v>0</v>
      </c>
      <c r="BI686" t="n">
        <v>1</v>
      </c>
      <c r="BJ686" t="n">
        <v>0</v>
      </c>
      <c r="BK686" s="18" t="n">
        <v>0</v>
      </c>
      <c r="BL686" t="n">
        <v>0</v>
      </c>
      <c r="BM686" t="n">
        <v>1</v>
      </c>
      <c r="BN686" s="18" t="n">
        <v>0</v>
      </c>
      <c r="BO686" t="n">
        <v>39.08333333333334</v>
      </c>
      <c r="BP686" t="n">
        <v>9.01</v>
      </c>
      <c r="BQ686" s="25" t="n">
        <v>35.5</v>
      </c>
      <c r="BR686" t="n">
        <v>1</v>
      </c>
      <c r="BS686" t="n">
        <v>0</v>
      </c>
      <c r="BT686" t="n">
        <v>0</v>
      </c>
      <c r="BU686" t="n">
        <v>0</v>
      </c>
      <c r="BV686" t="n">
        <v>0</v>
      </c>
      <c r="BW686" t="n">
        <v>0</v>
      </c>
      <c r="BX686" t="n">
        <v>0</v>
      </c>
      <c r="BY686" s="18" t="n">
        <v>0</v>
      </c>
      <c r="BZ686" t="n">
        <v>0</v>
      </c>
      <c r="CA686" t="n">
        <v>0</v>
      </c>
      <c r="CB686" t="n">
        <v>1</v>
      </c>
      <c r="CC686" s="18" t="n">
        <v>0</v>
      </c>
      <c r="CD686" t="n">
        <v>0</v>
      </c>
      <c r="CE686" t="n">
        <v>0</v>
      </c>
      <c r="CF686" t="n">
        <v>0</v>
      </c>
      <c r="CG686" t="n">
        <v>0</v>
      </c>
      <c r="CH686" s="18" t="n">
        <v>0</v>
      </c>
      <c r="CI686" t="n">
        <v>0</v>
      </c>
      <c r="CJ686" t="n">
        <v>0</v>
      </c>
      <c r="CK686" t="n">
        <v>1</v>
      </c>
      <c r="CL686" t="n">
        <v>1</v>
      </c>
      <c r="CM686" t="n">
        <v>0</v>
      </c>
      <c r="CN686" t="n">
        <v>0</v>
      </c>
      <c r="CO686" t="n">
        <v>0</v>
      </c>
      <c r="CP686" t="n">
        <v>1</v>
      </c>
      <c r="CQ686" t="n">
        <v>0</v>
      </c>
      <c r="CR686" t="n">
        <v>0</v>
      </c>
      <c r="CS686" s="18" t="n">
        <v>0</v>
      </c>
      <c r="DD686" s="34" t="inlineStr">
        <is>
          <t>X</t>
        </is>
      </c>
    </row>
    <row r="687">
      <c r="A687" t="n">
        <v>686</v>
      </c>
      <c r="B687" t="n">
        <v>42</v>
      </c>
      <c r="C687" s="25" t="inlineStr">
        <is>
          <t>Krafft (2018)</t>
        </is>
      </c>
      <c r="D687" s="12" t="n">
        <v>0.9247433692513352</v>
      </c>
      <c r="E687" s="14" t="n">
        <v>0.9761180008764094</v>
      </c>
      <c r="F687" s="7" t="n">
        <v>0.9473684210526315</v>
      </c>
      <c r="G687" s="7">
        <f>D687-E687</f>
        <v/>
      </c>
      <c r="H687" s="16">
        <f>D687+E687</f>
        <v/>
      </c>
      <c r="I687" s="11">
        <f>IFERROR(F687/SQRT(F687^2+W687), "X")</f>
        <v/>
      </c>
      <c r="J687" s="33">
        <f>IFERROR(SQRT((1-I687^2)/W687), "X")</f>
        <v/>
      </c>
      <c r="K687" s="33">
        <f>IFERROR(1/J687, "X")</f>
        <v/>
      </c>
      <c r="L687" s="33">
        <f>IFERROR(I687-J687, "X")</f>
        <v/>
      </c>
      <c r="M687" s="33">
        <f>IFERROR(I687+J687, "X")</f>
        <v/>
      </c>
      <c r="N687" s="8" t="n">
        <v>1</v>
      </c>
      <c r="O687" s="9" t="n">
        <v>0</v>
      </c>
      <c r="P687" s="8" t="n">
        <v>0</v>
      </c>
      <c r="Q687" s="9" t="n">
        <v>1</v>
      </c>
      <c r="R687" s="9" t="n">
        <v>0</v>
      </c>
      <c r="S687" s="9" t="n">
        <v>0</v>
      </c>
      <c r="T687" s="9" t="n">
        <v>0</v>
      </c>
      <c r="U687" s="8" t="n">
        <v>2300</v>
      </c>
      <c r="V687" s="9" t="n">
        <v>7</v>
      </c>
      <c r="W687" s="9">
        <f>U687-V687-1</f>
        <v/>
      </c>
      <c r="X687" s="9">
        <f>COUNTIF(B:B,B687)</f>
        <v/>
      </c>
      <c r="Y687" s="7" t="n">
        <v>9.81</v>
      </c>
      <c r="Z687" s="7" t="n">
        <v>11.78</v>
      </c>
      <c r="AA687" s="9" t="n">
        <v>0</v>
      </c>
      <c r="AB687" s="9" t="n">
        <v>1</v>
      </c>
      <c r="AC687" s="9" t="n">
        <v>0</v>
      </c>
      <c r="AD687" s="9" t="n">
        <v>1</v>
      </c>
      <c r="AE687" s="9" t="n">
        <v>0</v>
      </c>
      <c r="AF687" s="9" t="n">
        <v>0</v>
      </c>
      <c r="AG687" s="8" t="n">
        <v>0</v>
      </c>
      <c r="AH687" s="9" t="n">
        <v>1</v>
      </c>
      <c r="AI687" s="30" t="n">
        <v>0</v>
      </c>
      <c r="AJ687" s="9" t="n">
        <v>0</v>
      </c>
      <c r="AK687" s="30" t="n">
        <v>1</v>
      </c>
      <c r="AL687" s="21" t="n">
        <v>2012</v>
      </c>
      <c r="AM687" s="23">
        <f>LN(AL687)</f>
        <v/>
      </c>
      <c r="AN687" s="33" t="n">
        <v>0.197</v>
      </c>
      <c r="AO687" s="33" t="n">
        <v>0.12</v>
      </c>
      <c r="AP687" s="33">
        <f>1-SUM(AO687,AN687,AQ687)</f>
        <v/>
      </c>
      <c r="AQ687" s="43" t="n">
        <v>0.243</v>
      </c>
      <c r="AR687" s="33" t="inlineStr">
        <is>
          <t>.</t>
        </is>
      </c>
      <c r="AS687" s="43" t="inlineStr">
        <is>
          <t>.</t>
        </is>
      </c>
      <c r="AT687" s="42" t="n">
        <v>1</v>
      </c>
      <c r="AU687" s="18" t="n">
        <v>0</v>
      </c>
      <c r="AV687" t="n">
        <v>1</v>
      </c>
      <c r="AW687" s="40" t="n">
        <v>0</v>
      </c>
      <c r="AX687" t="n">
        <v>55.2</v>
      </c>
      <c r="AY687" s="40" t="n">
        <v>44.8</v>
      </c>
      <c r="BA687" s="18" t="n"/>
      <c r="BB687" t="inlineStr">
        <is>
          <t>.</t>
        </is>
      </c>
      <c r="BC687" s="18" t="inlineStr">
        <is>
          <t>.</t>
        </is>
      </c>
      <c r="BD687" s="18" t="inlineStr">
        <is>
          <t>Egypt</t>
        </is>
      </c>
      <c r="BE687" t="n">
        <v>0</v>
      </c>
      <c r="BF687" t="n">
        <v>0</v>
      </c>
      <c r="BG687" t="n">
        <v>0</v>
      </c>
      <c r="BH687" t="n">
        <v>0</v>
      </c>
      <c r="BI687" t="n">
        <v>1</v>
      </c>
      <c r="BJ687" t="n">
        <v>0</v>
      </c>
      <c r="BK687" s="18" t="n">
        <v>0</v>
      </c>
      <c r="BL687" t="n">
        <v>0</v>
      </c>
      <c r="BM687" t="n">
        <v>1</v>
      </c>
      <c r="BN687" s="18" t="n">
        <v>0</v>
      </c>
      <c r="BO687" t="n">
        <v>39.08333333333334</v>
      </c>
      <c r="BP687" t="n">
        <v>9.01</v>
      </c>
      <c r="BQ687" s="25" t="n">
        <v>29.52</v>
      </c>
      <c r="BR687" t="n">
        <v>0</v>
      </c>
      <c r="BS687" t="n">
        <v>0</v>
      </c>
      <c r="BT687" t="n">
        <v>0</v>
      </c>
      <c r="BU687" t="n">
        <v>1</v>
      </c>
      <c r="BV687" t="n">
        <v>0</v>
      </c>
      <c r="BW687" t="n">
        <v>0</v>
      </c>
      <c r="BX687" t="n">
        <v>0</v>
      </c>
      <c r="BY687" s="18" t="n">
        <v>0</v>
      </c>
      <c r="BZ687" t="n">
        <v>0</v>
      </c>
      <c r="CA687" t="n">
        <v>0</v>
      </c>
      <c r="CB687" t="n">
        <v>1</v>
      </c>
      <c r="CC687" s="18" t="n">
        <v>0</v>
      </c>
      <c r="CD687" t="n">
        <v>0</v>
      </c>
      <c r="CE687" t="n">
        <v>0</v>
      </c>
      <c r="CF687" t="n">
        <v>0</v>
      </c>
      <c r="CG687" t="n">
        <v>0</v>
      </c>
      <c r="CH687" s="18" t="n">
        <v>0</v>
      </c>
      <c r="CI687" t="n">
        <v>0</v>
      </c>
      <c r="CJ687" t="n">
        <v>0</v>
      </c>
      <c r="CK687" t="n">
        <v>1</v>
      </c>
      <c r="CL687" t="n">
        <v>1</v>
      </c>
      <c r="CM687" t="n">
        <v>0</v>
      </c>
      <c r="CN687" t="n">
        <v>0</v>
      </c>
      <c r="CO687" t="n">
        <v>0</v>
      </c>
      <c r="CP687" t="n">
        <v>1</v>
      </c>
      <c r="CQ687" t="n">
        <v>0</v>
      </c>
      <c r="CR687" t="n">
        <v>0</v>
      </c>
      <c r="CS687" s="18" t="n">
        <v>0</v>
      </c>
      <c r="DD687" s="34" t="inlineStr">
        <is>
          <t>X</t>
        </is>
      </c>
    </row>
    <row r="688">
      <c r="A688" t="n">
        <v>687</v>
      </c>
      <c r="B688" t="n">
        <v>42</v>
      </c>
      <c r="C688" s="25" t="inlineStr">
        <is>
          <t>Krafft (2018)</t>
        </is>
      </c>
      <c r="D688" s="12" t="n">
        <v>-0.8403758659612737</v>
      </c>
      <c r="E688" s="14" t="n">
        <v>-1.9995149914251</v>
      </c>
      <c r="F688" s="7" t="n">
        <v>0.4202898550724637</v>
      </c>
      <c r="G688" s="7">
        <f>D688-E688</f>
        <v/>
      </c>
      <c r="H688" s="16">
        <f>D688+E688</f>
        <v/>
      </c>
      <c r="I688" s="11">
        <f>IFERROR(F688/SQRT(F688^2+W688), "X")</f>
        <v/>
      </c>
      <c r="J688" s="33">
        <f>IFERROR(SQRT((1-I688^2)/W688), "X")</f>
        <v/>
      </c>
      <c r="K688" s="33">
        <f>IFERROR(1/J688, "X")</f>
        <v/>
      </c>
      <c r="L688" s="33">
        <f>IFERROR(I688-J688, "X")</f>
        <v/>
      </c>
      <c r="M688" s="33">
        <f>IFERROR(I688+J688, "X")</f>
        <v/>
      </c>
      <c r="N688" s="8" t="n">
        <v>1</v>
      </c>
      <c r="O688" s="9" t="n">
        <v>0</v>
      </c>
      <c r="P688" s="8" t="n">
        <v>0</v>
      </c>
      <c r="Q688" s="9" t="n">
        <v>1</v>
      </c>
      <c r="R688" s="9" t="n">
        <v>0</v>
      </c>
      <c r="S688" s="9" t="n">
        <v>0</v>
      </c>
      <c r="T688" s="9" t="n">
        <v>0</v>
      </c>
      <c r="U688" s="8" t="n">
        <v>2300</v>
      </c>
      <c r="V688" s="9" t="n">
        <v>7</v>
      </c>
      <c r="W688" s="9">
        <f>U688-V688-1</f>
        <v/>
      </c>
      <c r="X688" s="9">
        <f>COUNTIF(B:B,B688)</f>
        <v/>
      </c>
      <c r="Y688" s="7" t="n">
        <v>9.81</v>
      </c>
      <c r="Z688" s="7" t="n">
        <v>11.78</v>
      </c>
      <c r="AA688" s="9" t="n">
        <v>0</v>
      </c>
      <c r="AB688" s="9" t="n">
        <v>1</v>
      </c>
      <c r="AC688" s="9" t="n">
        <v>0</v>
      </c>
      <c r="AD688" s="9" t="n">
        <v>1</v>
      </c>
      <c r="AE688" s="9" t="n">
        <v>0</v>
      </c>
      <c r="AF688" s="9" t="n">
        <v>0</v>
      </c>
      <c r="AG688" s="8" t="n">
        <v>0</v>
      </c>
      <c r="AH688" s="9" t="n">
        <v>1</v>
      </c>
      <c r="AI688" s="30" t="n">
        <v>0</v>
      </c>
      <c r="AJ688" s="9" t="n">
        <v>0</v>
      </c>
      <c r="AK688" s="30" t="n">
        <v>1</v>
      </c>
      <c r="AL688" s="21" t="n">
        <v>2012</v>
      </c>
      <c r="AM688" s="23">
        <f>LN(AL688)</f>
        <v/>
      </c>
      <c r="AN688" s="33" t="n">
        <v>0.197</v>
      </c>
      <c r="AO688" s="33" t="n">
        <v>0.12</v>
      </c>
      <c r="AP688" s="33">
        <f>1-SUM(AO688,AN688,AQ688)</f>
        <v/>
      </c>
      <c r="AQ688" s="43" t="n">
        <v>0.243</v>
      </c>
      <c r="AR688" s="33" t="inlineStr">
        <is>
          <t>.</t>
        </is>
      </c>
      <c r="AS688" s="43" t="inlineStr">
        <is>
          <t>.</t>
        </is>
      </c>
      <c r="AT688" s="42" t="n">
        <v>1</v>
      </c>
      <c r="AU688" s="18" t="n">
        <v>0</v>
      </c>
      <c r="AV688" t="n">
        <v>1</v>
      </c>
      <c r="AW688" s="40" t="n">
        <v>0</v>
      </c>
      <c r="AX688" t="n">
        <v>55.2</v>
      </c>
      <c r="AY688" s="40" t="n">
        <v>44.8</v>
      </c>
      <c r="BA688" s="18" t="n"/>
      <c r="BB688" t="inlineStr">
        <is>
          <t>.</t>
        </is>
      </c>
      <c r="BC688" s="18" t="inlineStr">
        <is>
          <t>.</t>
        </is>
      </c>
      <c r="BD688" s="18" t="inlineStr">
        <is>
          <t>Egypt</t>
        </is>
      </c>
      <c r="BE688" t="n">
        <v>0</v>
      </c>
      <c r="BF688" t="n">
        <v>0</v>
      </c>
      <c r="BG688" t="n">
        <v>0</v>
      </c>
      <c r="BH688" t="n">
        <v>0</v>
      </c>
      <c r="BI688" t="n">
        <v>1</v>
      </c>
      <c r="BJ688" t="n">
        <v>0</v>
      </c>
      <c r="BK688" s="18" t="n">
        <v>0</v>
      </c>
      <c r="BL688" t="n">
        <v>0</v>
      </c>
      <c r="BM688" t="n">
        <v>1</v>
      </c>
      <c r="BN688" s="18" t="n">
        <v>0</v>
      </c>
      <c r="BO688" t="n">
        <v>39.08333333333334</v>
      </c>
      <c r="BP688" t="n">
        <v>9.01</v>
      </c>
      <c r="BQ688" s="25" t="n">
        <v>29.52</v>
      </c>
      <c r="BR688" t="n">
        <v>0</v>
      </c>
      <c r="BS688" t="n">
        <v>0</v>
      </c>
      <c r="BT688" t="n">
        <v>0</v>
      </c>
      <c r="BU688" t="n">
        <v>1</v>
      </c>
      <c r="BV688" t="n">
        <v>0</v>
      </c>
      <c r="BW688" t="n">
        <v>0</v>
      </c>
      <c r="BX688" t="n">
        <v>0</v>
      </c>
      <c r="BY688" s="18" t="n">
        <v>0</v>
      </c>
      <c r="BZ688" t="n">
        <v>0</v>
      </c>
      <c r="CA688" t="n">
        <v>0</v>
      </c>
      <c r="CB688" t="n">
        <v>1</v>
      </c>
      <c r="CC688" s="18" t="n">
        <v>0</v>
      </c>
      <c r="CD688" t="n">
        <v>0</v>
      </c>
      <c r="CE688" t="n">
        <v>0</v>
      </c>
      <c r="CF688" t="n">
        <v>0</v>
      </c>
      <c r="CG688" t="n">
        <v>0</v>
      </c>
      <c r="CH688" s="18" t="n">
        <v>0</v>
      </c>
      <c r="CI688" t="n">
        <v>0</v>
      </c>
      <c r="CJ688" t="n">
        <v>0</v>
      </c>
      <c r="CK688" t="n">
        <v>1</v>
      </c>
      <c r="CL688" t="n">
        <v>1</v>
      </c>
      <c r="CM688" t="n">
        <v>0</v>
      </c>
      <c r="CN688" t="n">
        <v>0</v>
      </c>
      <c r="CO688" t="n">
        <v>0</v>
      </c>
      <c r="CP688" t="n">
        <v>1</v>
      </c>
      <c r="CQ688" t="n">
        <v>0</v>
      </c>
      <c r="CR688" t="n">
        <v>0</v>
      </c>
      <c r="CS688" s="18" t="n">
        <v>0</v>
      </c>
      <c r="DD688" s="34" t="inlineStr">
        <is>
          <t>X</t>
        </is>
      </c>
    </row>
    <row r="689">
      <c r="A689" t="n">
        <v>688</v>
      </c>
      <c r="B689" t="n">
        <v>42</v>
      </c>
      <c r="C689" s="25" t="inlineStr">
        <is>
          <t>Krafft (2018)</t>
        </is>
      </c>
      <c r="D689" s="12" t="n">
        <v>2.376412617299128</v>
      </c>
      <c r="E689" s="14" t="n">
        <v>1.281398960308354</v>
      </c>
      <c r="F689" s="7" t="n">
        <v>1.854545454545454</v>
      </c>
      <c r="G689" s="7">
        <f>D689-E689</f>
        <v/>
      </c>
      <c r="H689" s="16">
        <f>D689+E689</f>
        <v/>
      </c>
      <c r="I689" s="11">
        <f>IFERROR(F689/SQRT(F689^2+W689), "X")</f>
        <v/>
      </c>
      <c r="J689" s="33">
        <f>IFERROR(SQRT((1-I689^2)/W689), "X")</f>
        <v/>
      </c>
      <c r="K689" s="33">
        <f>IFERROR(1/J689, "X")</f>
        <v/>
      </c>
      <c r="L689" s="33">
        <f>IFERROR(I689-J689, "X")</f>
        <v/>
      </c>
      <c r="M689" s="33">
        <f>IFERROR(I689+J689, "X")</f>
        <v/>
      </c>
      <c r="N689" s="8" t="n">
        <v>1</v>
      </c>
      <c r="O689" s="9" t="n">
        <v>0</v>
      </c>
      <c r="P689" s="8" t="n">
        <v>0</v>
      </c>
      <c r="Q689" s="9" t="n">
        <v>1</v>
      </c>
      <c r="R689" s="9" t="n">
        <v>0</v>
      </c>
      <c r="S689" s="9" t="n">
        <v>0</v>
      </c>
      <c r="T689" s="9" t="n">
        <v>0</v>
      </c>
      <c r="U689" s="8" t="n">
        <v>2300</v>
      </c>
      <c r="V689" s="9" t="n">
        <v>7</v>
      </c>
      <c r="W689" s="9">
        <f>U689-V689-1</f>
        <v/>
      </c>
      <c r="X689" s="9">
        <f>COUNTIF(B:B,B689)</f>
        <v/>
      </c>
      <c r="Y689" s="7" t="n">
        <v>9.81</v>
      </c>
      <c r="Z689" s="7" t="n">
        <v>11.78</v>
      </c>
      <c r="AA689" s="9" t="n">
        <v>0</v>
      </c>
      <c r="AB689" s="9" t="n">
        <v>1</v>
      </c>
      <c r="AC689" s="9" t="n">
        <v>0</v>
      </c>
      <c r="AD689" s="9" t="n">
        <v>1</v>
      </c>
      <c r="AE689" s="9" t="n">
        <v>0</v>
      </c>
      <c r="AF689" s="9" t="n">
        <v>0</v>
      </c>
      <c r="AG689" s="8" t="n">
        <v>0</v>
      </c>
      <c r="AH689" s="9" t="n">
        <v>1</v>
      </c>
      <c r="AI689" s="30" t="n">
        <v>0</v>
      </c>
      <c r="AJ689" s="9" t="n">
        <v>0</v>
      </c>
      <c r="AK689" s="30" t="n">
        <v>1</v>
      </c>
      <c r="AL689" s="21" t="n">
        <v>2012</v>
      </c>
      <c r="AM689" s="23">
        <f>LN(AL689)</f>
        <v/>
      </c>
      <c r="AN689" s="33" t="n">
        <v>0.197</v>
      </c>
      <c r="AO689" s="33" t="n">
        <v>0.12</v>
      </c>
      <c r="AP689" s="33">
        <f>1-SUM(AO689,AN689,AQ689)</f>
        <v/>
      </c>
      <c r="AQ689" s="43" t="n">
        <v>0.243</v>
      </c>
      <c r="AR689" s="33" t="inlineStr">
        <is>
          <t>.</t>
        </is>
      </c>
      <c r="AS689" s="43" t="inlineStr">
        <is>
          <t>.</t>
        </is>
      </c>
      <c r="AT689" s="42" t="n">
        <v>1</v>
      </c>
      <c r="AU689" s="18" t="n">
        <v>0</v>
      </c>
      <c r="AV689" t="n">
        <v>1</v>
      </c>
      <c r="AW689" s="40" t="n">
        <v>0</v>
      </c>
      <c r="AX689" t="n">
        <v>55.2</v>
      </c>
      <c r="AY689" s="40" t="n">
        <v>44.8</v>
      </c>
      <c r="BA689" s="18" t="n"/>
      <c r="BB689" t="inlineStr">
        <is>
          <t>.</t>
        </is>
      </c>
      <c r="BC689" s="18" t="inlineStr">
        <is>
          <t>.</t>
        </is>
      </c>
      <c r="BD689" s="18" t="inlineStr">
        <is>
          <t>Egypt</t>
        </is>
      </c>
      <c r="BE689" t="n">
        <v>0</v>
      </c>
      <c r="BF689" t="n">
        <v>0</v>
      </c>
      <c r="BG689" t="n">
        <v>0</v>
      </c>
      <c r="BH689" t="n">
        <v>0</v>
      </c>
      <c r="BI689" t="n">
        <v>1</v>
      </c>
      <c r="BJ689" t="n">
        <v>0</v>
      </c>
      <c r="BK689" s="18" t="n">
        <v>0</v>
      </c>
      <c r="BL689" t="n">
        <v>0</v>
      </c>
      <c r="BM689" t="n">
        <v>1</v>
      </c>
      <c r="BN689" s="18" t="n">
        <v>0</v>
      </c>
      <c r="BO689" t="n">
        <v>39.08333333333334</v>
      </c>
      <c r="BP689" t="n">
        <v>9.01</v>
      </c>
      <c r="BQ689" s="25" t="n">
        <v>29.52</v>
      </c>
      <c r="BR689" t="n">
        <v>0</v>
      </c>
      <c r="BS689" t="n">
        <v>0</v>
      </c>
      <c r="BT689" t="n">
        <v>0</v>
      </c>
      <c r="BU689" t="n">
        <v>1</v>
      </c>
      <c r="BV689" t="n">
        <v>0</v>
      </c>
      <c r="BW689" t="n">
        <v>0</v>
      </c>
      <c r="BX689" t="n">
        <v>0</v>
      </c>
      <c r="BY689" s="18" t="n">
        <v>0</v>
      </c>
      <c r="BZ689" t="n">
        <v>0</v>
      </c>
      <c r="CA689" t="n">
        <v>0</v>
      </c>
      <c r="CB689" t="n">
        <v>1</v>
      </c>
      <c r="CC689" s="18" t="n">
        <v>0</v>
      </c>
      <c r="CD689" t="n">
        <v>0</v>
      </c>
      <c r="CE689" t="n">
        <v>0</v>
      </c>
      <c r="CF689" t="n">
        <v>0</v>
      </c>
      <c r="CG689" t="n">
        <v>0</v>
      </c>
      <c r="CH689" s="18" t="n">
        <v>0</v>
      </c>
      <c r="CI689" t="n">
        <v>0</v>
      </c>
      <c r="CJ689" t="n">
        <v>0</v>
      </c>
      <c r="CK689" t="n">
        <v>1</v>
      </c>
      <c r="CL689" t="n">
        <v>1</v>
      </c>
      <c r="CM689" t="n">
        <v>0</v>
      </c>
      <c r="CN689" t="n">
        <v>0</v>
      </c>
      <c r="CO689" t="n">
        <v>0</v>
      </c>
      <c r="CP689" t="n">
        <v>1</v>
      </c>
      <c r="CQ689" t="n">
        <v>0</v>
      </c>
      <c r="CR689" t="n">
        <v>0</v>
      </c>
      <c r="CS689" s="18" t="n">
        <v>0</v>
      </c>
      <c r="DD689" s="34" t="inlineStr">
        <is>
          <t>X</t>
        </is>
      </c>
    </row>
    <row r="690">
      <c r="A690" t="n">
        <v>689</v>
      </c>
      <c r="B690" t="n">
        <v>42</v>
      </c>
      <c r="C690" s="25" t="inlineStr">
        <is>
          <t>Krafft (2018)</t>
        </is>
      </c>
      <c r="D690" s="12" t="n">
        <v>2.312765468399514</v>
      </c>
      <c r="E690" s="14" t="n">
        <v>2.61342497929145</v>
      </c>
      <c r="F690" s="7" t="n">
        <v>0.8849557522123894</v>
      </c>
      <c r="G690" s="7">
        <f>D690-E690</f>
        <v/>
      </c>
      <c r="H690" s="16">
        <f>D690+E690</f>
        <v/>
      </c>
      <c r="I690" s="11">
        <f>IFERROR(F690/SQRT(F690^2+W690), "X")</f>
        <v/>
      </c>
      <c r="J690" s="33">
        <f>IFERROR(SQRT((1-I690^2)/W690), "X")</f>
        <v/>
      </c>
      <c r="K690" s="33">
        <f>IFERROR(1/J690, "X")</f>
        <v/>
      </c>
      <c r="L690" s="33">
        <f>IFERROR(I690-J690, "X")</f>
        <v/>
      </c>
      <c r="M690" s="33">
        <f>IFERROR(I690+J690, "X")</f>
        <v/>
      </c>
      <c r="N690" s="8" t="n">
        <v>1</v>
      </c>
      <c r="O690" s="9" t="n">
        <v>0</v>
      </c>
      <c r="P690" s="8" t="n">
        <v>0</v>
      </c>
      <c r="Q690" s="9" t="n">
        <v>1</v>
      </c>
      <c r="R690" s="9" t="n">
        <v>0</v>
      </c>
      <c r="S690" s="9" t="n">
        <v>0</v>
      </c>
      <c r="T690" s="9" t="n">
        <v>0</v>
      </c>
      <c r="U690" s="8" t="n">
        <v>2300</v>
      </c>
      <c r="V690" s="9" t="n">
        <v>7</v>
      </c>
      <c r="W690" s="9">
        <f>U690-V690-1</f>
        <v/>
      </c>
      <c r="X690" s="9">
        <f>COUNTIF(B:B,B690)</f>
        <v/>
      </c>
      <c r="Y690" s="7" t="n">
        <v>9.81</v>
      </c>
      <c r="Z690" s="7" t="n">
        <v>11.78</v>
      </c>
      <c r="AA690" s="9" t="n">
        <v>0</v>
      </c>
      <c r="AB690" s="9" t="n">
        <v>1</v>
      </c>
      <c r="AC690" s="9" t="n">
        <v>0</v>
      </c>
      <c r="AD690" s="9" t="n">
        <v>1</v>
      </c>
      <c r="AE690" s="9" t="n">
        <v>0</v>
      </c>
      <c r="AF690" s="9" t="n">
        <v>0</v>
      </c>
      <c r="AG690" s="8" t="n">
        <v>0</v>
      </c>
      <c r="AH690" s="9" t="n">
        <v>1</v>
      </c>
      <c r="AI690" s="30" t="n">
        <v>0</v>
      </c>
      <c r="AJ690" s="9" t="n">
        <v>0</v>
      </c>
      <c r="AK690" s="30" t="n">
        <v>1</v>
      </c>
      <c r="AL690" s="21" t="n">
        <v>2012</v>
      </c>
      <c r="AM690" s="23">
        <f>LN(AL690)</f>
        <v/>
      </c>
      <c r="AN690" s="33" t="n">
        <v>0.197</v>
      </c>
      <c r="AO690" s="33" t="n">
        <v>0.12</v>
      </c>
      <c r="AP690" s="33">
        <f>1-SUM(AO690,AN690,AQ690)</f>
        <v/>
      </c>
      <c r="AQ690" s="43" t="n">
        <v>0.243</v>
      </c>
      <c r="AR690" s="33" t="inlineStr">
        <is>
          <t>.</t>
        </is>
      </c>
      <c r="AS690" s="43" t="inlineStr">
        <is>
          <t>.</t>
        </is>
      </c>
      <c r="AT690" s="42" t="n">
        <v>1</v>
      </c>
      <c r="AU690" s="18" t="n">
        <v>0</v>
      </c>
      <c r="AV690" t="n">
        <v>1</v>
      </c>
      <c r="AW690" s="40" t="n">
        <v>0</v>
      </c>
      <c r="AX690" t="n">
        <v>55.2</v>
      </c>
      <c r="AY690" s="40" t="n">
        <v>44.8</v>
      </c>
      <c r="BA690" s="18" t="n"/>
      <c r="BB690" t="inlineStr">
        <is>
          <t>.</t>
        </is>
      </c>
      <c r="BC690" s="18" t="inlineStr">
        <is>
          <t>.</t>
        </is>
      </c>
      <c r="BD690" s="18" t="inlineStr">
        <is>
          <t>Egypt</t>
        </is>
      </c>
      <c r="BE690" t="n">
        <v>0</v>
      </c>
      <c r="BF690" t="n">
        <v>0</v>
      </c>
      <c r="BG690" t="n">
        <v>0</v>
      </c>
      <c r="BH690" t="n">
        <v>0</v>
      </c>
      <c r="BI690" t="n">
        <v>1</v>
      </c>
      <c r="BJ690" t="n">
        <v>0</v>
      </c>
      <c r="BK690" s="18" t="n">
        <v>0</v>
      </c>
      <c r="BL690" t="n">
        <v>0</v>
      </c>
      <c r="BM690" t="n">
        <v>1</v>
      </c>
      <c r="BN690" s="18" t="n">
        <v>0</v>
      </c>
      <c r="BO690" t="n">
        <v>39.08333333333334</v>
      </c>
      <c r="BP690" t="n">
        <v>9.01</v>
      </c>
      <c r="BQ690" s="25" t="n">
        <v>29.52</v>
      </c>
      <c r="BR690" t="n">
        <v>0</v>
      </c>
      <c r="BS690" t="n">
        <v>0</v>
      </c>
      <c r="BT690" t="n">
        <v>0</v>
      </c>
      <c r="BU690" t="n">
        <v>1</v>
      </c>
      <c r="BV690" t="n">
        <v>0</v>
      </c>
      <c r="BW690" t="n">
        <v>0</v>
      </c>
      <c r="BX690" t="n">
        <v>0</v>
      </c>
      <c r="BY690" s="18" t="n">
        <v>0</v>
      </c>
      <c r="BZ690" t="n">
        <v>0</v>
      </c>
      <c r="CA690" t="n">
        <v>0</v>
      </c>
      <c r="CB690" t="n">
        <v>1</v>
      </c>
      <c r="CC690" s="18" t="n">
        <v>0</v>
      </c>
      <c r="CD690" t="n">
        <v>0</v>
      </c>
      <c r="CE690" t="n">
        <v>0</v>
      </c>
      <c r="CF690" t="n">
        <v>0</v>
      </c>
      <c r="CG690" t="n">
        <v>0</v>
      </c>
      <c r="CH690" s="18" t="n">
        <v>0</v>
      </c>
      <c r="CI690" t="n">
        <v>0</v>
      </c>
      <c r="CJ690" t="n">
        <v>0</v>
      </c>
      <c r="CK690" t="n">
        <v>1</v>
      </c>
      <c r="CL690" t="n">
        <v>1</v>
      </c>
      <c r="CM690" t="n">
        <v>0</v>
      </c>
      <c r="CN690" t="n">
        <v>0</v>
      </c>
      <c r="CO690" t="n">
        <v>0</v>
      </c>
      <c r="CP690" t="n">
        <v>1</v>
      </c>
      <c r="CQ690" t="n">
        <v>0</v>
      </c>
      <c r="CR690" t="n">
        <v>0</v>
      </c>
      <c r="CS690" s="18" t="n">
        <v>0</v>
      </c>
      <c r="DD690" s="34" t="inlineStr">
        <is>
          <t>X</t>
        </is>
      </c>
    </row>
    <row r="691" customFormat="1" s="153">
      <c r="A691" s="153" t="n">
        <v>690</v>
      </c>
      <c r="B691" s="153" t="n">
        <v>42</v>
      </c>
      <c r="C691" s="154" t="inlineStr">
        <is>
          <t>Krafft (2018)</t>
        </is>
      </c>
      <c r="D691" s="155" t="n">
        <v>3.9364104664247</v>
      </c>
      <c r="E691" s="156" t="n">
        <v>1.090990166724449</v>
      </c>
      <c r="F691" s="157" t="n">
        <v>3.608108108108108</v>
      </c>
      <c r="G691" s="157">
        <f>D691-E691</f>
        <v/>
      </c>
      <c r="H691" s="158">
        <f>D691+E691</f>
        <v/>
      </c>
      <c r="I691" s="159">
        <f>IFERROR(F691/SQRT(F691^2+W691), "X")</f>
        <v/>
      </c>
      <c r="J691" s="160">
        <f>IFERROR(SQRT((1-I691^2)/W691), "X")</f>
        <v/>
      </c>
      <c r="K691" s="160">
        <f>IFERROR(1/J691, "X")</f>
        <v/>
      </c>
      <c r="L691" s="160">
        <f>IFERROR(I691-J691, "X")</f>
        <v/>
      </c>
      <c r="M691" s="160">
        <f>IFERROR(I691+J691, "X")</f>
        <v/>
      </c>
      <c r="N691" s="161" t="n">
        <v>1</v>
      </c>
      <c r="O691" s="162" t="n">
        <v>0</v>
      </c>
      <c r="P691" s="161" t="n">
        <v>0</v>
      </c>
      <c r="Q691" s="162" t="n">
        <v>1</v>
      </c>
      <c r="R691" s="162" t="n">
        <v>0</v>
      </c>
      <c r="S691" s="162" t="n">
        <v>0</v>
      </c>
      <c r="T691" s="162" t="n">
        <v>0</v>
      </c>
      <c r="U691" s="161" t="n">
        <v>2300</v>
      </c>
      <c r="V691" s="162" t="n">
        <v>7</v>
      </c>
      <c r="W691" s="162">
        <f>U691-V691-1</f>
        <v/>
      </c>
      <c r="X691" s="162">
        <f>COUNTIF(B:B,B691)</f>
        <v/>
      </c>
      <c r="Y691" s="157" t="n">
        <v>9.81</v>
      </c>
      <c r="Z691" s="157" t="n">
        <v>11.78</v>
      </c>
      <c r="AA691" s="162" t="n">
        <v>0</v>
      </c>
      <c r="AB691" s="162" t="n">
        <v>1</v>
      </c>
      <c r="AC691" s="162" t="n">
        <v>0</v>
      </c>
      <c r="AD691" s="162" t="n">
        <v>1</v>
      </c>
      <c r="AE691" s="162" t="n">
        <v>0</v>
      </c>
      <c r="AF691" s="162" t="n">
        <v>0</v>
      </c>
      <c r="AG691" s="161" t="n">
        <v>0</v>
      </c>
      <c r="AH691" s="162" t="n">
        <v>1</v>
      </c>
      <c r="AI691" s="163" t="n">
        <v>0</v>
      </c>
      <c r="AJ691" s="162" t="n">
        <v>0</v>
      </c>
      <c r="AK691" s="163" t="n">
        <v>1</v>
      </c>
      <c r="AL691" s="164" t="n">
        <v>2012</v>
      </c>
      <c r="AM691" s="165">
        <f>LN(AL691)</f>
        <v/>
      </c>
      <c r="AN691" s="160" t="n">
        <v>0.197</v>
      </c>
      <c r="AO691" s="160" t="n">
        <v>0.12</v>
      </c>
      <c r="AP691" s="160">
        <f>1-SUM(AO691,AN691,AQ691)</f>
        <v/>
      </c>
      <c r="AQ691" s="166" t="n">
        <v>0.243</v>
      </c>
      <c r="AR691" s="160" t="inlineStr">
        <is>
          <t>.</t>
        </is>
      </c>
      <c r="AS691" s="166" t="inlineStr">
        <is>
          <t>.</t>
        </is>
      </c>
      <c r="AT691" s="167" t="n">
        <v>1</v>
      </c>
      <c r="AU691" s="168" t="n">
        <v>0</v>
      </c>
      <c r="AV691" s="153" t="n">
        <v>1</v>
      </c>
      <c r="AW691" s="169" t="n">
        <v>0</v>
      </c>
      <c r="AX691" s="153" t="n">
        <v>55.2</v>
      </c>
      <c r="AY691" s="169" t="n">
        <v>44.8</v>
      </c>
      <c r="BA691" s="168" t="n"/>
      <c r="BB691" s="153" t="inlineStr">
        <is>
          <t>.</t>
        </is>
      </c>
      <c r="BC691" s="168" t="inlineStr">
        <is>
          <t>.</t>
        </is>
      </c>
      <c r="BD691" s="168" t="inlineStr">
        <is>
          <t>Egypt</t>
        </is>
      </c>
      <c r="BE691" t="n">
        <v>0</v>
      </c>
      <c r="BF691" t="n">
        <v>0</v>
      </c>
      <c r="BG691" t="n">
        <v>0</v>
      </c>
      <c r="BH691" t="n">
        <v>0</v>
      </c>
      <c r="BI691" t="n">
        <v>1</v>
      </c>
      <c r="BJ691" t="n">
        <v>0</v>
      </c>
      <c r="BK691" s="168" t="n">
        <v>0</v>
      </c>
      <c r="BL691" t="n">
        <v>0</v>
      </c>
      <c r="BM691" t="n">
        <v>1</v>
      </c>
      <c r="BN691" s="168" t="n">
        <v>0</v>
      </c>
      <c r="BO691" t="n">
        <v>39.08333333333334</v>
      </c>
      <c r="BP691" t="n">
        <v>9.01</v>
      </c>
      <c r="BQ691" s="154" t="n">
        <v>29.52</v>
      </c>
      <c r="BR691" s="153" t="n">
        <v>0</v>
      </c>
      <c r="BS691" s="153" t="n">
        <v>0</v>
      </c>
      <c r="BT691" s="153" t="n">
        <v>0</v>
      </c>
      <c r="BU691" s="153" t="n">
        <v>1</v>
      </c>
      <c r="BV691" s="153" t="n">
        <v>0</v>
      </c>
      <c r="BW691" s="153" t="n">
        <v>0</v>
      </c>
      <c r="BX691" s="153" t="n">
        <v>0</v>
      </c>
      <c r="BY691" s="168" t="n">
        <v>0</v>
      </c>
      <c r="BZ691" s="153" t="n">
        <v>0</v>
      </c>
      <c r="CA691" s="153" t="n">
        <v>0</v>
      </c>
      <c r="CB691" s="153" t="n">
        <v>1</v>
      </c>
      <c r="CC691" s="168" t="n">
        <v>0</v>
      </c>
      <c r="CD691" s="153" t="n">
        <v>0</v>
      </c>
      <c r="CE691" s="153" t="n">
        <v>0</v>
      </c>
      <c r="CF691" s="153" t="n">
        <v>0</v>
      </c>
      <c r="CG691" s="153" t="n">
        <v>0</v>
      </c>
      <c r="CH691" s="168" t="n">
        <v>0</v>
      </c>
      <c r="CI691" s="153" t="n">
        <v>0</v>
      </c>
      <c r="CJ691" s="153" t="n">
        <v>0</v>
      </c>
      <c r="CK691" s="153" t="n">
        <v>1</v>
      </c>
      <c r="CL691" s="153" t="n">
        <v>1</v>
      </c>
      <c r="CM691" s="153" t="n">
        <v>0</v>
      </c>
      <c r="CN691" s="153" t="n">
        <v>0</v>
      </c>
      <c r="CO691" s="153" t="n">
        <v>0</v>
      </c>
      <c r="CP691" s="153" t="n">
        <v>1</v>
      </c>
      <c r="CQ691" s="153" t="n">
        <v>0</v>
      </c>
      <c r="CR691" s="153" t="n">
        <v>0</v>
      </c>
      <c r="CS691" s="168" t="n">
        <v>0</v>
      </c>
      <c r="CY691" s="171" t="n"/>
      <c r="DD691" s="171" t="inlineStr">
        <is>
          <t>X</t>
        </is>
      </c>
    </row>
    <row r="692">
      <c r="A692" t="n">
        <v>691</v>
      </c>
      <c r="B692" t="n">
        <v>43</v>
      </c>
      <c r="C692" s="25" t="inlineStr">
        <is>
          <t>Walker &amp; Zhu (2008)</t>
        </is>
      </c>
      <c r="D692" s="12" t="n">
        <v>7.789268665224773</v>
      </c>
      <c r="E692" s="14" t="n">
        <v>0.7418351109737878</v>
      </c>
      <c r="F692" s="7" t="n">
        <v>10.5</v>
      </c>
      <c r="G692" s="7">
        <f>D692-E692</f>
        <v/>
      </c>
      <c r="H692" s="16">
        <f>D692+E692</f>
        <v/>
      </c>
      <c r="I692" s="11">
        <f>IFERROR(F692/SQRT(F692^2+W692), "X")</f>
        <v/>
      </c>
      <c r="J692" s="33">
        <f>IFERROR(SQRT((1-I692^2)/W692), "X")</f>
        <v/>
      </c>
      <c r="K692" s="33">
        <f>IFERROR(1/J692, "X")</f>
        <v/>
      </c>
      <c r="L692" s="33">
        <f>IFERROR(I692-J692, "X")</f>
        <v/>
      </c>
      <c r="M692" s="33">
        <f>IFERROR(I692+J692, "X")</f>
        <v/>
      </c>
      <c r="N692" s="8" t="n">
        <v>1</v>
      </c>
      <c r="O692" s="9" t="n">
        <v>0</v>
      </c>
      <c r="P692" s="8" t="n">
        <v>0</v>
      </c>
      <c r="Q692" s="9" t="n">
        <v>0</v>
      </c>
      <c r="R692" s="9" t="n">
        <v>1</v>
      </c>
      <c r="S692" s="9" t="n">
        <v>0</v>
      </c>
      <c r="T692" s="9" t="n">
        <v>0</v>
      </c>
      <c r="U692" s="8" t="n">
        <v>3302</v>
      </c>
      <c r="V692" s="9" t="n">
        <v>25</v>
      </c>
      <c r="W692" s="9">
        <f>U692-V692-1</f>
        <v/>
      </c>
      <c r="X692" s="9">
        <f>COUNTIF(B:B,B692)</f>
        <v/>
      </c>
      <c r="Y692" s="7" t="n">
        <v>15</v>
      </c>
      <c r="Z692" s="7">
        <f>BQ692-Y692-6</f>
        <v/>
      </c>
      <c r="AA692" s="9" t="n">
        <v>0</v>
      </c>
      <c r="AB692" s="9" t="n">
        <v>1</v>
      </c>
      <c r="AC692" s="9" t="n">
        <v>0</v>
      </c>
      <c r="AD692" s="9" t="n">
        <v>1</v>
      </c>
      <c r="AE692" s="9" t="n">
        <v>0</v>
      </c>
      <c r="AF692" s="9" t="n">
        <v>0</v>
      </c>
      <c r="AG692" s="8" t="n">
        <v>0</v>
      </c>
      <c r="AH692" s="9" t="n">
        <v>1</v>
      </c>
      <c r="AI692" s="30" t="n">
        <v>0</v>
      </c>
      <c r="AJ692" s="9" t="n">
        <v>0</v>
      </c>
      <c r="AK692" s="30" t="n">
        <v>1</v>
      </c>
      <c r="AL692" s="21" t="n">
        <v>1999</v>
      </c>
      <c r="AM692" s="23">
        <f>LN(AL692)</f>
        <v/>
      </c>
      <c r="AN692" s="33" t="n">
        <v>0</v>
      </c>
      <c r="AO692" s="33" t="n">
        <v>0</v>
      </c>
      <c r="AP692" s="33" t="n">
        <v>0</v>
      </c>
      <c r="AQ692" s="43" t="n">
        <v>1</v>
      </c>
      <c r="AR692" s="33" t="inlineStr">
        <is>
          <t>.</t>
        </is>
      </c>
      <c r="AS692" s="43" t="inlineStr">
        <is>
          <t>.</t>
        </is>
      </c>
      <c r="AT692" s="42" t="n">
        <v>1</v>
      </c>
      <c r="AU692" s="18" t="n">
        <v>0</v>
      </c>
      <c r="AV692" t="n">
        <v>1</v>
      </c>
      <c r="AW692" s="40" t="n">
        <v>0</v>
      </c>
      <c r="AX692" t="inlineStr">
        <is>
          <t>.</t>
        </is>
      </c>
      <c r="AY692" s="40" t="inlineStr">
        <is>
          <t>.</t>
        </is>
      </c>
      <c r="BA692" s="18" t="n"/>
      <c r="BB692" t="inlineStr">
        <is>
          <t>.</t>
        </is>
      </c>
      <c r="BC692" s="18" t="inlineStr">
        <is>
          <t>.</t>
        </is>
      </c>
      <c r="BD692" s="18" t="inlineStr">
        <is>
          <t>United Kingdom</t>
        </is>
      </c>
      <c r="BE692" t="n">
        <v>1</v>
      </c>
      <c r="BF692" t="n">
        <v>0</v>
      </c>
      <c r="BG692" t="n">
        <v>1</v>
      </c>
      <c r="BH692" t="n">
        <v>0</v>
      </c>
      <c r="BI692" t="n">
        <v>0</v>
      </c>
      <c r="BJ692" t="n">
        <v>0</v>
      </c>
      <c r="BK692" s="18" t="n">
        <v>0</v>
      </c>
      <c r="BL692" t="n">
        <v>1</v>
      </c>
      <c r="BM692" t="n">
        <v>0</v>
      </c>
      <c r="BN692" s="18" t="n">
        <v>0</v>
      </c>
      <c r="BO692" t="n">
        <v>1847.333333333333</v>
      </c>
      <c r="BP692" t="n">
        <v>883.1999999999999</v>
      </c>
      <c r="BQ692" s="25" t="n">
        <v>50</v>
      </c>
      <c r="BR692" t="n">
        <v>0</v>
      </c>
      <c r="BS692" t="n">
        <v>0</v>
      </c>
      <c r="BT692" t="n">
        <v>1</v>
      </c>
      <c r="BU692" t="n">
        <v>0</v>
      </c>
      <c r="BV692" t="n">
        <v>0</v>
      </c>
      <c r="BW692" t="n">
        <v>0</v>
      </c>
      <c r="BX692" t="n">
        <v>0</v>
      </c>
      <c r="BY692" s="18" t="n">
        <v>0</v>
      </c>
      <c r="BZ692" t="n">
        <v>0</v>
      </c>
      <c r="CA692" t="n">
        <v>0</v>
      </c>
      <c r="CB692" t="n">
        <v>0</v>
      </c>
      <c r="CC692" s="18" t="n">
        <v>1</v>
      </c>
      <c r="CD692" t="n">
        <v>0</v>
      </c>
      <c r="CE692" t="n">
        <v>0</v>
      </c>
      <c r="CF692" t="n">
        <v>0</v>
      </c>
      <c r="CG692" t="n">
        <v>0</v>
      </c>
      <c r="CH692" s="18" t="n">
        <v>0</v>
      </c>
      <c r="CI692" t="n">
        <v>1</v>
      </c>
      <c r="CJ692" t="n">
        <v>1</v>
      </c>
      <c r="CK692" t="n">
        <v>0</v>
      </c>
      <c r="CL692" t="n">
        <v>0</v>
      </c>
      <c r="CM692" t="n">
        <v>1</v>
      </c>
      <c r="CN692" t="n">
        <v>1</v>
      </c>
      <c r="CO692" t="n">
        <v>0</v>
      </c>
      <c r="CP692" t="n">
        <v>1</v>
      </c>
      <c r="CQ692" t="n">
        <v>1</v>
      </c>
      <c r="CR692" t="n">
        <v>1</v>
      </c>
      <c r="CS692" s="18" t="n">
        <v>1</v>
      </c>
      <c r="DD692" s="34" t="inlineStr">
        <is>
          <t>X</t>
        </is>
      </c>
    </row>
    <row r="693">
      <c r="A693" t="n">
        <v>692</v>
      </c>
      <c r="B693" t="n">
        <v>43</v>
      </c>
      <c r="C693" s="25" t="inlineStr">
        <is>
          <t>Walker &amp; Zhu (2008)</t>
        </is>
      </c>
      <c r="D693" s="12" t="n">
        <v>14.444313818678</v>
      </c>
      <c r="E693" s="14" t="n">
        <v>0.8024618788154446</v>
      </c>
      <c r="F693" s="7" t="n">
        <v>18</v>
      </c>
      <c r="G693" s="7">
        <f>D693-E693</f>
        <v/>
      </c>
      <c r="H693" s="16">
        <f>D693+E693</f>
        <v/>
      </c>
      <c r="I693" s="11">
        <f>IFERROR(F693/SQRT(F693^2+W693), "X")</f>
        <v/>
      </c>
      <c r="J693" s="33">
        <f>IFERROR(SQRT((1-I693^2)/W693), "X")</f>
        <v/>
      </c>
      <c r="K693" s="33">
        <f>IFERROR(1/J693, "X")</f>
        <v/>
      </c>
      <c r="L693" s="33">
        <f>IFERROR(I693-J693, "X")</f>
        <v/>
      </c>
      <c r="M693" s="33">
        <f>IFERROR(I693+J693, "X")</f>
        <v/>
      </c>
      <c r="N693" s="8" t="n">
        <v>1</v>
      </c>
      <c r="O693" s="9" t="n">
        <v>0</v>
      </c>
      <c r="P693" s="8" t="n">
        <v>0</v>
      </c>
      <c r="Q693" s="9" t="n">
        <v>0</v>
      </c>
      <c r="R693" s="9" t="n">
        <v>1</v>
      </c>
      <c r="S693" s="9" t="n">
        <v>0</v>
      </c>
      <c r="T693" s="9" t="n">
        <v>0</v>
      </c>
      <c r="U693" s="8" t="n">
        <v>1994</v>
      </c>
      <c r="V693" s="9" t="n">
        <v>25</v>
      </c>
      <c r="W693" s="9">
        <f>U693-V693-1</f>
        <v/>
      </c>
      <c r="X693" s="9">
        <f>COUNTIF(B:B,B693)</f>
        <v/>
      </c>
      <c r="Y693" s="7" t="n">
        <v>15</v>
      </c>
      <c r="Z693" s="7">
        <f>BQ693-Y693-6</f>
        <v/>
      </c>
      <c r="AA693" s="9" t="n">
        <v>0</v>
      </c>
      <c r="AB693" s="9" t="n">
        <v>1</v>
      </c>
      <c r="AC693" s="9" t="n">
        <v>0</v>
      </c>
      <c r="AD693" s="9" t="n">
        <v>1</v>
      </c>
      <c r="AE693" s="9" t="n">
        <v>0</v>
      </c>
      <c r="AF693" s="9" t="n">
        <v>0</v>
      </c>
      <c r="AG693" s="8" t="n">
        <v>0</v>
      </c>
      <c r="AH693" s="9" t="n">
        <v>1</v>
      </c>
      <c r="AI693" s="30" t="n">
        <v>0</v>
      </c>
      <c r="AJ693" s="9" t="n">
        <v>0</v>
      </c>
      <c r="AK693" s="30" t="n">
        <v>1</v>
      </c>
      <c r="AL693" s="21" t="n">
        <v>1999</v>
      </c>
      <c r="AM693" s="23">
        <f>LN(AL693)</f>
        <v/>
      </c>
      <c r="AN693" s="33" t="n">
        <v>0</v>
      </c>
      <c r="AO693" s="33" t="n">
        <v>0</v>
      </c>
      <c r="AP693" s="33" t="n">
        <v>0</v>
      </c>
      <c r="AQ693" s="43" t="n">
        <v>1</v>
      </c>
      <c r="AR693" s="33" t="inlineStr">
        <is>
          <t>.</t>
        </is>
      </c>
      <c r="AS693" s="43" t="inlineStr">
        <is>
          <t>.</t>
        </is>
      </c>
      <c r="AT693" s="42" t="n">
        <v>1</v>
      </c>
      <c r="AU693" s="18" t="n">
        <v>0</v>
      </c>
      <c r="AV693" t="n">
        <v>0</v>
      </c>
      <c r="AW693" s="40" t="n">
        <v>1</v>
      </c>
      <c r="AX693" t="inlineStr">
        <is>
          <t>.</t>
        </is>
      </c>
      <c r="AY693" s="40" t="inlineStr">
        <is>
          <t>.</t>
        </is>
      </c>
      <c r="BA693" s="18" t="n"/>
      <c r="BB693" t="inlineStr">
        <is>
          <t>.</t>
        </is>
      </c>
      <c r="BC693" s="18" t="inlineStr">
        <is>
          <t>.</t>
        </is>
      </c>
      <c r="BD693" s="18" t="inlineStr">
        <is>
          <t>United Kingdom</t>
        </is>
      </c>
      <c r="BE693" t="n">
        <v>1</v>
      </c>
      <c r="BF693" t="n">
        <v>0</v>
      </c>
      <c r="BG693" t="n">
        <v>1</v>
      </c>
      <c r="BH693" t="n">
        <v>0</v>
      </c>
      <c r="BI693" t="n">
        <v>0</v>
      </c>
      <c r="BJ693" t="n">
        <v>0</v>
      </c>
      <c r="BK693" s="18" t="n">
        <v>0</v>
      </c>
      <c r="BL693" t="n">
        <v>1</v>
      </c>
      <c r="BM693" t="n">
        <v>0</v>
      </c>
      <c r="BN693" s="18" t="n">
        <v>0</v>
      </c>
      <c r="BO693" t="n">
        <v>1847.333333333333</v>
      </c>
      <c r="BP693" t="n">
        <v>883.1999999999999</v>
      </c>
      <c r="BQ693" s="25" t="n">
        <v>50</v>
      </c>
      <c r="BR693" t="n">
        <v>0</v>
      </c>
      <c r="BS693" t="n">
        <v>0</v>
      </c>
      <c r="BT693" t="n">
        <v>1</v>
      </c>
      <c r="BU693" t="n">
        <v>0</v>
      </c>
      <c r="BV693" t="n">
        <v>0</v>
      </c>
      <c r="BW693" t="n">
        <v>0</v>
      </c>
      <c r="BX693" t="n">
        <v>0</v>
      </c>
      <c r="BY693" s="18" t="n">
        <v>0</v>
      </c>
      <c r="BZ693" t="n">
        <v>0</v>
      </c>
      <c r="CA693" t="n">
        <v>0</v>
      </c>
      <c r="CB693" t="n">
        <v>0</v>
      </c>
      <c r="CC693" s="18" t="n">
        <v>1</v>
      </c>
      <c r="CD693" t="n">
        <v>0</v>
      </c>
      <c r="CE693" t="n">
        <v>0</v>
      </c>
      <c r="CF693" t="n">
        <v>0</v>
      </c>
      <c r="CG693" t="n">
        <v>0</v>
      </c>
      <c r="CH693" s="18" t="n">
        <v>0</v>
      </c>
      <c r="CI693" t="n">
        <v>1</v>
      </c>
      <c r="CJ693" t="n">
        <v>1</v>
      </c>
      <c r="CK693" t="n">
        <v>0</v>
      </c>
      <c r="CL693" t="n">
        <v>0</v>
      </c>
      <c r="CM693" t="n">
        <v>1</v>
      </c>
      <c r="CN693" t="n">
        <v>1</v>
      </c>
      <c r="CO693" t="n">
        <v>0</v>
      </c>
      <c r="CP693" t="n">
        <v>1</v>
      </c>
      <c r="CQ693" t="n">
        <v>1</v>
      </c>
      <c r="CR693" t="n">
        <v>1</v>
      </c>
      <c r="CS693" s="18" t="n">
        <v>1</v>
      </c>
      <c r="DD693" s="34" t="inlineStr">
        <is>
          <t>X</t>
        </is>
      </c>
    </row>
    <row r="694">
      <c r="A694" t="n">
        <v>693</v>
      </c>
      <c r="B694" t="n">
        <v>43</v>
      </c>
      <c r="C694" s="25" t="inlineStr">
        <is>
          <t>Walker &amp; Zhu (2008)</t>
        </is>
      </c>
      <c r="D694" s="12" t="n">
        <v>10.33214835777491</v>
      </c>
      <c r="E694" s="14" t="n">
        <v>0.7653443227981415</v>
      </c>
      <c r="F694" s="7" t="n">
        <v>13.5</v>
      </c>
      <c r="G694" s="7">
        <f>D694-E694</f>
        <v/>
      </c>
      <c r="H694" s="16">
        <f>D694+E694</f>
        <v/>
      </c>
      <c r="I694" s="11">
        <f>IFERROR(F694/SQRT(F694^2+W694), "X")</f>
        <v/>
      </c>
      <c r="J694" s="33">
        <f>IFERROR(SQRT((1-I694^2)/W694), "X")</f>
        <v/>
      </c>
      <c r="K694" s="33">
        <f>IFERROR(1/J694, "X")</f>
        <v/>
      </c>
      <c r="L694" s="33">
        <f>IFERROR(I694-J694, "X")</f>
        <v/>
      </c>
      <c r="M694" s="33">
        <f>IFERROR(I694+J694, "X")</f>
        <v/>
      </c>
      <c r="N694" s="8" t="n">
        <v>1</v>
      </c>
      <c r="O694" s="9" t="n">
        <v>0</v>
      </c>
      <c r="P694" s="8" t="n">
        <v>0</v>
      </c>
      <c r="Q694" s="9" t="n">
        <v>0</v>
      </c>
      <c r="R694" s="9" t="n">
        <v>1</v>
      </c>
      <c r="S694" s="9" t="n">
        <v>0</v>
      </c>
      <c r="T694" s="9" t="n">
        <v>0</v>
      </c>
      <c r="U694" s="8" t="n">
        <v>3295</v>
      </c>
      <c r="V694" s="9" t="n">
        <v>25</v>
      </c>
      <c r="W694" s="9">
        <f>U694-V694-1</f>
        <v/>
      </c>
      <c r="X694" s="9">
        <f>COUNTIF(B:B,B694)</f>
        <v/>
      </c>
      <c r="Y694" s="7" t="n">
        <v>15</v>
      </c>
      <c r="Z694" s="7">
        <f>BQ694-Y694-6</f>
        <v/>
      </c>
      <c r="AA694" s="9" t="n">
        <v>0</v>
      </c>
      <c r="AB694" s="9" t="n">
        <v>1</v>
      </c>
      <c r="AC694" s="9" t="n">
        <v>0</v>
      </c>
      <c r="AD694" s="9" t="n">
        <v>1</v>
      </c>
      <c r="AE694" s="9" t="n">
        <v>0</v>
      </c>
      <c r="AF694" s="9" t="n">
        <v>0</v>
      </c>
      <c r="AG694" s="8" t="n">
        <v>0</v>
      </c>
      <c r="AH694" s="9" t="n">
        <v>1</v>
      </c>
      <c r="AI694" s="30" t="n">
        <v>0</v>
      </c>
      <c r="AJ694" s="9" t="n">
        <v>0</v>
      </c>
      <c r="AK694" s="30" t="n">
        <v>1</v>
      </c>
      <c r="AL694" s="21" t="n">
        <v>1999</v>
      </c>
      <c r="AM694" s="23">
        <f>LN(AL694)</f>
        <v/>
      </c>
      <c r="AN694" s="33" t="n">
        <v>0</v>
      </c>
      <c r="AO694" s="33" t="n">
        <v>0</v>
      </c>
      <c r="AP694" s="33" t="n">
        <v>0</v>
      </c>
      <c r="AQ694" s="43" t="n">
        <v>1</v>
      </c>
      <c r="AR694" s="33" t="inlineStr">
        <is>
          <t>.</t>
        </is>
      </c>
      <c r="AS694" s="43" t="inlineStr">
        <is>
          <t>.</t>
        </is>
      </c>
      <c r="AT694" s="42" t="n">
        <v>1</v>
      </c>
      <c r="AU694" s="18" t="n">
        <v>0</v>
      </c>
      <c r="AV694" t="n">
        <v>1</v>
      </c>
      <c r="AW694" s="40" t="n">
        <v>0</v>
      </c>
      <c r="AX694" t="inlineStr">
        <is>
          <t>.</t>
        </is>
      </c>
      <c r="AY694" s="40" t="inlineStr">
        <is>
          <t>.</t>
        </is>
      </c>
      <c r="BA694" s="18" t="n"/>
      <c r="BB694" t="inlineStr">
        <is>
          <t>.</t>
        </is>
      </c>
      <c r="BC694" s="18" t="inlineStr">
        <is>
          <t>.</t>
        </is>
      </c>
      <c r="BD694" s="18" t="inlineStr">
        <is>
          <t>United Kingdom</t>
        </is>
      </c>
      <c r="BE694" t="n">
        <v>1</v>
      </c>
      <c r="BF694" t="n">
        <v>0</v>
      </c>
      <c r="BG694" t="n">
        <v>1</v>
      </c>
      <c r="BH694" t="n">
        <v>0</v>
      </c>
      <c r="BI694" t="n">
        <v>0</v>
      </c>
      <c r="BJ694" t="n">
        <v>0</v>
      </c>
      <c r="BK694" s="18" t="n">
        <v>0</v>
      </c>
      <c r="BL694" t="n">
        <v>1</v>
      </c>
      <c r="BM694" t="n">
        <v>0</v>
      </c>
      <c r="BN694" s="18" t="n">
        <v>0</v>
      </c>
      <c r="BO694" t="n">
        <v>1847.333333333333</v>
      </c>
      <c r="BP694" t="n">
        <v>883.1999999999999</v>
      </c>
      <c r="BQ694" s="25" t="n">
        <v>50</v>
      </c>
      <c r="BR694" t="n">
        <v>0</v>
      </c>
      <c r="BS694" t="n">
        <v>0</v>
      </c>
      <c r="BT694" t="n">
        <v>1</v>
      </c>
      <c r="BU694" t="n">
        <v>0</v>
      </c>
      <c r="BV694" t="n">
        <v>0</v>
      </c>
      <c r="BW694" t="n">
        <v>0</v>
      </c>
      <c r="BX694" t="n">
        <v>0</v>
      </c>
      <c r="BY694" s="18" t="n">
        <v>0</v>
      </c>
      <c r="BZ694" t="n">
        <v>0</v>
      </c>
      <c r="CA694" t="n">
        <v>0</v>
      </c>
      <c r="CB694" t="n">
        <v>0</v>
      </c>
      <c r="CC694" s="18" t="n">
        <v>1</v>
      </c>
      <c r="CD694" t="n">
        <v>0</v>
      </c>
      <c r="CE694" t="n">
        <v>0</v>
      </c>
      <c r="CF694" t="n">
        <v>0</v>
      </c>
      <c r="CG694" t="n">
        <v>0</v>
      </c>
      <c r="CH694" s="18" t="n">
        <v>0</v>
      </c>
      <c r="CI694" t="n">
        <v>1</v>
      </c>
      <c r="CJ694" t="n">
        <v>1</v>
      </c>
      <c r="CK694" t="n">
        <v>0</v>
      </c>
      <c r="CL694" t="n">
        <v>0</v>
      </c>
      <c r="CM694" t="n">
        <v>1</v>
      </c>
      <c r="CN694" t="n">
        <v>1</v>
      </c>
      <c r="CO694" t="n">
        <v>0</v>
      </c>
      <c r="CP694" t="n">
        <v>1</v>
      </c>
      <c r="CQ694" t="n">
        <v>1</v>
      </c>
      <c r="CR694" t="n">
        <v>1</v>
      </c>
      <c r="CS694" s="18" t="n">
        <v>1</v>
      </c>
      <c r="DD694" s="34" t="inlineStr">
        <is>
          <t>X</t>
        </is>
      </c>
    </row>
    <row r="695">
      <c r="A695" t="n">
        <v>694</v>
      </c>
      <c r="B695" t="n">
        <v>43</v>
      </c>
      <c r="C695" s="25" t="inlineStr">
        <is>
          <t>Walker &amp; Zhu (2008)</t>
        </is>
      </c>
      <c r="D695" s="12" t="n">
        <v>14.444313818678</v>
      </c>
      <c r="E695" s="14" t="n">
        <v>1.203692818223167</v>
      </c>
      <c r="F695" s="7" t="n">
        <v>12</v>
      </c>
      <c r="G695" s="7">
        <f>D695-E695</f>
        <v/>
      </c>
      <c r="H695" s="16">
        <f>D695+E695</f>
        <v/>
      </c>
      <c r="I695" s="11">
        <f>IFERROR(F695/SQRT(F695^2+W695), "X")</f>
        <v/>
      </c>
      <c r="J695" s="33">
        <f>IFERROR(SQRT((1-I695^2)/W695), "X")</f>
        <v/>
      </c>
      <c r="K695" s="33">
        <f>IFERROR(1/J695, "X")</f>
        <v/>
      </c>
      <c r="L695" s="33">
        <f>IFERROR(I695-J695, "X")</f>
        <v/>
      </c>
      <c r="M695" s="33">
        <f>IFERROR(I695+J695, "X")</f>
        <v/>
      </c>
      <c r="N695" s="8" t="n">
        <v>1</v>
      </c>
      <c r="O695" s="9" t="n">
        <v>0</v>
      </c>
      <c r="P695" s="8" t="n">
        <v>0</v>
      </c>
      <c r="Q695" s="9" t="n">
        <v>0</v>
      </c>
      <c r="R695" s="9" t="n">
        <v>1</v>
      </c>
      <c r="S695" s="9" t="n">
        <v>0</v>
      </c>
      <c r="T695" s="9" t="n">
        <v>0</v>
      </c>
      <c r="U695" s="8" t="n">
        <v>2351</v>
      </c>
      <c r="V695" s="9" t="n">
        <v>25</v>
      </c>
      <c r="W695" s="9">
        <f>U695-V695-1</f>
        <v/>
      </c>
      <c r="X695" s="9">
        <f>COUNTIF(B:B,B695)</f>
        <v/>
      </c>
      <c r="Y695" s="7" t="n">
        <v>15</v>
      </c>
      <c r="Z695" s="7">
        <f>BQ695-Y695-6</f>
        <v/>
      </c>
      <c r="AA695" s="9" t="n">
        <v>0</v>
      </c>
      <c r="AB695" s="9" t="n">
        <v>1</v>
      </c>
      <c r="AC695" s="9" t="n">
        <v>0</v>
      </c>
      <c r="AD695" s="9" t="n">
        <v>1</v>
      </c>
      <c r="AE695" s="9" t="n">
        <v>0</v>
      </c>
      <c r="AF695" s="9" t="n">
        <v>0</v>
      </c>
      <c r="AG695" s="8" t="n">
        <v>0</v>
      </c>
      <c r="AH695" s="9" t="n">
        <v>1</v>
      </c>
      <c r="AI695" s="30" t="n">
        <v>0</v>
      </c>
      <c r="AJ695" s="9" t="n">
        <v>0</v>
      </c>
      <c r="AK695" s="30" t="n">
        <v>1</v>
      </c>
      <c r="AL695" s="21" t="n">
        <v>1999</v>
      </c>
      <c r="AM695" s="23">
        <f>LN(AL695)</f>
        <v/>
      </c>
      <c r="AN695" s="33" t="n">
        <v>0</v>
      </c>
      <c r="AO695" s="33" t="n">
        <v>0</v>
      </c>
      <c r="AP695" s="33" t="n">
        <v>0</v>
      </c>
      <c r="AQ695" s="43" t="n">
        <v>1</v>
      </c>
      <c r="AR695" s="33" t="inlineStr">
        <is>
          <t>.</t>
        </is>
      </c>
      <c r="AS695" s="43" t="inlineStr">
        <is>
          <t>.</t>
        </is>
      </c>
      <c r="AT695" s="42" t="n">
        <v>1</v>
      </c>
      <c r="AU695" s="18" t="n">
        <v>0</v>
      </c>
      <c r="AV695" t="n">
        <v>0</v>
      </c>
      <c r="AW695" s="40" t="n">
        <v>1</v>
      </c>
      <c r="AX695" t="inlineStr">
        <is>
          <t>.</t>
        </is>
      </c>
      <c r="AY695" s="40" t="inlineStr">
        <is>
          <t>.</t>
        </is>
      </c>
      <c r="BA695" s="18" t="n"/>
      <c r="BB695" t="inlineStr">
        <is>
          <t>.</t>
        </is>
      </c>
      <c r="BC695" s="18" t="inlineStr">
        <is>
          <t>.</t>
        </is>
      </c>
      <c r="BD695" s="18" t="inlineStr">
        <is>
          <t>United Kingdom</t>
        </is>
      </c>
      <c r="BE695" t="n">
        <v>1</v>
      </c>
      <c r="BF695" t="n">
        <v>0</v>
      </c>
      <c r="BG695" t="n">
        <v>1</v>
      </c>
      <c r="BH695" t="n">
        <v>0</v>
      </c>
      <c r="BI695" t="n">
        <v>0</v>
      </c>
      <c r="BJ695" t="n">
        <v>0</v>
      </c>
      <c r="BK695" s="18" t="n">
        <v>0</v>
      </c>
      <c r="BL695" t="n">
        <v>1</v>
      </c>
      <c r="BM695" t="n">
        <v>0</v>
      </c>
      <c r="BN695" s="18" t="n">
        <v>0</v>
      </c>
      <c r="BO695" t="n">
        <v>1847.333333333333</v>
      </c>
      <c r="BP695" t="n">
        <v>883.1999999999999</v>
      </c>
      <c r="BQ695" s="25" t="n">
        <v>50</v>
      </c>
      <c r="BR695" t="n">
        <v>0</v>
      </c>
      <c r="BS695" t="n">
        <v>0</v>
      </c>
      <c r="BT695" t="n">
        <v>1</v>
      </c>
      <c r="BU695" t="n">
        <v>0</v>
      </c>
      <c r="BV695" t="n">
        <v>0</v>
      </c>
      <c r="BW695" t="n">
        <v>0</v>
      </c>
      <c r="BX695" t="n">
        <v>0</v>
      </c>
      <c r="BY695" s="18" t="n">
        <v>0</v>
      </c>
      <c r="BZ695" t="n">
        <v>0</v>
      </c>
      <c r="CA695" t="n">
        <v>0</v>
      </c>
      <c r="CB695" t="n">
        <v>0</v>
      </c>
      <c r="CC695" s="18" t="n">
        <v>1</v>
      </c>
      <c r="CD695" t="n">
        <v>0</v>
      </c>
      <c r="CE695" t="n">
        <v>0</v>
      </c>
      <c r="CF695" t="n">
        <v>0</v>
      </c>
      <c r="CG695" t="n">
        <v>0</v>
      </c>
      <c r="CH695" s="18" t="n">
        <v>0</v>
      </c>
      <c r="CI695" t="n">
        <v>1</v>
      </c>
      <c r="CJ695" t="n">
        <v>1</v>
      </c>
      <c r="CK695" t="n">
        <v>0</v>
      </c>
      <c r="CL695" t="n">
        <v>0</v>
      </c>
      <c r="CM695" t="n">
        <v>1</v>
      </c>
      <c r="CN695" t="n">
        <v>1</v>
      </c>
      <c r="CO695" t="n">
        <v>0</v>
      </c>
      <c r="CP695" t="n">
        <v>1</v>
      </c>
      <c r="CQ695" t="n">
        <v>1</v>
      </c>
      <c r="CR695" t="n">
        <v>1</v>
      </c>
      <c r="CS695" s="18" t="n">
        <v>1</v>
      </c>
      <c r="DD695" s="34" t="inlineStr">
        <is>
          <t>X</t>
        </is>
      </c>
    </row>
    <row r="696">
      <c r="A696" t="n">
        <v>695</v>
      </c>
      <c r="B696" t="n">
        <v>43</v>
      </c>
      <c r="C696" s="25" t="inlineStr">
        <is>
          <t>Walker &amp; Zhu (2008)</t>
        </is>
      </c>
      <c r="D696" s="12" t="n">
        <v>10.77099374458123</v>
      </c>
      <c r="E696" s="14" t="n">
        <v>1.538713392083032</v>
      </c>
      <c r="F696" s="7" t="n">
        <v>7.000000000000001</v>
      </c>
      <c r="G696" s="7">
        <f>D696-E696</f>
        <v/>
      </c>
      <c r="H696" s="16">
        <f>D696+E696</f>
        <v/>
      </c>
      <c r="I696" s="11">
        <f>IFERROR(F696/SQRT(F696^2+W696), "X")</f>
        <v/>
      </c>
      <c r="J696" s="33">
        <f>IFERROR(SQRT((1-I696^2)/W696), "X")</f>
        <v/>
      </c>
      <c r="K696" s="33">
        <f>IFERROR(1/J696, "X")</f>
        <v/>
      </c>
      <c r="L696" s="33">
        <f>IFERROR(I696-J696, "X")</f>
        <v/>
      </c>
      <c r="M696" s="33">
        <f>IFERROR(I696+J696, "X")</f>
        <v/>
      </c>
      <c r="N696" s="8" t="n">
        <v>1</v>
      </c>
      <c r="O696" s="9" t="n">
        <v>0</v>
      </c>
      <c r="P696" s="8" t="n">
        <v>0</v>
      </c>
      <c r="Q696" s="9" t="n">
        <v>0</v>
      </c>
      <c r="R696" s="9" t="n">
        <v>1</v>
      </c>
      <c r="S696" s="9" t="n">
        <v>0</v>
      </c>
      <c r="T696" s="9" t="n">
        <v>0</v>
      </c>
      <c r="U696" s="8" t="n">
        <v>1178</v>
      </c>
      <c r="V696" s="9" t="n">
        <v>25</v>
      </c>
      <c r="W696" s="9">
        <f>U696-V696-1</f>
        <v/>
      </c>
      <c r="X696" s="9">
        <f>COUNTIF(B:B,B696)</f>
        <v/>
      </c>
      <c r="Y696" s="7" t="n">
        <v>15</v>
      </c>
      <c r="Z696" s="7">
        <f>BQ696-Y696-6</f>
        <v/>
      </c>
      <c r="AA696" s="9" t="n">
        <v>0</v>
      </c>
      <c r="AB696" s="9" t="n">
        <v>1</v>
      </c>
      <c r="AC696" s="9" t="n">
        <v>0</v>
      </c>
      <c r="AD696" s="9" t="n">
        <v>1</v>
      </c>
      <c r="AE696" s="9" t="n">
        <v>0</v>
      </c>
      <c r="AF696" s="9" t="n">
        <v>0</v>
      </c>
      <c r="AG696" s="8" t="n">
        <v>0</v>
      </c>
      <c r="AH696" s="9" t="n">
        <v>1</v>
      </c>
      <c r="AI696" s="30" t="n">
        <v>0</v>
      </c>
      <c r="AJ696" s="9" t="n">
        <v>0</v>
      </c>
      <c r="AK696" s="30" t="n">
        <v>1</v>
      </c>
      <c r="AL696" s="21" t="n">
        <v>1999</v>
      </c>
      <c r="AM696" s="23">
        <f>LN(AL696)</f>
        <v/>
      </c>
      <c r="AN696" s="33" t="n">
        <v>0</v>
      </c>
      <c r="AO696" s="33" t="n">
        <v>0</v>
      </c>
      <c r="AP696" s="33" t="n">
        <v>0</v>
      </c>
      <c r="AQ696" s="43" t="n">
        <v>1</v>
      </c>
      <c r="AR696" s="33" t="inlineStr">
        <is>
          <t>.</t>
        </is>
      </c>
      <c r="AS696" s="43" t="inlineStr">
        <is>
          <t>.</t>
        </is>
      </c>
      <c r="AT696" s="42" t="n">
        <v>1</v>
      </c>
      <c r="AU696" s="18" t="n">
        <v>0</v>
      </c>
      <c r="AV696" t="n">
        <v>1</v>
      </c>
      <c r="AW696" s="40" t="n">
        <v>0</v>
      </c>
      <c r="AX696" t="inlineStr">
        <is>
          <t>.</t>
        </is>
      </c>
      <c r="AY696" s="40" t="inlineStr">
        <is>
          <t>.</t>
        </is>
      </c>
      <c r="BA696" s="18" t="n"/>
      <c r="BB696" t="inlineStr">
        <is>
          <t>.</t>
        </is>
      </c>
      <c r="BC696" s="18" t="inlineStr">
        <is>
          <t>.</t>
        </is>
      </c>
      <c r="BD696" s="18" t="inlineStr">
        <is>
          <t>United Kingdom</t>
        </is>
      </c>
      <c r="BE696" t="n">
        <v>1</v>
      </c>
      <c r="BF696" t="n">
        <v>0</v>
      </c>
      <c r="BG696" t="n">
        <v>1</v>
      </c>
      <c r="BH696" t="n">
        <v>0</v>
      </c>
      <c r="BI696" t="n">
        <v>0</v>
      </c>
      <c r="BJ696" t="n">
        <v>0</v>
      </c>
      <c r="BK696" s="18" t="n">
        <v>0</v>
      </c>
      <c r="BL696" t="n">
        <v>1</v>
      </c>
      <c r="BM696" t="n">
        <v>0</v>
      </c>
      <c r="BN696" s="18" t="n">
        <v>0</v>
      </c>
      <c r="BO696" t="n">
        <v>1847.333333333333</v>
      </c>
      <c r="BP696" t="n">
        <v>883.1999999999999</v>
      </c>
      <c r="BQ696" s="25" t="n">
        <v>41.5</v>
      </c>
      <c r="BR696" t="n">
        <v>0</v>
      </c>
      <c r="BS696" t="n">
        <v>0</v>
      </c>
      <c r="BT696" t="n">
        <v>1</v>
      </c>
      <c r="BU696" t="n">
        <v>0</v>
      </c>
      <c r="BV696" t="n">
        <v>0</v>
      </c>
      <c r="BW696" t="n">
        <v>0</v>
      </c>
      <c r="BX696" t="n">
        <v>0</v>
      </c>
      <c r="BY696" s="18" t="n">
        <v>0</v>
      </c>
      <c r="BZ696" t="n">
        <v>0</v>
      </c>
      <c r="CA696" t="n">
        <v>0</v>
      </c>
      <c r="CB696" t="n">
        <v>0</v>
      </c>
      <c r="CC696" s="18" t="n">
        <v>1</v>
      </c>
      <c r="CD696" t="n">
        <v>0</v>
      </c>
      <c r="CE696" t="n">
        <v>0</v>
      </c>
      <c r="CF696" t="n">
        <v>0</v>
      </c>
      <c r="CG696" t="n">
        <v>0</v>
      </c>
      <c r="CH696" s="18" t="n">
        <v>0</v>
      </c>
      <c r="CI696" t="n">
        <v>1</v>
      </c>
      <c r="CJ696" t="n">
        <v>1</v>
      </c>
      <c r="CK696" t="n">
        <v>0</v>
      </c>
      <c r="CL696" t="n">
        <v>0</v>
      </c>
      <c r="CM696" t="n">
        <v>1</v>
      </c>
      <c r="CN696" t="n">
        <v>1</v>
      </c>
      <c r="CO696" t="n">
        <v>0</v>
      </c>
      <c r="CP696" t="n">
        <v>1</v>
      </c>
      <c r="CQ696" t="n">
        <v>1</v>
      </c>
      <c r="CR696" t="n">
        <v>1</v>
      </c>
      <c r="CS696" s="18" t="n">
        <v>1</v>
      </c>
      <c r="DD696" s="34" t="inlineStr">
        <is>
          <t>X</t>
        </is>
      </c>
    </row>
    <row r="697">
      <c r="A697" t="n">
        <v>696</v>
      </c>
      <c r="B697" t="n">
        <v>43</v>
      </c>
      <c r="C697" s="25" t="inlineStr">
        <is>
          <t>Walker &amp; Zhu (2008)</t>
        </is>
      </c>
      <c r="D697" s="12" t="n">
        <v>14.444313818678</v>
      </c>
      <c r="E697" s="14" t="n">
        <v>1.203692818223167</v>
      </c>
      <c r="F697" s="7" t="n">
        <v>12</v>
      </c>
      <c r="G697" s="7">
        <f>D697-E697</f>
        <v/>
      </c>
      <c r="H697" s="16">
        <f>D697+E697</f>
        <v/>
      </c>
      <c r="I697" s="11">
        <f>IFERROR(F697/SQRT(F697^2+W697), "X")</f>
        <v/>
      </c>
      <c r="J697" s="33">
        <f>IFERROR(SQRT((1-I697^2)/W697), "X")</f>
        <v/>
      </c>
      <c r="K697" s="33">
        <f>IFERROR(1/J697, "X")</f>
        <v/>
      </c>
      <c r="L697" s="33">
        <f>IFERROR(I697-J697, "X")</f>
        <v/>
      </c>
      <c r="M697" s="33">
        <f>IFERROR(I697+J697, "X")</f>
        <v/>
      </c>
      <c r="N697" s="8" t="n">
        <v>1</v>
      </c>
      <c r="O697" s="9" t="n">
        <v>0</v>
      </c>
      <c r="P697" s="8" t="n">
        <v>0</v>
      </c>
      <c r="Q697" s="9" t="n">
        <v>0</v>
      </c>
      <c r="R697" s="9" t="n">
        <v>1</v>
      </c>
      <c r="S697" s="9" t="n">
        <v>0</v>
      </c>
      <c r="T697" s="9" t="n">
        <v>0</v>
      </c>
      <c r="U697" s="8" t="n">
        <v>864</v>
      </c>
      <c r="V697" s="9" t="n">
        <v>25</v>
      </c>
      <c r="W697" s="9">
        <f>U697-V697-1</f>
        <v/>
      </c>
      <c r="X697" s="9">
        <f>COUNTIF(B:B,B697)</f>
        <v/>
      </c>
      <c r="Y697" s="7" t="n">
        <v>15</v>
      </c>
      <c r="Z697" s="7">
        <f>BQ697-Y697-6</f>
        <v/>
      </c>
      <c r="AA697" s="9" t="n">
        <v>0</v>
      </c>
      <c r="AB697" s="9" t="n">
        <v>1</v>
      </c>
      <c r="AC697" s="9" t="n">
        <v>0</v>
      </c>
      <c r="AD697" s="9" t="n">
        <v>1</v>
      </c>
      <c r="AE697" s="9" t="n">
        <v>0</v>
      </c>
      <c r="AF697" s="9" t="n">
        <v>0</v>
      </c>
      <c r="AG697" s="8" t="n">
        <v>0</v>
      </c>
      <c r="AH697" s="9" t="n">
        <v>1</v>
      </c>
      <c r="AI697" s="30" t="n">
        <v>0</v>
      </c>
      <c r="AJ697" s="9" t="n">
        <v>0</v>
      </c>
      <c r="AK697" s="30" t="n">
        <v>1</v>
      </c>
      <c r="AL697" s="21" t="n">
        <v>1999</v>
      </c>
      <c r="AM697" s="23">
        <f>LN(AL697)</f>
        <v/>
      </c>
      <c r="AN697" s="33" t="n">
        <v>0</v>
      </c>
      <c r="AO697" s="33" t="n">
        <v>0</v>
      </c>
      <c r="AP697" s="33" t="n">
        <v>0</v>
      </c>
      <c r="AQ697" s="43" t="n">
        <v>1</v>
      </c>
      <c r="AR697" s="33" t="inlineStr">
        <is>
          <t>.</t>
        </is>
      </c>
      <c r="AS697" s="43" t="inlineStr">
        <is>
          <t>.</t>
        </is>
      </c>
      <c r="AT697" s="42" t="n">
        <v>1</v>
      </c>
      <c r="AU697" s="18" t="n">
        <v>0</v>
      </c>
      <c r="AV697" t="n">
        <v>0</v>
      </c>
      <c r="AW697" s="40" t="n">
        <v>1</v>
      </c>
      <c r="AX697" t="inlineStr">
        <is>
          <t>.</t>
        </is>
      </c>
      <c r="AY697" s="40" t="inlineStr">
        <is>
          <t>.</t>
        </is>
      </c>
      <c r="BA697" s="18" t="n"/>
      <c r="BB697" t="inlineStr">
        <is>
          <t>.</t>
        </is>
      </c>
      <c r="BC697" s="18" t="inlineStr">
        <is>
          <t>.</t>
        </is>
      </c>
      <c r="BD697" s="18" t="inlineStr">
        <is>
          <t>United Kingdom</t>
        </is>
      </c>
      <c r="BE697" t="n">
        <v>1</v>
      </c>
      <c r="BF697" t="n">
        <v>0</v>
      </c>
      <c r="BG697" t="n">
        <v>1</v>
      </c>
      <c r="BH697" t="n">
        <v>0</v>
      </c>
      <c r="BI697" t="n">
        <v>0</v>
      </c>
      <c r="BJ697" t="n">
        <v>0</v>
      </c>
      <c r="BK697" s="18" t="n">
        <v>0</v>
      </c>
      <c r="BL697" t="n">
        <v>1</v>
      </c>
      <c r="BM697" t="n">
        <v>0</v>
      </c>
      <c r="BN697" s="18" t="n">
        <v>0</v>
      </c>
      <c r="BO697" t="n">
        <v>1847.333333333333</v>
      </c>
      <c r="BP697" t="n">
        <v>883.1999999999999</v>
      </c>
      <c r="BQ697" s="25" t="n">
        <v>41.5</v>
      </c>
      <c r="BR697" t="n">
        <v>0</v>
      </c>
      <c r="BS697" t="n">
        <v>0</v>
      </c>
      <c r="BT697" t="n">
        <v>1</v>
      </c>
      <c r="BU697" t="n">
        <v>0</v>
      </c>
      <c r="BV697" t="n">
        <v>0</v>
      </c>
      <c r="BW697" t="n">
        <v>0</v>
      </c>
      <c r="BX697" t="n">
        <v>0</v>
      </c>
      <c r="BY697" s="18" t="n">
        <v>0</v>
      </c>
      <c r="BZ697" t="n">
        <v>0</v>
      </c>
      <c r="CA697" t="n">
        <v>0</v>
      </c>
      <c r="CB697" t="n">
        <v>0</v>
      </c>
      <c r="CC697" s="18" t="n">
        <v>1</v>
      </c>
      <c r="CD697" t="n">
        <v>0</v>
      </c>
      <c r="CE697" t="n">
        <v>0</v>
      </c>
      <c r="CF697" t="n">
        <v>0</v>
      </c>
      <c r="CG697" t="n">
        <v>0</v>
      </c>
      <c r="CH697" s="18" t="n">
        <v>0</v>
      </c>
      <c r="CI697" t="n">
        <v>1</v>
      </c>
      <c r="CJ697" t="n">
        <v>1</v>
      </c>
      <c r="CK697" t="n">
        <v>0</v>
      </c>
      <c r="CL697" t="n">
        <v>0</v>
      </c>
      <c r="CM697" t="n">
        <v>1</v>
      </c>
      <c r="CN697" t="n">
        <v>1</v>
      </c>
      <c r="CO697" t="n">
        <v>0</v>
      </c>
      <c r="CP697" t="n">
        <v>1</v>
      </c>
      <c r="CQ697" t="n">
        <v>1</v>
      </c>
      <c r="CR697" t="n">
        <v>1</v>
      </c>
      <c r="CS697" s="18" t="n">
        <v>1</v>
      </c>
      <c r="DD697" s="34" t="inlineStr">
        <is>
          <t>X</t>
        </is>
      </c>
    </row>
    <row r="698">
      <c r="A698" t="n">
        <v>697</v>
      </c>
      <c r="B698" t="n">
        <v>43</v>
      </c>
      <c r="C698" s="25" t="inlineStr">
        <is>
          <t>Walker &amp; Zhu (2008)</t>
        </is>
      </c>
      <c r="D698" s="12" t="n">
        <v>10.33214835777491</v>
      </c>
      <c r="E698" s="14" t="n">
        <v>1.530688645596283</v>
      </c>
      <c r="F698" s="7" t="n">
        <v>6.75</v>
      </c>
      <c r="G698" s="7">
        <f>D698-E698</f>
        <v/>
      </c>
      <c r="H698" s="16">
        <f>D698+E698</f>
        <v/>
      </c>
      <c r="I698" s="11">
        <f>IFERROR(F698/SQRT(F698^2+W698), "X")</f>
        <v/>
      </c>
      <c r="J698" s="33">
        <f>IFERROR(SQRT((1-I698^2)/W698), "X")</f>
        <v/>
      </c>
      <c r="K698" s="33">
        <f>IFERROR(1/J698, "X")</f>
        <v/>
      </c>
      <c r="L698" s="33">
        <f>IFERROR(I698-J698, "X")</f>
        <v/>
      </c>
      <c r="M698" s="33">
        <f>IFERROR(I698+J698, "X")</f>
        <v/>
      </c>
      <c r="N698" s="8" t="n">
        <v>1</v>
      </c>
      <c r="O698" s="9" t="n">
        <v>0</v>
      </c>
      <c r="P698" s="8" t="n">
        <v>0</v>
      </c>
      <c r="Q698" s="9" t="n">
        <v>0</v>
      </c>
      <c r="R698" s="9" t="n">
        <v>1</v>
      </c>
      <c r="S698" s="9" t="n">
        <v>0</v>
      </c>
      <c r="T698" s="9" t="n">
        <v>0</v>
      </c>
      <c r="U698" s="8" t="n">
        <v>1117</v>
      </c>
      <c r="V698" s="9" t="n">
        <v>25</v>
      </c>
      <c r="W698" s="9">
        <f>U698-V698-1</f>
        <v/>
      </c>
      <c r="X698" s="9">
        <f>COUNTIF(B:B,B698)</f>
        <v/>
      </c>
      <c r="Y698" s="7" t="n">
        <v>15</v>
      </c>
      <c r="Z698" s="7">
        <f>BQ698-Y698-6</f>
        <v/>
      </c>
      <c r="AA698" s="9" t="n">
        <v>0</v>
      </c>
      <c r="AB698" s="9" t="n">
        <v>1</v>
      </c>
      <c r="AC698" s="9" t="n">
        <v>0</v>
      </c>
      <c r="AD698" s="9" t="n">
        <v>1</v>
      </c>
      <c r="AE698" s="9" t="n">
        <v>0</v>
      </c>
      <c r="AF698" s="9" t="n">
        <v>0</v>
      </c>
      <c r="AG698" s="8" t="n">
        <v>0</v>
      </c>
      <c r="AH698" s="9" t="n">
        <v>1</v>
      </c>
      <c r="AI698" s="30" t="n">
        <v>0</v>
      </c>
      <c r="AJ698" s="9" t="n">
        <v>0</v>
      </c>
      <c r="AK698" s="30" t="n">
        <v>1</v>
      </c>
      <c r="AL698" s="21" t="n">
        <v>1999</v>
      </c>
      <c r="AM698" s="23">
        <f>LN(AL698)</f>
        <v/>
      </c>
      <c r="AN698" s="33" t="n">
        <v>0</v>
      </c>
      <c r="AO698" s="33" t="n">
        <v>0</v>
      </c>
      <c r="AP698" s="33" t="n">
        <v>0</v>
      </c>
      <c r="AQ698" s="43" t="n">
        <v>1</v>
      </c>
      <c r="AR698" s="33" t="inlineStr">
        <is>
          <t>.</t>
        </is>
      </c>
      <c r="AS698" s="43" t="inlineStr">
        <is>
          <t>.</t>
        </is>
      </c>
      <c r="AT698" s="42" t="n">
        <v>1</v>
      </c>
      <c r="AU698" s="18" t="n">
        <v>0</v>
      </c>
      <c r="AV698" t="n">
        <v>1</v>
      </c>
      <c r="AW698" s="40" t="n">
        <v>0</v>
      </c>
      <c r="AX698" t="inlineStr">
        <is>
          <t>.</t>
        </is>
      </c>
      <c r="AY698" s="40" t="inlineStr">
        <is>
          <t>.</t>
        </is>
      </c>
      <c r="BA698" s="18" t="n"/>
      <c r="BB698" t="inlineStr">
        <is>
          <t>.</t>
        </is>
      </c>
      <c r="BC698" s="18" t="inlineStr">
        <is>
          <t>.</t>
        </is>
      </c>
      <c r="BD698" s="18" t="inlineStr">
        <is>
          <t>United Kingdom</t>
        </is>
      </c>
      <c r="BE698" t="n">
        <v>1</v>
      </c>
      <c r="BF698" t="n">
        <v>0</v>
      </c>
      <c r="BG698" t="n">
        <v>1</v>
      </c>
      <c r="BH698" t="n">
        <v>0</v>
      </c>
      <c r="BI698" t="n">
        <v>0</v>
      </c>
      <c r="BJ698" t="n">
        <v>0</v>
      </c>
      <c r="BK698" s="18" t="n">
        <v>0</v>
      </c>
      <c r="BL698" t="n">
        <v>1</v>
      </c>
      <c r="BM698" t="n">
        <v>0</v>
      </c>
      <c r="BN698" s="18" t="n">
        <v>0</v>
      </c>
      <c r="BO698" t="n">
        <v>1847.333333333333</v>
      </c>
      <c r="BP698" t="n">
        <v>883.1999999999999</v>
      </c>
      <c r="BQ698" s="25" t="n">
        <v>41.5</v>
      </c>
      <c r="BR698" t="n">
        <v>0</v>
      </c>
      <c r="BS698" t="n">
        <v>0</v>
      </c>
      <c r="BT698" t="n">
        <v>1</v>
      </c>
      <c r="BU698" t="n">
        <v>0</v>
      </c>
      <c r="BV698" t="n">
        <v>0</v>
      </c>
      <c r="BW698" t="n">
        <v>0</v>
      </c>
      <c r="BX698" t="n">
        <v>0</v>
      </c>
      <c r="BY698" s="18" t="n">
        <v>0</v>
      </c>
      <c r="BZ698" t="n">
        <v>0</v>
      </c>
      <c r="CA698" t="n">
        <v>0</v>
      </c>
      <c r="CB698" t="n">
        <v>0</v>
      </c>
      <c r="CC698" s="18" t="n">
        <v>1</v>
      </c>
      <c r="CD698" t="n">
        <v>0</v>
      </c>
      <c r="CE698" t="n">
        <v>0</v>
      </c>
      <c r="CF698" t="n">
        <v>0</v>
      </c>
      <c r="CG698" t="n">
        <v>0</v>
      </c>
      <c r="CH698" s="18" t="n">
        <v>0</v>
      </c>
      <c r="CI698" t="n">
        <v>1</v>
      </c>
      <c r="CJ698" t="n">
        <v>1</v>
      </c>
      <c r="CK698" t="n">
        <v>0</v>
      </c>
      <c r="CL698" t="n">
        <v>0</v>
      </c>
      <c r="CM698" t="n">
        <v>1</v>
      </c>
      <c r="CN698" t="n">
        <v>1</v>
      </c>
      <c r="CO698" t="n">
        <v>0</v>
      </c>
      <c r="CP698" t="n">
        <v>1</v>
      </c>
      <c r="CQ698" t="n">
        <v>1</v>
      </c>
      <c r="CR698" t="n">
        <v>1</v>
      </c>
      <c r="CS698" s="18" t="n">
        <v>1</v>
      </c>
      <c r="DD698" s="34" t="inlineStr">
        <is>
          <t>X</t>
        </is>
      </c>
    </row>
    <row r="699">
      <c r="A699" t="n">
        <v>698</v>
      </c>
      <c r="B699" t="n">
        <v>43</v>
      </c>
      <c r="C699" s="25" t="inlineStr">
        <is>
          <t>Walker &amp; Zhu (2008)</t>
        </is>
      </c>
      <c r="D699" s="12" t="n">
        <v>13.49825301878646</v>
      </c>
      <c r="E699" s="14" t="n">
        <v>1.19102232518704</v>
      </c>
      <c r="F699" s="7" t="n">
        <v>11.33333333333333</v>
      </c>
      <c r="G699" s="7">
        <f>D699-E699</f>
        <v/>
      </c>
      <c r="H699" s="16">
        <f>D699+E699</f>
        <v/>
      </c>
      <c r="I699" s="11">
        <f>IFERROR(F699/SQRT(F699^2+W699), "X")</f>
        <v/>
      </c>
      <c r="J699" s="33">
        <f>IFERROR(SQRT((1-I699^2)/W699), "X")</f>
        <v/>
      </c>
      <c r="K699" s="33">
        <f>IFERROR(1/J699, "X")</f>
        <v/>
      </c>
      <c r="L699" s="33">
        <f>IFERROR(I699-J699, "X")</f>
        <v/>
      </c>
      <c r="M699" s="33">
        <f>IFERROR(I699+J699, "X")</f>
        <v/>
      </c>
      <c r="N699" s="8" t="n">
        <v>1</v>
      </c>
      <c r="O699" s="9" t="n">
        <v>0</v>
      </c>
      <c r="P699" s="8" t="n">
        <v>0</v>
      </c>
      <c r="Q699" s="9" t="n">
        <v>0</v>
      </c>
      <c r="R699" s="9" t="n">
        <v>1</v>
      </c>
      <c r="S699" s="9" t="n">
        <v>0</v>
      </c>
      <c r="T699" s="9" t="n">
        <v>0</v>
      </c>
      <c r="U699" s="8" t="n">
        <v>878</v>
      </c>
      <c r="V699" s="9" t="n">
        <v>25</v>
      </c>
      <c r="W699" s="9">
        <f>U699-V699-1</f>
        <v/>
      </c>
      <c r="X699" s="9">
        <f>COUNTIF(B:B,B699)</f>
        <v/>
      </c>
      <c r="Y699" s="7" t="n">
        <v>15</v>
      </c>
      <c r="Z699" s="7">
        <f>BQ699-Y699-6</f>
        <v/>
      </c>
      <c r="AA699" s="9" t="n">
        <v>0</v>
      </c>
      <c r="AB699" s="9" t="n">
        <v>1</v>
      </c>
      <c r="AC699" s="9" t="n">
        <v>0</v>
      </c>
      <c r="AD699" s="9" t="n">
        <v>1</v>
      </c>
      <c r="AE699" s="9" t="n">
        <v>0</v>
      </c>
      <c r="AF699" s="9" t="n">
        <v>0</v>
      </c>
      <c r="AG699" s="8" t="n">
        <v>0</v>
      </c>
      <c r="AH699" s="9" t="n">
        <v>1</v>
      </c>
      <c r="AI699" s="30" t="n">
        <v>0</v>
      </c>
      <c r="AJ699" s="9" t="n">
        <v>0</v>
      </c>
      <c r="AK699" s="30" t="n">
        <v>1</v>
      </c>
      <c r="AL699" s="21" t="n">
        <v>1999</v>
      </c>
      <c r="AM699" s="23">
        <f>LN(AL699)</f>
        <v/>
      </c>
      <c r="AN699" s="33" t="n">
        <v>0</v>
      </c>
      <c r="AO699" s="33" t="n">
        <v>0</v>
      </c>
      <c r="AP699" s="33" t="n">
        <v>0</v>
      </c>
      <c r="AQ699" s="43" t="n">
        <v>1</v>
      </c>
      <c r="AR699" s="33" t="inlineStr">
        <is>
          <t>.</t>
        </is>
      </c>
      <c r="AS699" s="43" t="inlineStr">
        <is>
          <t>.</t>
        </is>
      </c>
      <c r="AT699" s="42" t="n">
        <v>1</v>
      </c>
      <c r="AU699" s="18" t="n">
        <v>0</v>
      </c>
      <c r="AV699" t="n">
        <v>0</v>
      </c>
      <c r="AW699" s="40" t="n">
        <v>1</v>
      </c>
      <c r="AX699" t="inlineStr">
        <is>
          <t>.</t>
        </is>
      </c>
      <c r="AY699" s="40" t="inlineStr">
        <is>
          <t>.</t>
        </is>
      </c>
      <c r="BA699" s="18" t="n"/>
      <c r="BB699" t="inlineStr">
        <is>
          <t>.</t>
        </is>
      </c>
      <c r="BC699" s="18" t="inlineStr">
        <is>
          <t>.</t>
        </is>
      </c>
      <c r="BD699" s="18" t="inlineStr">
        <is>
          <t>United Kingdom</t>
        </is>
      </c>
      <c r="BE699" t="n">
        <v>1</v>
      </c>
      <c r="BF699" t="n">
        <v>0</v>
      </c>
      <c r="BG699" t="n">
        <v>1</v>
      </c>
      <c r="BH699" t="n">
        <v>0</v>
      </c>
      <c r="BI699" t="n">
        <v>0</v>
      </c>
      <c r="BJ699" t="n">
        <v>0</v>
      </c>
      <c r="BK699" s="18" t="n">
        <v>0</v>
      </c>
      <c r="BL699" t="n">
        <v>1</v>
      </c>
      <c r="BM699" t="n">
        <v>0</v>
      </c>
      <c r="BN699" s="18" t="n">
        <v>0</v>
      </c>
      <c r="BO699" t="n">
        <v>1847.333333333333</v>
      </c>
      <c r="BP699" t="n">
        <v>883.1999999999999</v>
      </c>
      <c r="BQ699" s="25" t="n">
        <v>41.5</v>
      </c>
      <c r="BR699" t="n">
        <v>0</v>
      </c>
      <c r="BS699" t="n">
        <v>0</v>
      </c>
      <c r="BT699" t="n">
        <v>1</v>
      </c>
      <c r="BU699" t="n">
        <v>0</v>
      </c>
      <c r="BV699" t="n">
        <v>0</v>
      </c>
      <c r="BW699" t="n">
        <v>0</v>
      </c>
      <c r="BX699" t="n">
        <v>0</v>
      </c>
      <c r="BY699" s="18" t="n">
        <v>0</v>
      </c>
      <c r="BZ699" t="n">
        <v>0</v>
      </c>
      <c r="CA699" t="n">
        <v>0</v>
      </c>
      <c r="CB699" t="n">
        <v>0</v>
      </c>
      <c r="CC699" s="18" t="n">
        <v>1</v>
      </c>
      <c r="CD699" t="n">
        <v>0</v>
      </c>
      <c r="CE699" t="n">
        <v>0</v>
      </c>
      <c r="CF699" t="n">
        <v>0</v>
      </c>
      <c r="CG699" t="n">
        <v>0</v>
      </c>
      <c r="CH699" s="18" t="n">
        <v>0</v>
      </c>
      <c r="CI699" t="n">
        <v>1</v>
      </c>
      <c r="CJ699" t="n">
        <v>1</v>
      </c>
      <c r="CK699" t="n">
        <v>0</v>
      </c>
      <c r="CL699" t="n">
        <v>0</v>
      </c>
      <c r="CM699" t="n">
        <v>1</v>
      </c>
      <c r="CN699" t="n">
        <v>1</v>
      </c>
      <c r="CO699" t="n">
        <v>0</v>
      </c>
      <c r="CP699" t="n">
        <v>1</v>
      </c>
      <c r="CQ699" t="n">
        <v>1</v>
      </c>
      <c r="CR699" t="n">
        <v>1</v>
      </c>
      <c r="CS699" s="18" t="n">
        <v>1</v>
      </c>
      <c r="DD699" s="34" t="inlineStr">
        <is>
          <t>X</t>
        </is>
      </c>
    </row>
    <row r="700">
      <c r="A700" t="n">
        <v>699</v>
      </c>
      <c r="B700" t="n">
        <v>43</v>
      </c>
      <c r="C700" s="25" t="inlineStr">
        <is>
          <t>Walker &amp; Zhu (2008)</t>
        </is>
      </c>
      <c r="D700" s="12" t="n">
        <v>9.041638344046826</v>
      </c>
      <c r="E700" s="14" t="n">
        <v>1.130204793005853</v>
      </c>
      <c r="F700" s="7" t="n">
        <v>8</v>
      </c>
      <c r="G700" s="7">
        <f>D700-E700</f>
        <v/>
      </c>
      <c r="H700" s="16">
        <f>D700+E700</f>
        <v/>
      </c>
      <c r="I700" s="11">
        <f>IFERROR(F700/SQRT(F700^2+W700), "X")</f>
        <v/>
      </c>
      <c r="J700" s="33">
        <f>IFERROR(SQRT((1-I700^2)/W700), "X")</f>
        <v/>
      </c>
      <c r="K700" s="33">
        <f>IFERROR(1/J700, "X")</f>
        <v/>
      </c>
      <c r="L700" s="33">
        <f>IFERROR(I700-J700, "X")</f>
        <v/>
      </c>
      <c r="M700" s="33">
        <f>IFERROR(I700+J700, "X")</f>
        <v/>
      </c>
      <c r="N700" s="8" t="n">
        <v>1</v>
      </c>
      <c r="O700" s="9" t="n">
        <v>0</v>
      </c>
      <c r="P700" s="8" t="n">
        <v>0</v>
      </c>
      <c r="Q700" s="9" t="n">
        <v>0</v>
      </c>
      <c r="R700" s="9" t="n">
        <v>1</v>
      </c>
      <c r="S700" s="9" t="n">
        <v>0</v>
      </c>
      <c r="T700" s="9" t="n">
        <v>0</v>
      </c>
      <c r="U700" s="8" t="n">
        <v>1182</v>
      </c>
      <c r="V700" s="9" t="n">
        <v>25</v>
      </c>
      <c r="W700" s="9">
        <f>U700-V700-1</f>
        <v/>
      </c>
      <c r="X700" s="9">
        <f>COUNTIF(B:B,B700)</f>
        <v/>
      </c>
      <c r="Y700" s="7" t="n">
        <v>15</v>
      </c>
      <c r="Z700" s="7">
        <f>BQ700-Y700-6</f>
        <v/>
      </c>
      <c r="AA700" s="9" t="n">
        <v>0</v>
      </c>
      <c r="AB700" s="9" t="n">
        <v>1</v>
      </c>
      <c r="AC700" s="9" t="n">
        <v>0</v>
      </c>
      <c r="AD700" s="9" t="n">
        <v>1</v>
      </c>
      <c r="AE700" s="9" t="n">
        <v>0</v>
      </c>
      <c r="AF700" s="9" t="n">
        <v>0</v>
      </c>
      <c r="AG700" s="8" t="n">
        <v>0</v>
      </c>
      <c r="AH700" s="9" t="n">
        <v>1</v>
      </c>
      <c r="AI700" s="30" t="n">
        <v>0</v>
      </c>
      <c r="AJ700" s="9" t="n">
        <v>0</v>
      </c>
      <c r="AK700" s="30" t="n">
        <v>1</v>
      </c>
      <c r="AL700" s="21" t="n">
        <v>1999</v>
      </c>
      <c r="AM700" s="23">
        <f>LN(AL700)</f>
        <v/>
      </c>
      <c r="AN700" s="33" t="n">
        <v>0</v>
      </c>
      <c r="AO700" s="33" t="n">
        <v>0</v>
      </c>
      <c r="AP700" s="33" t="n">
        <v>0</v>
      </c>
      <c r="AQ700" s="43" t="n">
        <v>1</v>
      </c>
      <c r="AR700" s="33" t="inlineStr">
        <is>
          <t>.</t>
        </is>
      </c>
      <c r="AS700" s="43" t="inlineStr">
        <is>
          <t>.</t>
        </is>
      </c>
      <c r="AT700" s="42" t="n">
        <v>1</v>
      </c>
      <c r="AU700" s="18" t="n">
        <v>0</v>
      </c>
      <c r="AV700" t="n">
        <v>1</v>
      </c>
      <c r="AW700" s="40" t="n">
        <v>0</v>
      </c>
      <c r="AX700" t="inlineStr">
        <is>
          <t>.</t>
        </is>
      </c>
      <c r="AY700" s="40" t="inlineStr">
        <is>
          <t>.</t>
        </is>
      </c>
      <c r="BA700" s="18" t="n"/>
      <c r="BB700" t="inlineStr">
        <is>
          <t>.</t>
        </is>
      </c>
      <c r="BC700" s="18" t="inlineStr">
        <is>
          <t>.</t>
        </is>
      </c>
      <c r="BD700" s="18" t="inlineStr">
        <is>
          <t>United Kingdom</t>
        </is>
      </c>
      <c r="BE700" t="n">
        <v>1</v>
      </c>
      <c r="BF700" t="n">
        <v>0</v>
      </c>
      <c r="BG700" t="n">
        <v>1</v>
      </c>
      <c r="BH700" t="n">
        <v>0</v>
      </c>
      <c r="BI700" t="n">
        <v>0</v>
      </c>
      <c r="BJ700" t="n">
        <v>0</v>
      </c>
      <c r="BK700" s="18" t="n">
        <v>0</v>
      </c>
      <c r="BL700" t="n">
        <v>1</v>
      </c>
      <c r="BM700" t="n">
        <v>0</v>
      </c>
      <c r="BN700" s="18" t="n">
        <v>0</v>
      </c>
      <c r="BO700" t="n">
        <v>1847.333333333333</v>
      </c>
      <c r="BP700" t="n">
        <v>883.1999999999999</v>
      </c>
      <c r="BQ700" s="25" t="n">
        <v>37</v>
      </c>
      <c r="BR700" t="n">
        <v>0</v>
      </c>
      <c r="BS700" t="n">
        <v>0</v>
      </c>
      <c r="BT700" t="n">
        <v>1</v>
      </c>
      <c r="BU700" t="n">
        <v>0</v>
      </c>
      <c r="BV700" t="n">
        <v>0</v>
      </c>
      <c r="BW700" t="n">
        <v>0</v>
      </c>
      <c r="BX700" t="n">
        <v>0</v>
      </c>
      <c r="BY700" s="18" t="n">
        <v>0</v>
      </c>
      <c r="BZ700" t="n">
        <v>0</v>
      </c>
      <c r="CA700" t="n">
        <v>0</v>
      </c>
      <c r="CB700" t="n">
        <v>0</v>
      </c>
      <c r="CC700" s="18" t="n">
        <v>1</v>
      </c>
      <c r="CD700" t="n">
        <v>0</v>
      </c>
      <c r="CE700" t="n">
        <v>0</v>
      </c>
      <c r="CF700" t="n">
        <v>0</v>
      </c>
      <c r="CG700" t="n">
        <v>0</v>
      </c>
      <c r="CH700" s="18" t="n">
        <v>0</v>
      </c>
      <c r="CI700" t="n">
        <v>1</v>
      </c>
      <c r="CJ700" t="n">
        <v>1</v>
      </c>
      <c r="CK700" t="n">
        <v>0</v>
      </c>
      <c r="CL700" t="n">
        <v>0</v>
      </c>
      <c r="CM700" t="n">
        <v>1</v>
      </c>
      <c r="CN700" t="n">
        <v>1</v>
      </c>
      <c r="CO700" t="n">
        <v>0</v>
      </c>
      <c r="CP700" t="n">
        <v>1</v>
      </c>
      <c r="CQ700" t="n">
        <v>1</v>
      </c>
      <c r="CR700" t="n">
        <v>1</v>
      </c>
      <c r="CS700" s="18" t="n">
        <v>1</v>
      </c>
      <c r="DD700" s="34" t="inlineStr">
        <is>
          <t>X</t>
        </is>
      </c>
    </row>
    <row r="701">
      <c r="A701" t="n">
        <v>700</v>
      </c>
      <c r="B701" t="n">
        <v>43</v>
      </c>
      <c r="C701" s="25" t="inlineStr">
        <is>
          <t>Walker &amp; Zhu (2008)</t>
        </is>
      </c>
      <c r="D701" s="12" t="n">
        <v>14.444313818678</v>
      </c>
      <c r="E701" s="14" t="n">
        <v>1.203692818223167</v>
      </c>
      <c r="F701" s="7" t="n">
        <v>12</v>
      </c>
      <c r="G701" s="7">
        <f>D701-E701</f>
        <v/>
      </c>
      <c r="H701" s="16">
        <f>D701+E701</f>
        <v/>
      </c>
      <c r="I701" s="11">
        <f>IFERROR(F701/SQRT(F701^2+W701), "X")</f>
        <v/>
      </c>
      <c r="J701" s="33">
        <f>IFERROR(SQRT((1-I701^2)/W701), "X")</f>
        <v/>
      </c>
      <c r="K701" s="33">
        <f>IFERROR(1/J701, "X")</f>
        <v/>
      </c>
      <c r="L701" s="33">
        <f>IFERROR(I701-J701, "X")</f>
        <v/>
      </c>
      <c r="M701" s="33">
        <f>IFERROR(I701+J701, "X")</f>
        <v/>
      </c>
      <c r="N701" s="8" t="n">
        <v>1</v>
      </c>
      <c r="O701" s="9" t="n">
        <v>0</v>
      </c>
      <c r="P701" s="8" t="n">
        <v>0</v>
      </c>
      <c r="Q701" s="9" t="n">
        <v>0</v>
      </c>
      <c r="R701" s="9" t="n">
        <v>1</v>
      </c>
      <c r="S701" s="9" t="n">
        <v>0</v>
      </c>
      <c r="T701" s="9" t="n">
        <v>0</v>
      </c>
      <c r="U701" s="8" t="n">
        <v>927</v>
      </c>
      <c r="V701" s="9" t="n">
        <v>25</v>
      </c>
      <c r="W701" s="9">
        <f>U701-V701-1</f>
        <v/>
      </c>
      <c r="X701" s="9">
        <f>COUNTIF(B:B,B701)</f>
        <v/>
      </c>
      <c r="Y701" s="7" t="n">
        <v>15</v>
      </c>
      <c r="Z701" s="7">
        <f>BQ701-Y701-6</f>
        <v/>
      </c>
      <c r="AA701" s="9" t="n">
        <v>0</v>
      </c>
      <c r="AB701" s="9" t="n">
        <v>1</v>
      </c>
      <c r="AC701" s="9" t="n">
        <v>0</v>
      </c>
      <c r="AD701" s="9" t="n">
        <v>1</v>
      </c>
      <c r="AE701" s="9" t="n">
        <v>0</v>
      </c>
      <c r="AF701" s="9" t="n">
        <v>0</v>
      </c>
      <c r="AG701" s="8" t="n">
        <v>0</v>
      </c>
      <c r="AH701" s="9" t="n">
        <v>1</v>
      </c>
      <c r="AI701" s="30" t="n">
        <v>0</v>
      </c>
      <c r="AJ701" s="9" t="n">
        <v>0</v>
      </c>
      <c r="AK701" s="30" t="n">
        <v>1</v>
      </c>
      <c r="AL701" s="21" t="n">
        <v>1999</v>
      </c>
      <c r="AM701" s="23">
        <f>LN(AL701)</f>
        <v/>
      </c>
      <c r="AN701" s="33" t="n">
        <v>0</v>
      </c>
      <c r="AO701" s="33" t="n">
        <v>0</v>
      </c>
      <c r="AP701" s="33" t="n">
        <v>0</v>
      </c>
      <c r="AQ701" s="43" t="n">
        <v>1</v>
      </c>
      <c r="AR701" s="33" t="inlineStr">
        <is>
          <t>.</t>
        </is>
      </c>
      <c r="AS701" s="43" t="inlineStr">
        <is>
          <t>.</t>
        </is>
      </c>
      <c r="AT701" s="42" t="n">
        <v>1</v>
      </c>
      <c r="AU701" s="18" t="n">
        <v>0</v>
      </c>
      <c r="AV701" t="n">
        <v>0</v>
      </c>
      <c r="AW701" s="40" t="n">
        <v>1</v>
      </c>
      <c r="AX701" t="inlineStr">
        <is>
          <t>.</t>
        </is>
      </c>
      <c r="AY701" s="40" t="inlineStr">
        <is>
          <t>.</t>
        </is>
      </c>
      <c r="BA701" s="18" t="n"/>
      <c r="BB701" t="inlineStr">
        <is>
          <t>.</t>
        </is>
      </c>
      <c r="BC701" s="18" t="inlineStr">
        <is>
          <t>.</t>
        </is>
      </c>
      <c r="BD701" s="18" t="inlineStr">
        <is>
          <t>United Kingdom</t>
        </is>
      </c>
      <c r="BE701" t="n">
        <v>1</v>
      </c>
      <c r="BF701" t="n">
        <v>0</v>
      </c>
      <c r="BG701" t="n">
        <v>1</v>
      </c>
      <c r="BH701" t="n">
        <v>0</v>
      </c>
      <c r="BI701" t="n">
        <v>0</v>
      </c>
      <c r="BJ701" t="n">
        <v>0</v>
      </c>
      <c r="BK701" s="18" t="n">
        <v>0</v>
      </c>
      <c r="BL701" t="n">
        <v>1</v>
      </c>
      <c r="BM701" t="n">
        <v>0</v>
      </c>
      <c r="BN701" s="18" t="n">
        <v>0</v>
      </c>
      <c r="BO701" t="n">
        <v>1847.333333333333</v>
      </c>
      <c r="BP701" t="n">
        <v>883.1999999999999</v>
      </c>
      <c r="BQ701" s="25" t="n">
        <v>37</v>
      </c>
      <c r="BR701" t="n">
        <v>0</v>
      </c>
      <c r="BS701" t="n">
        <v>0</v>
      </c>
      <c r="BT701" t="n">
        <v>1</v>
      </c>
      <c r="BU701" t="n">
        <v>0</v>
      </c>
      <c r="BV701" t="n">
        <v>0</v>
      </c>
      <c r="BW701" t="n">
        <v>0</v>
      </c>
      <c r="BX701" t="n">
        <v>0</v>
      </c>
      <c r="BY701" s="18" t="n">
        <v>0</v>
      </c>
      <c r="BZ701" t="n">
        <v>0</v>
      </c>
      <c r="CA701" t="n">
        <v>0</v>
      </c>
      <c r="CB701" t="n">
        <v>0</v>
      </c>
      <c r="CC701" s="18" t="n">
        <v>1</v>
      </c>
      <c r="CD701" t="n">
        <v>0</v>
      </c>
      <c r="CE701" t="n">
        <v>0</v>
      </c>
      <c r="CF701" t="n">
        <v>0</v>
      </c>
      <c r="CG701" t="n">
        <v>0</v>
      </c>
      <c r="CH701" s="18" t="n">
        <v>0</v>
      </c>
      <c r="CI701" t="n">
        <v>1</v>
      </c>
      <c r="CJ701" t="n">
        <v>1</v>
      </c>
      <c r="CK701" t="n">
        <v>0</v>
      </c>
      <c r="CL701" t="n">
        <v>0</v>
      </c>
      <c r="CM701" t="n">
        <v>1</v>
      </c>
      <c r="CN701" t="n">
        <v>1</v>
      </c>
      <c r="CO701" t="n">
        <v>0</v>
      </c>
      <c r="CP701" t="n">
        <v>1</v>
      </c>
      <c r="CQ701" t="n">
        <v>1</v>
      </c>
      <c r="CR701" t="n">
        <v>1</v>
      </c>
      <c r="CS701" s="18" t="n">
        <v>1</v>
      </c>
      <c r="DD701" s="34" t="inlineStr">
        <is>
          <t>X</t>
        </is>
      </c>
    </row>
    <row r="702">
      <c r="A702" t="n">
        <v>701</v>
      </c>
      <c r="B702" t="n">
        <v>43</v>
      </c>
      <c r="C702" s="25" t="inlineStr">
        <is>
          <t>Walker &amp; Zhu (2008)</t>
        </is>
      </c>
      <c r="D702" s="12" t="n">
        <v>9.467513889591379</v>
      </c>
      <c r="E702" s="14" t="n">
        <v>1.136101666750965</v>
      </c>
      <c r="F702" s="7" t="n">
        <v>8.333333333333334</v>
      </c>
      <c r="G702" s="7">
        <f>D702-E702</f>
        <v/>
      </c>
      <c r="H702" s="16">
        <f>D702+E702</f>
        <v/>
      </c>
      <c r="I702" s="11">
        <f>IFERROR(F702/SQRT(F702^2+W702), "X")</f>
        <v/>
      </c>
      <c r="J702" s="33">
        <f>IFERROR(SQRT((1-I702^2)/W702), "X")</f>
        <v/>
      </c>
      <c r="K702" s="33">
        <f>IFERROR(1/J702, "X")</f>
        <v/>
      </c>
      <c r="L702" s="33">
        <f>IFERROR(I702-J702, "X")</f>
        <v/>
      </c>
      <c r="M702" s="33">
        <f>IFERROR(I702+J702, "X")</f>
        <v/>
      </c>
      <c r="N702" s="8" t="n">
        <v>1</v>
      </c>
      <c r="O702" s="9" t="n">
        <v>0</v>
      </c>
      <c r="P702" s="8" t="n">
        <v>0</v>
      </c>
      <c r="Q702" s="9" t="n">
        <v>0</v>
      </c>
      <c r="R702" s="9" t="n">
        <v>1</v>
      </c>
      <c r="S702" s="9" t="n">
        <v>0</v>
      </c>
      <c r="T702" s="9" t="n">
        <v>0</v>
      </c>
      <c r="U702" s="8" t="n">
        <v>1131</v>
      </c>
      <c r="V702" s="9" t="n">
        <v>25</v>
      </c>
      <c r="W702" s="9">
        <f>U702-V702-1</f>
        <v/>
      </c>
      <c r="X702" s="9">
        <f>COUNTIF(B:B,B702)</f>
        <v/>
      </c>
      <c r="Y702" s="7" t="n">
        <v>15</v>
      </c>
      <c r="Z702" s="7">
        <f>BQ702-Y702-6</f>
        <v/>
      </c>
      <c r="AA702" s="9" t="n">
        <v>0</v>
      </c>
      <c r="AB702" s="9" t="n">
        <v>1</v>
      </c>
      <c r="AC702" s="9" t="n">
        <v>0</v>
      </c>
      <c r="AD702" s="9" t="n">
        <v>1</v>
      </c>
      <c r="AE702" s="9" t="n">
        <v>0</v>
      </c>
      <c r="AF702" s="9" t="n">
        <v>0</v>
      </c>
      <c r="AG702" s="8" t="n">
        <v>0</v>
      </c>
      <c r="AH702" s="9" t="n">
        <v>1</v>
      </c>
      <c r="AI702" s="30" t="n">
        <v>0</v>
      </c>
      <c r="AJ702" s="9" t="n">
        <v>0</v>
      </c>
      <c r="AK702" s="30" t="n">
        <v>1</v>
      </c>
      <c r="AL702" s="21" t="n">
        <v>1999</v>
      </c>
      <c r="AM702" s="23">
        <f>LN(AL702)</f>
        <v/>
      </c>
      <c r="AN702" s="33" t="n">
        <v>0</v>
      </c>
      <c r="AO702" s="33" t="n">
        <v>0</v>
      </c>
      <c r="AP702" s="33" t="n">
        <v>0</v>
      </c>
      <c r="AQ702" s="43" t="n">
        <v>1</v>
      </c>
      <c r="AR702" s="33" t="inlineStr">
        <is>
          <t>.</t>
        </is>
      </c>
      <c r="AS702" s="43" t="inlineStr">
        <is>
          <t>.</t>
        </is>
      </c>
      <c r="AT702" s="42" t="n">
        <v>1</v>
      </c>
      <c r="AU702" s="18" t="n">
        <v>0</v>
      </c>
      <c r="AV702" t="n">
        <v>1</v>
      </c>
      <c r="AW702" s="40" t="n">
        <v>0</v>
      </c>
      <c r="AX702" t="inlineStr">
        <is>
          <t>.</t>
        </is>
      </c>
      <c r="AY702" s="40" t="inlineStr">
        <is>
          <t>.</t>
        </is>
      </c>
      <c r="BA702" s="18" t="n"/>
      <c r="BB702" t="inlineStr">
        <is>
          <t>.</t>
        </is>
      </c>
      <c r="BC702" s="18" t="inlineStr">
        <is>
          <t>.</t>
        </is>
      </c>
      <c r="BD702" s="18" t="inlineStr">
        <is>
          <t>United Kingdom</t>
        </is>
      </c>
      <c r="BE702" t="n">
        <v>1</v>
      </c>
      <c r="BF702" t="n">
        <v>0</v>
      </c>
      <c r="BG702" t="n">
        <v>1</v>
      </c>
      <c r="BH702" t="n">
        <v>0</v>
      </c>
      <c r="BI702" t="n">
        <v>0</v>
      </c>
      <c r="BJ702" t="n">
        <v>0</v>
      </c>
      <c r="BK702" s="18" t="n">
        <v>0</v>
      </c>
      <c r="BL702" t="n">
        <v>1</v>
      </c>
      <c r="BM702" t="n">
        <v>0</v>
      </c>
      <c r="BN702" s="18" t="n">
        <v>0</v>
      </c>
      <c r="BO702" t="n">
        <v>1847.333333333333</v>
      </c>
      <c r="BP702" t="n">
        <v>883.1999999999999</v>
      </c>
      <c r="BQ702" s="25" t="n">
        <v>37</v>
      </c>
      <c r="BR702" t="n">
        <v>0</v>
      </c>
      <c r="BS702" t="n">
        <v>0</v>
      </c>
      <c r="BT702" t="n">
        <v>1</v>
      </c>
      <c r="BU702" t="n">
        <v>0</v>
      </c>
      <c r="BV702" t="n">
        <v>0</v>
      </c>
      <c r="BW702" t="n">
        <v>0</v>
      </c>
      <c r="BX702" t="n">
        <v>0</v>
      </c>
      <c r="BY702" s="18" t="n">
        <v>0</v>
      </c>
      <c r="BZ702" t="n">
        <v>0</v>
      </c>
      <c r="CA702" t="n">
        <v>0</v>
      </c>
      <c r="CB702" t="n">
        <v>0</v>
      </c>
      <c r="CC702" s="18" t="n">
        <v>1</v>
      </c>
      <c r="CD702" t="n">
        <v>0</v>
      </c>
      <c r="CE702" t="n">
        <v>0</v>
      </c>
      <c r="CF702" t="n">
        <v>0</v>
      </c>
      <c r="CG702" t="n">
        <v>0</v>
      </c>
      <c r="CH702" s="18" t="n">
        <v>0</v>
      </c>
      <c r="CI702" t="n">
        <v>1</v>
      </c>
      <c r="CJ702" t="n">
        <v>1</v>
      </c>
      <c r="CK702" t="n">
        <v>0</v>
      </c>
      <c r="CL702" t="n">
        <v>0</v>
      </c>
      <c r="CM702" t="n">
        <v>1</v>
      </c>
      <c r="CN702" t="n">
        <v>1</v>
      </c>
      <c r="CO702" t="n">
        <v>0</v>
      </c>
      <c r="CP702" t="n">
        <v>1</v>
      </c>
      <c r="CQ702" t="n">
        <v>1</v>
      </c>
      <c r="CR702" t="n">
        <v>1</v>
      </c>
      <c r="CS702" s="18" t="n">
        <v>1</v>
      </c>
      <c r="DD702" s="34" t="inlineStr">
        <is>
          <t>X</t>
        </is>
      </c>
    </row>
    <row r="703">
      <c r="A703" t="n">
        <v>702</v>
      </c>
      <c r="B703" t="n">
        <v>43</v>
      </c>
      <c r="C703" s="25" t="inlineStr">
        <is>
          <t>Walker &amp; Zhu (2008)</t>
        </is>
      </c>
      <c r="D703" s="12" t="n">
        <v>17.39871852062112</v>
      </c>
      <c r="E703" s="14" t="n">
        <v>1.242765608615795</v>
      </c>
      <c r="F703" s="7" t="n">
        <v>14</v>
      </c>
      <c r="G703" s="7">
        <f>D703-E703</f>
        <v/>
      </c>
      <c r="H703" s="16">
        <f>D703+E703</f>
        <v/>
      </c>
      <c r="I703" s="11">
        <f>IFERROR(F703/SQRT(F703^2+W703), "X")</f>
        <v/>
      </c>
      <c r="J703" s="33">
        <f>IFERROR(SQRT((1-I703^2)/W703), "X")</f>
        <v/>
      </c>
      <c r="K703" s="33">
        <f>IFERROR(1/J703, "X")</f>
        <v/>
      </c>
      <c r="L703" s="33">
        <f>IFERROR(I703-J703, "X")</f>
        <v/>
      </c>
      <c r="M703" s="33">
        <f>IFERROR(I703+J703, "X")</f>
        <v/>
      </c>
      <c r="N703" s="8" t="n">
        <v>1</v>
      </c>
      <c r="O703" s="9" t="n">
        <v>0</v>
      </c>
      <c r="P703" s="8" t="n">
        <v>0</v>
      </c>
      <c r="Q703" s="9" t="n">
        <v>0</v>
      </c>
      <c r="R703" s="9" t="n">
        <v>1</v>
      </c>
      <c r="S703" s="9" t="n">
        <v>0</v>
      </c>
      <c r="T703" s="9" t="n">
        <v>0</v>
      </c>
      <c r="U703" s="8" t="n">
        <v>1054</v>
      </c>
      <c r="V703" s="9" t="n">
        <v>25</v>
      </c>
      <c r="W703" s="9">
        <f>U703-V703-1</f>
        <v/>
      </c>
      <c r="X703" s="9">
        <f>COUNTIF(B:B,B703)</f>
        <v/>
      </c>
      <c r="Y703" s="7" t="n">
        <v>15</v>
      </c>
      <c r="Z703" s="7">
        <f>BQ703-Y703-6</f>
        <v/>
      </c>
      <c r="AA703" s="9" t="n">
        <v>0</v>
      </c>
      <c r="AB703" s="9" t="n">
        <v>1</v>
      </c>
      <c r="AC703" s="9" t="n">
        <v>0</v>
      </c>
      <c r="AD703" s="9" t="n">
        <v>1</v>
      </c>
      <c r="AE703" s="9" t="n">
        <v>0</v>
      </c>
      <c r="AF703" s="9" t="n">
        <v>0</v>
      </c>
      <c r="AG703" s="8" t="n">
        <v>0</v>
      </c>
      <c r="AH703" s="9" t="n">
        <v>1</v>
      </c>
      <c r="AI703" s="30" t="n">
        <v>0</v>
      </c>
      <c r="AJ703" s="9" t="n">
        <v>0</v>
      </c>
      <c r="AK703" s="30" t="n">
        <v>1</v>
      </c>
      <c r="AL703" s="21" t="n">
        <v>1999</v>
      </c>
      <c r="AM703" s="23">
        <f>LN(AL703)</f>
        <v/>
      </c>
      <c r="AN703" s="33" t="n">
        <v>0</v>
      </c>
      <c r="AO703" s="33" t="n">
        <v>0</v>
      </c>
      <c r="AP703" s="33" t="n">
        <v>0</v>
      </c>
      <c r="AQ703" s="43" t="n">
        <v>1</v>
      </c>
      <c r="AR703" s="33" t="inlineStr">
        <is>
          <t>.</t>
        </is>
      </c>
      <c r="AS703" s="43" t="inlineStr">
        <is>
          <t>.</t>
        </is>
      </c>
      <c r="AT703" s="42" t="n">
        <v>1</v>
      </c>
      <c r="AU703" s="18" t="n">
        <v>0</v>
      </c>
      <c r="AV703" t="n">
        <v>0</v>
      </c>
      <c r="AW703" s="40" t="n">
        <v>1</v>
      </c>
      <c r="AX703" t="inlineStr">
        <is>
          <t>.</t>
        </is>
      </c>
      <c r="AY703" s="40" t="inlineStr">
        <is>
          <t>.</t>
        </is>
      </c>
      <c r="BA703" s="18" t="n"/>
      <c r="BB703" t="inlineStr">
        <is>
          <t>.</t>
        </is>
      </c>
      <c r="BC703" s="18" t="inlineStr">
        <is>
          <t>.</t>
        </is>
      </c>
      <c r="BD703" s="18" t="inlineStr">
        <is>
          <t>United Kingdom</t>
        </is>
      </c>
      <c r="BE703" t="n">
        <v>1</v>
      </c>
      <c r="BF703" t="n">
        <v>0</v>
      </c>
      <c r="BG703" t="n">
        <v>1</v>
      </c>
      <c r="BH703" t="n">
        <v>0</v>
      </c>
      <c r="BI703" t="n">
        <v>0</v>
      </c>
      <c r="BJ703" t="n">
        <v>0</v>
      </c>
      <c r="BK703" s="18" t="n">
        <v>0</v>
      </c>
      <c r="BL703" t="n">
        <v>1</v>
      </c>
      <c r="BM703" t="n">
        <v>0</v>
      </c>
      <c r="BN703" s="18" t="n">
        <v>0</v>
      </c>
      <c r="BO703" t="n">
        <v>1847.333333333333</v>
      </c>
      <c r="BP703" t="n">
        <v>883.1999999999999</v>
      </c>
      <c r="BQ703" s="25" t="n">
        <v>37</v>
      </c>
      <c r="BR703" t="n">
        <v>0</v>
      </c>
      <c r="BS703" t="n">
        <v>0</v>
      </c>
      <c r="BT703" t="n">
        <v>1</v>
      </c>
      <c r="BU703" t="n">
        <v>0</v>
      </c>
      <c r="BV703" t="n">
        <v>0</v>
      </c>
      <c r="BW703" t="n">
        <v>0</v>
      </c>
      <c r="BX703" t="n">
        <v>0</v>
      </c>
      <c r="BY703" s="18" t="n">
        <v>0</v>
      </c>
      <c r="BZ703" t="n">
        <v>0</v>
      </c>
      <c r="CA703" t="n">
        <v>0</v>
      </c>
      <c r="CB703" t="n">
        <v>0</v>
      </c>
      <c r="CC703" s="18" t="n">
        <v>1</v>
      </c>
      <c r="CD703" t="n">
        <v>0</v>
      </c>
      <c r="CE703" t="n">
        <v>0</v>
      </c>
      <c r="CF703" t="n">
        <v>0</v>
      </c>
      <c r="CG703" t="n">
        <v>0</v>
      </c>
      <c r="CH703" s="18" t="n">
        <v>0</v>
      </c>
      <c r="CI703" t="n">
        <v>1</v>
      </c>
      <c r="CJ703" t="n">
        <v>1</v>
      </c>
      <c r="CK703" t="n">
        <v>0</v>
      </c>
      <c r="CL703" t="n">
        <v>0</v>
      </c>
      <c r="CM703" t="n">
        <v>1</v>
      </c>
      <c r="CN703" t="n">
        <v>1</v>
      </c>
      <c r="CO703" t="n">
        <v>0</v>
      </c>
      <c r="CP703" t="n">
        <v>1</v>
      </c>
      <c r="CQ703" t="n">
        <v>1</v>
      </c>
      <c r="CR703" t="n">
        <v>1</v>
      </c>
      <c r="CS703" s="18" t="n">
        <v>1</v>
      </c>
      <c r="DD703" s="34" t="inlineStr">
        <is>
          <t>X</t>
        </is>
      </c>
    </row>
    <row r="704">
      <c r="A704" t="n">
        <v>703</v>
      </c>
      <c r="B704" t="n">
        <v>43</v>
      </c>
      <c r="C704" s="25" t="inlineStr">
        <is>
          <t>Walker &amp; Zhu (2008)</t>
        </is>
      </c>
      <c r="D704" s="12" t="n">
        <v>8.620000330982595</v>
      </c>
      <c r="E704" s="14" t="n">
        <v>1.124347869258599</v>
      </c>
      <c r="F704" s="7" t="n">
        <v>7.666666666666667</v>
      </c>
      <c r="G704" s="7">
        <f>D704-E704</f>
        <v/>
      </c>
      <c r="H704" s="16">
        <f>D704+E704</f>
        <v/>
      </c>
      <c r="I704" s="11">
        <f>IFERROR(F704/SQRT(F704^2+W704), "X")</f>
        <v/>
      </c>
      <c r="J704" s="33">
        <f>IFERROR(SQRT((1-I704^2)/W704), "X")</f>
        <v/>
      </c>
      <c r="K704" s="33">
        <f>IFERROR(1/J704, "X")</f>
        <v/>
      </c>
      <c r="L704" s="33">
        <f>IFERROR(I704-J704, "X")</f>
        <v/>
      </c>
      <c r="M704" s="33">
        <f>IFERROR(I704+J704, "X")</f>
        <v/>
      </c>
      <c r="N704" s="8" t="n">
        <v>1</v>
      </c>
      <c r="O704" s="9" t="n">
        <v>0</v>
      </c>
      <c r="P704" s="8" t="n">
        <v>0</v>
      </c>
      <c r="Q704" s="9" t="n">
        <v>0</v>
      </c>
      <c r="R704" s="9" t="n">
        <v>1</v>
      </c>
      <c r="S704" s="9" t="n">
        <v>0</v>
      </c>
      <c r="T704" s="9" t="n">
        <v>0</v>
      </c>
      <c r="U704" s="8" t="n">
        <v>1266</v>
      </c>
      <c r="V704" s="9" t="n">
        <v>25</v>
      </c>
      <c r="W704" s="9">
        <f>U704-V704-1</f>
        <v/>
      </c>
      <c r="X704" s="9">
        <f>COUNTIF(B:B,B704)</f>
        <v/>
      </c>
      <c r="Y704" s="7" t="n">
        <v>15</v>
      </c>
      <c r="Z704" s="7">
        <f>BQ704-Y704-6</f>
        <v/>
      </c>
      <c r="AA704" s="9" t="n">
        <v>0</v>
      </c>
      <c r="AB704" s="9" t="n">
        <v>1</v>
      </c>
      <c r="AC704" s="9" t="n">
        <v>0</v>
      </c>
      <c r="AD704" s="9" t="n">
        <v>1</v>
      </c>
      <c r="AE704" s="9" t="n">
        <v>0</v>
      </c>
      <c r="AF704" s="9" t="n">
        <v>0</v>
      </c>
      <c r="AG704" s="8" t="n">
        <v>0</v>
      </c>
      <c r="AH704" s="9" t="n">
        <v>1</v>
      </c>
      <c r="AI704" s="30" t="n">
        <v>0</v>
      </c>
      <c r="AJ704" s="9" t="n">
        <v>0</v>
      </c>
      <c r="AK704" s="30" t="n">
        <v>1</v>
      </c>
      <c r="AL704" s="21" t="n">
        <v>1999</v>
      </c>
      <c r="AM704" s="23">
        <f>LN(AL704)</f>
        <v/>
      </c>
      <c r="AN704" s="33" t="n">
        <v>0</v>
      </c>
      <c r="AO704" s="33" t="n">
        <v>0</v>
      </c>
      <c r="AP704" s="33" t="n">
        <v>0</v>
      </c>
      <c r="AQ704" s="43" t="n">
        <v>1</v>
      </c>
      <c r="AR704" s="33" t="inlineStr">
        <is>
          <t>.</t>
        </is>
      </c>
      <c r="AS704" s="43" t="inlineStr">
        <is>
          <t>.</t>
        </is>
      </c>
      <c r="AT704" s="42" t="n">
        <v>1</v>
      </c>
      <c r="AU704" s="18" t="n">
        <v>0</v>
      </c>
      <c r="AV704" t="n">
        <v>1</v>
      </c>
      <c r="AW704" s="40" t="n">
        <v>0</v>
      </c>
      <c r="AX704" t="inlineStr">
        <is>
          <t>.</t>
        </is>
      </c>
      <c r="AY704" s="40" t="inlineStr">
        <is>
          <t>.</t>
        </is>
      </c>
      <c r="BA704" s="18" t="n"/>
      <c r="BB704" t="inlineStr">
        <is>
          <t>.</t>
        </is>
      </c>
      <c r="BC704" s="18" t="inlineStr">
        <is>
          <t>.</t>
        </is>
      </c>
      <c r="BD704" s="18" t="inlineStr">
        <is>
          <t>United Kingdom</t>
        </is>
      </c>
      <c r="BE704" t="n">
        <v>1</v>
      </c>
      <c r="BF704" t="n">
        <v>0</v>
      </c>
      <c r="BG704" t="n">
        <v>1</v>
      </c>
      <c r="BH704" t="n">
        <v>0</v>
      </c>
      <c r="BI704" t="n">
        <v>0</v>
      </c>
      <c r="BJ704" t="n">
        <v>0</v>
      </c>
      <c r="BK704" s="18" t="n">
        <v>0</v>
      </c>
      <c r="BL704" t="n">
        <v>1</v>
      </c>
      <c r="BM704" t="n">
        <v>0</v>
      </c>
      <c r="BN704" s="18" t="n">
        <v>0</v>
      </c>
      <c r="BO704" t="n">
        <v>1847.333333333333</v>
      </c>
      <c r="BP704" t="n">
        <v>883.1999999999999</v>
      </c>
      <c r="BQ704" s="25" t="n">
        <v>33</v>
      </c>
      <c r="BR704" t="n">
        <v>0</v>
      </c>
      <c r="BS704" t="n">
        <v>0</v>
      </c>
      <c r="BT704" t="n">
        <v>1</v>
      </c>
      <c r="BU704" t="n">
        <v>0</v>
      </c>
      <c r="BV704" t="n">
        <v>0</v>
      </c>
      <c r="BW704" t="n">
        <v>0</v>
      </c>
      <c r="BX704" t="n">
        <v>0</v>
      </c>
      <c r="BY704" s="18" t="n">
        <v>0</v>
      </c>
      <c r="BZ704" t="n">
        <v>0</v>
      </c>
      <c r="CA704" t="n">
        <v>0</v>
      </c>
      <c r="CB704" t="n">
        <v>0</v>
      </c>
      <c r="CC704" s="18" t="n">
        <v>1</v>
      </c>
      <c r="CD704" t="n">
        <v>0</v>
      </c>
      <c r="CE704" t="n">
        <v>0</v>
      </c>
      <c r="CF704" t="n">
        <v>0</v>
      </c>
      <c r="CG704" t="n">
        <v>0</v>
      </c>
      <c r="CH704" s="18" t="n">
        <v>0</v>
      </c>
      <c r="CI704" t="n">
        <v>1</v>
      </c>
      <c r="CJ704" t="n">
        <v>1</v>
      </c>
      <c r="CK704" t="n">
        <v>0</v>
      </c>
      <c r="CL704" t="n">
        <v>0</v>
      </c>
      <c r="CM704" t="n">
        <v>1</v>
      </c>
      <c r="CN704" t="n">
        <v>1</v>
      </c>
      <c r="CO704" t="n">
        <v>0</v>
      </c>
      <c r="CP704" t="n">
        <v>1</v>
      </c>
      <c r="CQ704" t="n">
        <v>1</v>
      </c>
      <c r="CR704" t="n">
        <v>1</v>
      </c>
      <c r="CS704" s="18" t="n">
        <v>1</v>
      </c>
      <c r="DD704" s="34" t="inlineStr">
        <is>
          <t>X</t>
        </is>
      </c>
    </row>
    <row r="705">
      <c r="A705" t="n">
        <v>704</v>
      </c>
      <c r="B705" t="n">
        <v>43</v>
      </c>
      <c r="C705" s="25" t="inlineStr">
        <is>
          <t>Walker &amp; Zhu (2008)</t>
        </is>
      </c>
      <c r="D705" s="12" t="n">
        <v>16.89392617042845</v>
      </c>
      <c r="E705" s="14" t="n">
        <v>1.236140939299643</v>
      </c>
      <c r="F705" s="7" t="n">
        <v>13.66666666666667</v>
      </c>
      <c r="G705" s="7">
        <f>D705-E705</f>
        <v/>
      </c>
      <c r="H705" s="16">
        <f>D705+E705</f>
        <v/>
      </c>
      <c r="I705" s="11">
        <f>IFERROR(F705/SQRT(F705^2+W705), "X")</f>
        <v/>
      </c>
      <c r="J705" s="33">
        <f>IFERROR(SQRT((1-I705^2)/W705), "X")</f>
        <v/>
      </c>
      <c r="K705" s="33">
        <f>IFERROR(1/J705, "X")</f>
        <v/>
      </c>
      <c r="L705" s="33">
        <f>IFERROR(I705-J705, "X")</f>
        <v/>
      </c>
      <c r="M705" s="33">
        <f>IFERROR(I705+J705, "X")</f>
        <v/>
      </c>
      <c r="N705" s="8" t="n">
        <v>1</v>
      </c>
      <c r="O705" s="9" t="n">
        <v>0</v>
      </c>
      <c r="P705" s="8" t="n">
        <v>0</v>
      </c>
      <c r="Q705" s="9" t="n">
        <v>0</v>
      </c>
      <c r="R705" s="9" t="n">
        <v>1</v>
      </c>
      <c r="S705" s="9" t="n">
        <v>0</v>
      </c>
      <c r="T705" s="9" t="n">
        <v>0</v>
      </c>
      <c r="U705" s="8" t="n">
        <v>1065</v>
      </c>
      <c r="V705" s="9" t="n">
        <v>25</v>
      </c>
      <c r="W705" s="9">
        <f>U705-V705-1</f>
        <v/>
      </c>
      <c r="X705" s="9">
        <f>COUNTIF(B:B,B705)</f>
        <v/>
      </c>
      <c r="Y705" s="7" t="n">
        <v>15</v>
      </c>
      <c r="Z705" s="7">
        <f>BQ705-Y705-6</f>
        <v/>
      </c>
      <c r="AA705" s="9" t="n">
        <v>0</v>
      </c>
      <c r="AB705" s="9" t="n">
        <v>1</v>
      </c>
      <c r="AC705" s="9" t="n">
        <v>0</v>
      </c>
      <c r="AD705" s="9" t="n">
        <v>1</v>
      </c>
      <c r="AE705" s="9" t="n">
        <v>0</v>
      </c>
      <c r="AF705" s="9" t="n">
        <v>0</v>
      </c>
      <c r="AG705" s="8" t="n">
        <v>0</v>
      </c>
      <c r="AH705" s="9" t="n">
        <v>1</v>
      </c>
      <c r="AI705" s="30" t="n">
        <v>0</v>
      </c>
      <c r="AJ705" s="9" t="n">
        <v>0</v>
      </c>
      <c r="AK705" s="30" t="n">
        <v>1</v>
      </c>
      <c r="AL705" s="21" t="n">
        <v>1999</v>
      </c>
      <c r="AM705" s="23">
        <f>LN(AL705)</f>
        <v/>
      </c>
      <c r="AN705" s="33" t="n">
        <v>0</v>
      </c>
      <c r="AO705" s="33" t="n">
        <v>0</v>
      </c>
      <c r="AP705" s="33" t="n">
        <v>0</v>
      </c>
      <c r="AQ705" s="43" t="n">
        <v>1</v>
      </c>
      <c r="AR705" s="33" t="inlineStr">
        <is>
          <t>.</t>
        </is>
      </c>
      <c r="AS705" s="43" t="inlineStr">
        <is>
          <t>.</t>
        </is>
      </c>
      <c r="AT705" s="42" t="n">
        <v>1</v>
      </c>
      <c r="AU705" s="18" t="n">
        <v>0</v>
      </c>
      <c r="AV705" t="n">
        <v>0</v>
      </c>
      <c r="AW705" s="40" t="n">
        <v>1</v>
      </c>
      <c r="AX705" t="inlineStr">
        <is>
          <t>.</t>
        </is>
      </c>
      <c r="AY705" s="40" t="inlineStr">
        <is>
          <t>.</t>
        </is>
      </c>
      <c r="BA705" s="18" t="n"/>
      <c r="BB705" t="inlineStr">
        <is>
          <t>.</t>
        </is>
      </c>
      <c r="BC705" s="18" t="inlineStr">
        <is>
          <t>.</t>
        </is>
      </c>
      <c r="BD705" s="18" t="inlineStr">
        <is>
          <t>United Kingdom</t>
        </is>
      </c>
      <c r="BE705" t="n">
        <v>1</v>
      </c>
      <c r="BF705" t="n">
        <v>0</v>
      </c>
      <c r="BG705" t="n">
        <v>1</v>
      </c>
      <c r="BH705" t="n">
        <v>0</v>
      </c>
      <c r="BI705" t="n">
        <v>0</v>
      </c>
      <c r="BJ705" t="n">
        <v>0</v>
      </c>
      <c r="BK705" s="18" t="n">
        <v>0</v>
      </c>
      <c r="BL705" t="n">
        <v>1</v>
      </c>
      <c r="BM705" t="n">
        <v>0</v>
      </c>
      <c r="BN705" s="18" t="n">
        <v>0</v>
      </c>
      <c r="BO705" t="n">
        <v>1847.333333333333</v>
      </c>
      <c r="BP705" t="n">
        <v>883.1999999999999</v>
      </c>
      <c r="BQ705" s="25" t="n">
        <v>33</v>
      </c>
      <c r="BR705" t="n">
        <v>0</v>
      </c>
      <c r="BS705" t="n">
        <v>0</v>
      </c>
      <c r="BT705" t="n">
        <v>1</v>
      </c>
      <c r="BU705" t="n">
        <v>0</v>
      </c>
      <c r="BV705" t="n">
        <v>0</v>
      </c>
      <c r="BW705" t="n">
        <v>0</v>
      </c>
      <c r="BX705" t="n">
        <v>0</v>
      </c>
      <c r="BY705" s="18" t="n">
        <v>0</v>
      </c>
      <c r="BZ705" t="n">
        <v>0</v>
      </c>
      <c r="CA705" t="n">
        <v>0</v>
      </c>
      <c r="CB705" t="n">
        <v>0</v>
      </c>
      <c r="CC705" s="18" t="n">
        <v>1</v>
      </c>
      <c r="CD705" t="n">
        <v>0</v>
      </c>
      <c r="CE705" t="n">
        <v>0</v>
      </c>
      <c r="CF705" t="n">
        <v>0</v>
      </c>
      <c r="CG705" t="n">
        <v>0</v>
      </c>
      <c r="CH705" s="18" t="n">
        <v>0</v>
      </c>
      <c r="CI705" t="n">
        <v>1</v>
      </c>
      <c r="CJ705" t="n">
        <v>1</v>
      </c>
      <c r="CK705" t="n">
        <v>0</v>
      </c>
      <c r="CL705" t="n">
        <v>0</v>
      </c>
      <c r="CM705" t="n">
        <v>1</v>
      </c>
      <c r="CN705" t="n">
        <v>1</v>
      </c>
      <c r="CO705" t="n">
        <v>0</v>
      </c>
      <c r="CP705" t="n">
        <v>1</v>
      </c>
      <c r="CQ705" t="n">
        <v>1</v>
      </c>
      <c r="CR705" t="n">
        <v>1</v>
      </c>
      <c r="CS705" s="18" t="n">
        <v>1</v>
      </c>
      <c r="DD705" s="34" t="inlineStr">
        <is>
          <t>X</t>
        </is>
      </c>
    </row>
    <row r="706">
      <c r="A706" t="n">
        <v>705</v>
      </c>
      <c r="B706" t="n">
        <v>43</v>
      </c>
      <c r="C706" s="25" t="inlineStr">
        <is>
          <t>Walker &amp; Zhu (2008)</t>
        </is>
      </c>
      <c r="D706" s="12" t="n">
        <v>7.789268665224773</v>
      </c>
      <c r="E706" s="14" t="n">
        <v>1.112752666460682</v>
      </c>
      <c r="F706" s="7" t="n">
        <v>7</v>
      </c>
      <c r="G706" s="7">
        <f>D706-E706</f>
        <v/>
      </c>
      <c r="H706" s="16">
        <f>D706+E706</f>
        <v/>
      </c>
      <c r="I706" s="11">
        <f>IFERROR(F706/SQRT(F706^2+W706), "X")</f>
        <v/>
      </c>
      <c r="J706" s="33">
        <f>IFERROR(SQRT((1-I706^2)/W706), "X")</f>
        <v/>
      </c>
      <c r="K706" s="33">
        <f>IFERROR(1/J706, "X")</f>
        <v/>
      </c>
      <c r="L706" s="33">
        <f>IFERROR(I706-J706, "X")</f>
        <v/>
      </c>
      <c r="M706" s="33">
        <f>IFERROR(I706+J706, "X")</f>
        <v/>
      </c>
      <c r="N706" s="8" t="n">
        <v>1</v>
      </c>
      <c r="O706" s="9" t="n">
        <v>0</v>
      </c>
      <c r="P706" s="8" t="n">
        <v>0</v>
      </c>
      <c r="Q706" s="9" t="n">
        <v>0</v>
      </c>
      <c r="R706" s="9" t="n">
        <v>1</v>
      </c>
      <c r="S706" s="9" t="n">
        <v>0</v>
      </c>
      <c r="T706" s="9" t="n">
        <v>0</v>
      </c>
      <c r="U706" s="8" t="n">
        <v>1121</v>
      </c>
      <c r="V706" s="9" t="n">
        <v>25</v>
      </c>
      <c r="W706" s="9">
        <f>U706-V706-1</f>
        <v/>
      </c>
      <c r="X706" s="9">
        <f>COUNTIF(B:B,B706)</f>
        <v/>
      </c>
      <c r="Y706" s="7" t="n">
        <v>15</v>
      </c>
      <c r="Z706" s="7">
        <f>BQ706-Y706-6</f>
        <v/>
      </c>
      <c r="AA706" s="9" t="n">
        <v>0</v>
      </c>
      <c r="AB706" s="9" t="n">
        <v>1</v>
      </c>
      <c r="AC706" s="9" t="n">
        <v>0</v>
      </c>
      <c r="AD706" s="9" t="n">
        <v>1</v>
      </c>
      <c r="AE706" s="9" t="n">
        <v>0</v>
      </c>
      <c r="AF706" s="9" t="n">
        <v>0</v>
      </c>
      <c r="AG706" s="8" t="n">
        <v>0</v>
      </c>
      <c r="AH706" s="9" t="n">
        <v>1</v>
      </c>
      <c r="AI706" s="30" t="n">
        <v>0</v>
      </c>
      <c r="AJ706" s="9" t="n">
        <v>0</v>
      </c>
      <c r="AK706" s="30" t="n">
        <v>1</v>
      </c>
      <c r="AL706" s="21" t="n">
        <v>1999</v>
      </c>
      <c r="AM706" s="23">
        <f>LN(AL706)</f>
        <v/>
      </c>
      <c r="AN706" s="33" t="n">
        <v>0</v>
      </c>
      <c r="AO706" s="33" t="n">
        <v>0</v>
      </c>
      <c r="AP706" s="33" t="n">
        <v>0</v>
      </c>
      <c r="AQ706" s="43" t="n">
        <v>1</v>
      </c>
      <c r="AR706" s="33" t="inlineStr">
        <is>
          <t>.</t>
        </is>
      </c>
      <c r="AS706" s="43" t="inlineStr">
        <is>
          <t>.</t>
        </is>
      </c>
      <c r="AT706" s="42" t="n">
        <v>1</v>
      </c>
      <c r="AU706" s="18" t="n">
        <v>0</v>
      </c>
      <c r="AV706" t="n">
        <v>1</v>
      </c>
      <c r="AW706" s="40" t="n">
        <v>0</v>
      </c>
      <c r="AX706" t="inlineStr">
        <is>
          <t>.</t>
        </is>
      </c>
      <c r="AY706" s="40" t="inlineStr">
        <is>
          <t>.</t>
        </is>
      </c>
      <c r="BA706" s="18" t="n"/>
      <c r="BB706" t="inlineStr">
        <is>
          <t>.</t>
        </is>
      </c>
      <c r="BC706" s="18" t="inlineStr">
        <is>
          <t>.</t>
        </is>
      </c>
      <c r="BD706" s="18" t="inlineStr">
        <is>
          <t>United Kingdom</t>
        </is>
      </c>
      <c r="BE706" t="n">
        <v>1</v>
      </c>
      <c r="BF706" t="n">
        <v>0</v>
      </c>
      <c r="BG706" t="n">
        <v>1</v>
      </c>
      <c r="BH706" t="n">
        <v>0</v>
      </c>
      <c r="BI706" t="n">
        <v>0</v>
      </c>
      <c r="BJ706" t="n">
        <v>0</v>
      </c>
      <c r="BK706" s="18" t="n">
        <v>0</v>
      </c>
      <c r="BL706" t="n">
        <v>1</v>
      </c>
      <c r="BM706" t="n">
        <v>0</v>
      </c>
      <c r="BN706" s="18" t="n">
        <v>0</v>
      </c>
      <c r="BO706" t="n">
        <v>1847.333333333333</v>
      </c>
      <c r="BP706" t="n">
        <v>883.1999999999999</v>
      </c>
      <c r="BQ706" s="25" t="n">
        <v>33</v>
      </c>
      <c r="BR706" t="n">
        <v>0</v>
      </c>
      <c r="BS706" t="n">
        <v>0</v>
      </c>
      <c r="BT706" t="n">
        <v>1</v>
      </c>
      <c r="BU706" t="n">
        <v>0</v>
      </c>
      <c r="BV706" t="n">
        <v>0</v>
      </c>
      <c r="BW706" t="n">
        <v>0</v>
      </c>
      <c r="BX706" t="n">
        <v>0</v>
      </c>
      <c r="BY706" s="18" t="n">
        <v>0</v>
      </c>
      <c r="BZ706" t="n">
        <v>0</v>
      </c>
      <c r="CA706" t="n">
        <v>0</v>
      </c>
      <c r="CB706" t="n">
        <v>0</v>
      </c>
      <c r="CC706" s="18" t="n">
        <v>1</v>
      </c>
      <c r="CD706" t="n">
        <v>0</v>
      </c>
      <c r="CE706" t="n">
        <v>0</v>
      </c>
      <c r="CF706" t="n">
        <v>0</v>
      </c>
      <c r="CG706" t="n">
        <v>0</v>
      </c>
      <c r="CH706" s="18" t="n">
        <v>0</v>
      </c>
      <c r="CI706" t="n">
        <v>1</v>
      </c>
      <c r="CJ706" t="n">
        <v>1</v>
      </c>
      <c r="CK706" t="n">
        <v>0</v>
      </c>
      <c r="CL706" t="n">
        <v>0</v>
      </c>
      <c r="CM706" t="n">
        <v>1</v>
      </c>
      <c r="CN706" t="n">
        <v>1</v>
      </c>
      <c r="CO706" t="n">
        <v>0</v>
      </c>
      <c r="CP706" t="n">
        <v>1</v>
      </c>
      <c r="CQ706" t="n">
        <v>1</v>
      </c>
      <c r="CR706" t="n">
        <v>1</v>
      </c>
      <c r="CS706" s="18" t="n">
        <v>1</v>
      </c>
      <c r="DD706" s="34" t="inlineStr">
        <is>
          <t>X</t>
        </is>
      </c>
    </row>
    <row r="707">
      <c r="A707" t="n">
        <v>706</v>
      </c>
      <c r="B707" t="n">
        <v>43</v>
      </c>
      <c r="C707" s="25" t="inlineStr">
        <is>
          <t>Walker &amp; Zhu (2008)</t>
        </is>
      </c>
      <c r="D707" s="12" t="n">
        <v>14.92448715544415</v>
      </c>
      <c r="E707" s="14" t="n">
        <v>1.21009355314412</v>
      </c>
      <c r="F707" s="7" t="n">
        <v>12.33333333333333</v>
      </c>
      <c r="G707" s="7">
        <f>D707-E707</f>
        <v/>
      </c>
      <c r="H707" s="16">
        <f>D707+E707</f>
        <v/>
      </c>
      <c r="I707" s="11">
        <f>IFERROR(F707/SQRT(F707^2+W707), "X")</f>
        <v/>
      </c>
      <c r="J707" s="33">
        <f>IFERROR(SQRT((1-I707^2)/W707), "X")</f>
        <v/>
      </c>
      <c r="K707" s="33">
        <f>IFERROR(1/J707, "X")</f>
        <v/>
      </c>
      <c r="L707" s="33">
        <f>IFERROR(I707-J707, "X")</f>
        <v/>
      </c>
      <c r="M707" s="33">
        <f>IFERROR(I707+J707, "X")</f>
        <v/>
      </c>
      <c r="N707" s="8" t="n">
        <v>1</v>
      </c>
      <c r="O707" s="9" t="n">
        <v>0</v>
      </c>
      <c r="P707" s="8" t="n">
        <v>0</v>
      </c>
      <c r="Q707" s="9" t="n">
        <v>0</v>
      </c>
      <c r="R707" s="9" t="n">
        <v>1</v>
      </c>
      <c r="S707" s="9" t="n">
        <v>0</v>
      </c>
      <c r="T707" s="9" t="n">
        <v>0</v>
      </c>
      <c r="U707" s="8" t="n">
        <v>1023</v>
      </c>
      <c r="V707" s="9" t="n">
        <v>25</v>
      </c>
      <c r="W707" s="9">
        <f>U707-V707-1</f>
        <v/>
      </c>
      <c r="X707" s="9">
        <f>COUNTIF(B:B,B707)</f>
        <v/>
      </c>
      <c r="Y707" s="7" t="n">
        <v>15</v>
      </c>
      <c r="Z707" s="7">
        <f>BQ707-Y707-6</f>
        <v/>
      </c>
      <c r="AA707" s="9" t="n">
        <v>0</v>
      </c>
      <c r="AB707" s="9" t="n">
        <v>1</v>
      </c>
      <c r="AC707" s="9" t="n">
        <v>0</v>
      </c>
      <c r="AD707" s="9" t="n">
        <v>1</v>
      </c>
      <c r="AE707" s="9" t="n">
        <v>0</v>
      </c>
      <c r="AF707" s="9" t="n">
        <v>0</v>
      </c>
      <c r="AG707" s="8" t="n">
        <v>0</v>
      </c>
      <c r="AH707" s="9" t="n">
        <v>1</v>
      </c>
      <c r="AI707" s="30" t="n">
        <v>0</v>
      </c>
      <c r="AJ707" s="9" t="n">
        <v>0</v>
      </c>
      <c r="AK707" s="30" t="n">
        <v>1</v>
      </c>
      <c r="AL707" s="21" t="n">
        <v>1999</v>
      </c>
      <c r="AM707" s="23">
        <f>LN(AL707)</f>
        <v/>
      </c>
      <c r="AN707" s="33" t="n">
        <v>0</v>
      </c>
      <c r="AO707" s="33" t="n">
        <v>0</v>
      </c>
      <c r="AP707" s="33" t="n">
        <v>0</v>
      </c>
      <c r="AQ707" s="43" t="n">
        <v>1</v>
      </c>
      <c r="AR707" s="33" t="inlineStr">
        <is>
          <t>.</t>
        </is>
      </c>
      <c r="AS707" s="43" t="inlineStr">
        <is>
          <t>.</t>
        </is>
      </c>
      <c r="AT707" s="42" t="n">
        <v>1</v>
      </c>
      <c r="AU707" s="18" t="n">
        <v>0</v>
      </c>
      <c r="AV707" t="n">
        <v>0</v>
      </c>
      <c r="AW707" s="40" t="n">
        <v>1</v>
      </c>
      <c r="AX707" t="inlineStr">
        <is>
          <t>.</t>
        </is>
      </c>
      <c r="AY707" s="40" t="inlineStr">
        <is>
          <t>.</t>
        </is>
      </c>
      <c r="BA707" s="18" t="n"/>
      <c r="BB707" t="inlineStr">
        <is>
          <t>.</t>
        </is>
      </c>
      <c r="BC707" s="18" t="inlineStr">
        <is>
          <t>.</t>
        </is>
      </c>
      <c r="BD707" s="18" t="inlineStr">
        <is>
          <t>United Kingdom</t>
        </is>
      </c>
      <c r="BE707" t="n">
        <v>1</v>
      </c>
      <c r="BF707" t="n">
        <v>0</v>
      </c>
      <c r="BG707" t="n">
        <v>1</v>
      </c>
      <c r="BH707" t="n">
        <v>0</v>
      </c>
      <c r="BI707" t="n">
        <v>0</v>
      </c>
      <c r="BJ707" t="n">
        <v>0</v>
      </c>
      <c r="BK707" s="18" t="n">
        <v>0</v>
      </c>
      <c r="BL707" t="n">
        <v>1</v>
      </c>
      <c r="BM707" t="n">
        <v>0</v>
      </c>
      <c r="BN707" s="18" t="n">
        <v>0</v>
      </c>
      <c r="BO707" t="n">
        <v>1847.333333333333</v>
      </c>
      <c r="BP707" t="n">
        <v>883.1999999999999</v>
      </c>
      <c r="BQ707" s="25" t="n">
        <v>33</v>
      </c>
      <c r="BR707" t="n">
        <v>0</v>
      </c>
      <c r="BS707" t="n">
        <v>0</v>
      </c>
      <c r="BT707" t="n">
        <v>1</v>
      </c>
      <c r="BU707" t="n">
        <v>0</v>
      </c>
      <c r="BV707" t="n">
        <v>0</v>
      </c>
      <c r="BW707" t="n">
        <v>0</v>
      </c>
      <c r="BX707" t="n">
        <v>0</v>
      </c>
      <c r="BY707" s="18" t="n">
        <v>0</v>
      </c>
      <c r="BZ707" t="n">
        <v>0</v>
      </c>
      <c r="CA707" t="n">
        <v>0</v>
      </c>
      <c r="CB707" t="n">
        <v>0</v>
      </c>
      <c r="CC707" s="18" t="n">
        <v>1</v>
      </c>
      <c r="CD707" t="n">
        <v>0</v>
      </c>
      <c r="CE707" t="n">
        <v>0</v>
      </c>
      <c r="CF707" t="n">
        <v>0</v>
      </c>
      <c r="CG707" t="n">
        <v>0</v>
      </c>
      <c r="CH707" s="18" t="n">
        <v>0</v>
      </c>
      <c r="CI707" t="n">
        <v>1</v>
      </c>
      <c r="CJ707" t="n">
        <v>1</v>
      </c>
      <c r="CK707" t="n">
        <v>0</v>
      </c>
      <c r="CL707" t="n">
        <v>0</v>
      </c>
      <c r="CM707" t="n">
        <v>1</v>
      </c>
      <c r="CN707" t="n">
        <v>1</v>
      </c>
      <c r="CO707" t="n">
        <v>0</v>
      </c>
      <c r="CP707" t="n">
        <v>1</v>
      </c>
      <c r="CQ707" t="n">
        <v>1</v>
      </c>
      <c r="CR707" t="n">
        <v>1</v>
      </c>
      <c r="CS707" s="18" t="n">
        <v>1</v>
      </c>
      <c r="DD707" s="34" t="inlineStr">
        <is>
          <t>X</t>
        </is>
      </c>
    </row>
    <row r="708">
      <c r="A708" t="n">
        <v>707</v>
      </c>
      <c r="B708" t="n">
        <v>43</v>
      </c>
      <c r="C708" s="25" t="inlineStr">
        <is>
          <t>Walker &amp; Zhu (2008)</t>
        </is>
      </c>
      <c r="D708" s="12" t="n">
        <v>9.467513889591379</v>
      </c>
      <c r="E708" s="14" t="n">
        <v>1.136101666750965</v>
      </c>
      <c r="F708" s="7" t="n">
        <v>8.333333333333334</v>
      </c>
      <c r="G708" s="7">
        <f>D708-E708</f>
        <v/>
      </c>
      <c r="H708" s="16">
        <f>D708+E708</f>
        <v/>
      </c>
      <c r="I708" s="11">
        <f>IFERROR(F708/SQRT(F708^2+W708), "X")</f>
        <v/>
      </c>
      <c r="J708" s="33">
        <f>IFERROR(SQRT((1-I708^2)/W708), "X")</f>
        <v/>
      </c>
      <c r="K708" s="33">
        <f>IFERROR(1/J708, "X")</f>
        <v/>
      </c>
      <c r="L708" s="33">
        <f>IFERROR(I708-J708, "X")</f>
        <v/>
      </c>
      <c r="M708" s="33">
        <f>IFERROR(I708+J708, "X")</f>
        <v/>
      </c>
      <c r="N708" s="8" t="n">
        <v>1</v>
      </c>
      <c r="O708" s="9" t="n">
        <v>0</v>
      </c>
      <c r="P708" s="8" t="n">
        <v>0</v>
      </c>
      <c r="Q708" s="9" t="n">
        <v>0</v>
      </c>
      <c r="R708" s="9" t="n">
        <v>1</v>
      </c>
      <c r="S708" s="9" t="n">
        <v>0</v>
      </c>
      <c r="T708" s="9" t="n">
        <v>0</v>
      </c>
      <c r="U708" s="8" t="n">
        <v>1227</v>
      </c>
      <c r="V708" s="9" t="n">
        <v>25</v>
      </c>
      <c r="W708" s="9">
        <f>U708-V708-1</f>
        <v/>
      </c>
      <c r="X708" s="9">
        <f>COUNTIF(B:B,B708)</f>
        <v/>
      </c>
      <c r="Y708" s="7" t="n">
        <v>15</v>
      </c>
      <c r="Z708" s="7">
        <f>BQ708-Y708-6</f>
        <v/>
      </c>
      <c r="AA708" s="9" t="n">
        <v>0</v>
      </c>
      <c r="AB708" s="9" t="n">
        <v>1</v>
      </c>
      <c r="AC708" s="9" t="n">
        <v>0</v>
      </c>
      <c r="AD708" s="9" t="n">
        <v>1</v>
      </c>
      <c r="AE708" s="9" t="n">
        <v>0</v>
      </c>
      <c r="AF708" s="9" t="n">
        <v>0</v>
      </c>
      <c r="AG708" s="8" t="n">
        <v>0</v>
      </c>
      <c r="AH708" s="9" t="n">
        <v>1</v>
      </c>
      <c r="AI708" s="30" t="n">
        <v>0</v>
      </c>
      <c r="AJ708" s="9" t="n">
        <v>0</v>
      </c>
      <c r="AK708" s="30" t="n">
        <v>1</v>
      </c>
      <c r="AL708" s="21" t="n">
        <v>1999</v>
      </c>
      <c r="AM708" s="23">
        <f>LN(AL708)</f>
        <v/>
      </c>
      <c r="AN708" s="33" t="n">
        <v>0</v>
      </c>
      <c r="AO708" s="33" t="n">
        <v>0</v>
      </c>
      <c r="AP708" s="33" t="n">
        <v>0</v>
      </c>
      <c r="AQ708" s="43" t="n">
        <v>1</v>
      </c>
      <c r="AR708" s="33" t="inlineStr">
        <is>
          <t>.</t>
        </is>
      </c>
      <c r="AS708" s="43" t="inlineStr">
        <is>
          <t>.</t>
        </is>
      </c>
      <c r="AT708" s="42" t="n">
        <v>1</v>
      </c>
      <c r="AU708" s="18" t="n">
        <v>0</v>
      </c>
      <c r="AV708" t="n">
        <v>1</v>
      </c>
      <c r="AW708" s="40" t="n">
        <v>0</v>
      </c>
      <c r="AX708" t="inlineStr">
        <is>
          <t>.</t>
        </is>
      </c>
      <c r="AY708" s="40" t="inlineStr">
        <is>
          <t>.</t>
        </is>
      </c>
      <c r="BA708" s="18" t="n"/>
      <c r="BB708" t="inlineStr">
        <is>
          <t>.</t>
        </is>
      </c>
      <c r="BC708" s="18" t="inlineStr">
        <is>
          <t>.</t>
        </is>
      </c>
      <c r="BD708" s="18" t="inlineStr">
        <is>
          <t>United Kingdom</t>
        </is>
      </c>
      <c r="BE708" t="n">
        <v>1</v>
      </c>
      <c r="BF708" t="n">
        <v>0</v>
      </c>
      <c r="BG708" t="n">
        <v>1</v>
      </c>
      <c r="BH708" t="n">
        <v>0</v>
      </c>
      <c r="BI708" t="n">
        <v>0</v>
      </c>
      <c r="BJ708" t="n">
        <v>0</v>
      </c>
      <c r="BK708" s="18" t="n">
        <v>0</v>
      </c>
      <c r="BL708" t="n">
        <v>1</v>
      </c>
      <c r="BM708" t="n">
        <v>0</v>
      </c>
      <c r="BN708" s="18" t="n">
        <v>0</v>
      </c>
      <c r="BO708" t="n">
        <v>1847.333333333333</v>
      </c>
      <c r="BP708" t="n">
        <v>883.1999999999999</v>
      </c>
      <c r="BQ708" s="25" t="n">
        <v>29</v>
      </c>
      <c r="BR708" t="n">
        <v>0</v>
      </c>
      <c r="BS708" t="n">
        <v>0</v>
      </c>
      <c r="BT708" t="n">
        <v>1</v>
      </c>
      <c r="BU708" t="n">
        <v>0</v>
      </c>
      <c r="BV708" t="n">
        <v>0</v>
      </c>
      <c r="BW708" t="n">
        <v>0</v>
      </c>
      <c r="BX708" t="n">
        <v>0</v>
      </c>
      <c r="BY708" s="18" t="n">
        <v>0</v>
      </c>
      <c r="BZ708" t="n">
        <v>0</v>
      </c>
      <c r="CA708" t="n">
        <v>0</v>
      </c>
      <c r="CB708" t="n">
        <v>0</v>
      </c>
      <c r="CC708" s="18" t="n">
        <v>1</v>
      </c>
      <c r="CD708" t="n">
        <v>0</v>
      </c>
      <c r="CE708" t="n">
        <v>0</v>
      </c>
      <c r="CF708" t="n">
        <v>0</v>
      </c>
      <c r="CG708" t="n">
        <v>0</v>
      </c>
      <c r="CH708" s="18" t="n">
        <v>0</v>
      </c>
      <c r="CI708" t="n">
        <v>1</v>
      </c>
      <c r="CJ708" t="n">
        <v>1</v>
      </c>
      <c r="CK708" t="n">
        <v>0</v>
      </c>
      <c r="CL708" t="n">
        <v>0</v>
      </c>
      <c r="CM708" t="n">
        <v>1</v>
      </c>
      <c r="CN708" t="n">
        <v>1</v>
      </c>
      <c r="CO708" t="n">
        <v>0</v>
      </c>
      <c r="CP708" t="n">
        <v>1</v>
      </c>
      <c r="CQ708" t="n">
        <v>1</v>
      </c>
      <c r="CR708" t="n">
        <v>1</v>
      </c>
      <c r="CS708" s="18" t="n">
        <v>1</v>
      </c>
      <c r="DD708" s="34" t="inlineStr">
        <is>
          <t>X</t>
        </is>
      </c>
    </row>
    <row r="709">
      <c r="A709" t="n">
        <v>708</v>
      </c>
      <c r="B709" t="n">
        <v>43</v>
      </c>
      <c r="C709" s="25" t="inlineStr">
        <is>
          <t>Walker &amp; Zhu (2008)</t>
        </is>
      </c>
      <c r="D709" s="12" t="n">
        <v>12.57092547786524</v>
      </c>
      <c r="E709" s="14" t="n">
        <v>1.178524263549866</v>
      </c>
      <c r="F709" s="7" t="n">
        <v>10.66666666666667</v>
      </c>
      <c r="G709" s="7">
        <f>D709-E709</f>
        <v/>
      </c>
      <c r="H709" s="16">
        <f>D709+E709</f>
        <v/>
      </c>
      <c r="I709" s="11">
        <f>IFERROR(F709/SQRT(F709^2+W709), "X")</f>
        <v/>
      </c>
      <c r="J709" s="33">
        <f>IFERROR(SQRT((1-I709^2)/W709), "X")</f>
        <v/>
      </c>
      <c r="K709" s="33">
        <f>IFERROR(1/J709, "X")</f>
        <v/>
      </c>
      <c r="L709" s="33">
        <f>IFERROR(I709-J709, "X")</f>
        <v/>
      </c>
      <c r="M709" s="33">
        <f>IFERROR(I709+J709, "X")</f>
        <v/>
      </c>
      <c r="N709" s="8" t="n">
        <v>1</v>
      </c>
      <c r="O709" s="9" t="n">
        <v>0</v>
      </c>
      <c r="P709" s="8" t="n">
        <v>0</v>
      </c>
      <c r="Q709" s="9" t="n">
        <v>0</v>
      </c>
      <c r="R709" s="9" t="n">
        <v>1</v>
      </c>
      <c r="S709" s="9" t="n">
        <v>0</v>
      </c>
      <c r="T709" s="9" t="n">
        <v>0</v>
      </c>
      <c r="U709" s="8" t="n">
        <v>1096</v>
      </c>
      <c r="V709" s="9" t="n">
        <v>25</v>
      </c>
      <c r="W709" s="9">
        <f>U709-V709-1</f>
        <v/>
      </c>
      <c r="X709" s="9">
        <f>COUNTIF(B:B,B709)</f>
        <v/>
      </c>
      <c r="Y709" s="7" t="n">
        <v>15</v>
      </c>
      <c r="Z709" s="7">
        <f>BQ709-Y709-6</f>
        <v/>
      </c>
      <c r="AA709" s="9" t="n">
        <v>0</v>
      </c>
      <c r="AB709" s="9" t="n">
        <v>1</v>
      </c>
      <c r="AC709" s="9" t="n">
        <v>0</v>
      </c>
      <c r="AD709" s="9" t="n">
        <v>1</v>
      </c>
      <c r="AE709" s="9" t="n">
        <v>0</v>
      </c>
      <c r="AF709" s="9" t="n">
        <v>0</v>
      </c>
      <c r="AG709" s="8" t="n">
        <v>0</v>
      </c>
      <c r="AH709" s="9" t="n">
        <v>1</v>
      </c>
      <c r="AI709" s="30" t="n">
        <v>0</v>
      </c>
      <c r="AJ709" s="9" t="n">
        <v>0</v>
      </c>
      <c r="AK709" s="30" t="n">
        <v>1</v>
      </c>
      <c r="AL709" s="21" t="n">
        <v>1999</v>
      </c>
      <c r="AM709" s="23">
        <f>LN(AL709)</f>
        <v/>
      </c>
      <c r="AN709" s="33" t="n">
        <v>0</v>
      </c>
      <c r="AO709" s="33" t="n">
        <v>0</v>
      </c>
      <c r="AP709" s="33" t="n">
        <v>0</v>
      </c>
      <c r="AQ709" s="43" t="n">
        <v>1</v>
      </c>
      <c r="AR709" s="33" t="inlineStr">
        <is>
          <t>.</t>
        </is>
      </c>
      <c r="AS709" s="43" t="inlineStr">
        <is>
          <t>.</t>
        </is>
      </c>
      <c r="AT709" s="42" t="n">
        <v>1</v>
      </c>
      <c r="AU709" s="18" t="n">
        <v>0</v>
      </c>
      <c r="AV709" t="n">
        <v>0</v>
      </c>
      <c r="AW709" s="40" t="n">
        <v>1</v>
      </c>
      <c r="AX709" t="inlineStr">
        <is>
          <t>.</t>
        </is>
      </c>
      <c r="AY709" s="40" t="inlineStr">
        <is>
          <t>.</t>
        </is>
      </c>
      <c r="BA709" s="18" t="n"/>
      <c r="BB709" t="inlineStr">
        <is>
          <t>.</t>
        </is>
      </c>
      <c r="BC709" s="18" t="inlineStr">
        <is>
          <t>.</t>
        </is>
      </c>
      <c r="BD709" s="18" t="inlineStr">
        <is>
          <t>United Kingdom</t>
        </is>
      </c>
      <c r="BE709" t="n">
        <v>1</v>
      </c>
      <c r="BF709" t="n">
        <v>0</v>
      </c>
      <c r="BG709" t="n">
        <v>1</v>
      </c>
      <c r="BH709" t="n">
        <v>0</v>
      </c>
      <c r="BI709" t="n">
        <v>0</v>
      </c>
      <c r="BJ709" t="n">
        <v>0</v>
      </c>
      <c r="BK709" s="18" t="n">
        <v>0</v>
      </c>
      <c r="BL709" t="n">
        <v>1</v>
      </c>
      <c r="BM709" t="n">
        <v>0</v>
      </c>
      <c r="BN709" s="18" t="n">
        <v>0</v>
      </c>
      <c r="BO709" t="n">
        <v>1847.333333333333</v>
      </c>
      <c r="BP709" t="n">
        <v>883.1999999999999</v>
      </c>
      <c r="BQ709" s="25" t="n">
        <v>29</v>
      </c>
      <c r="BR709" t="n">
        <v>0</v>
      </c>
      <c r="BS709" t="n">
        <v>0</v>
      </c>
      <c r="BT709" t="n">
        <v>1</v>
      </c>
      <c r="BU709" t="n">
        <v>0</v>
      </c>
      <c r="BV709" t="n">
        <v>0</v>
      </c>
      <c r="BW709" t="n">
        <v>0</v>
      </c>
      <c r="BX709" t="n">
        <v>0</v>
      </c>
      <c r="BY709" s="18" t="n">
        <v>0</v>
      </c>
      <c r="BZ709" t="n">
        <v>0</v>
      </c>
      <c r="CA709" t="n">
        <v>0</v>
      </c>
      <c r="CB709" t="n">
        <v>0</v>
      </c>
      <c r="CC709" s="18" t="n">
        <v>1</v>
      </c>
      <c r="CD709" t="n">
        <v>0</v>
      </c>
      <c r="CE709" t="n">
        <v>0</v>
      </c>
      <c r="CF709" t="n">
        <v>0</v>
      </c>
      <c r="CG709" t="n">
        <v>0</v>
      </c>
      <c r="CH709" s="18" t="n">
        <v>0</v>
      </c>
      <c r="CI709" t="n">
        <v>1</v>
      </c>
      <c r="CJ709" t="n">
        <v>1</v>
      </c>
      <c r="CK709" t="n">
        <v>0</v>
      </c>
      <c r="CL709" t="n">
        <v>0</v>
      </c>
      <c r="CM709" t="n">
        <v>1</v>
      </c>
      <c r="CN709" t="n">
        <v>1</v>
      </c>
      <c r="CO709" t="n">
        <v>0</v>
      </c>
      <c r="CP709" t="n">
        <v>1</v>
      </c>
      <c r="CQ709" t="n">
        <v>1</v>
      </c>
      <c r="CR709" t="n">
        <v>1</v>
      </c>
      <c r="CS709" s="18" t="n">
        <v>1</v>
      </c>
      <c r="DD709" s="34" t="inlineStr">
        <is>
          <t>X</t>
        </is>
      </c>
    </row>
    <row r="710">
      <c r="A710" t="n">
        <v>709</v>
      </c>
      <c r="B710" t="n">
        <v>43</v>
      </c>
      <c r="C710" s="25" t="inlineStr">
        <is>
          <t>Walker &amp; Zhu (2008)</t>
        </is>
      </c>
      <c r="D710" s="12" t="n">
        <v>7.789268665224773</v>
      </c>
      <c r="E710" s="14" t="n">
        <v>1.112752666460682</v>
      </c>
      <c r="F710" s="7" t="n">
        <v>7</v>
      </c>
      <c r="G710" s="7">
        <f>D710-E710</f>
        <v/>
      </c>
      <c r="H710" s="16">
        <f>D710+E710</f>
        <v/>
      </c>
      <c r="I710" s="11">
        <f>IFERROR(F710/SQRT(F710^2+W710), "X")</f>
        <v/>
      </c>
      <c r="J710" s="33">
        <f>IFERROR(SQRT((1-I710^2)/W710), "X")</f>
        <v/>
      </c>
      <c r="K710" s="33">
        <f>IFERROR(1/J710, "X")</f>
        <v/>
      </c>
      <c r="L710" s="33">
        <f>IFERROR(I710-J710, "X")</f>
        <v/>
      </c>
      <c r="M710" s="33">
        <f>IFERROR(I710+J710, "X")</f>
        <v/>
      </c>
      <c r="N710" s="8" t="n">
        <v>1</v>
      </c>
      <c r="O710" s="9" t="n">
        <v>0</v>
      </c>
      <c r="P710" s="8" t="n">
        <v>0</v>
      </c>
      <c r="Q710" s="9" t="n">
        <v>0</v>
      </c>
      <c r="R710" s="9" t="n">
        <v>1</v>
      </c>
      <c r="S710" s="9" t="n">
        <v>0</v>
      </c>
      <c r="T710" s="9" t="n">
        <v>0</v>
      </c>
      <c r="U710" s="8" t="n">
        <v>1200</v>
      </c>
      <c r="V710" s="9" t="n">
        <v>25</v>
      </c>
      <c r="W710" s="9">
        <f>U710-V710-1</f>
        <v/>
      </c>
      <c r="X710" s="9">
        <f>COUNTIF(B:B,B710)</f>
        <v/>
      </c>
      <c r="Y710" s="7" t="n">
        <v>15</v>
      </c>
      <c r="Z710" s="7">
        <f>BQ710-Y710-6</f>
        <v/>
      </c>
      <c r="AA710" s="9" t="n">
        <v>0</v>
      </c>
      <c r="AB710" s="9" t="n">
        <v>1</v>
      </c>
      <c r="AC710" s="9" t="n">
        <v>0</v>
      </c>
      <c r="AD710" s="9" t="n">
        <v>1</v>
      </c>
      <c r="AE710" s="9" t="n">
        <v>0</v>
      </c>
      <c r="AF710" s="9" t="n">
        <v>0</v>
      </c>
      <c r="AG710" s="8" t="n">
        <v>0</v>
      </c>
      <c r="AH710" s="9" t="n">
        <v>1</v>
      </c>
      <c r="AI710" s="30" t="n">
        <v>0</v>
      </c>
      <c r="AJ710" s="9" t="n">
        <v>0</v>
      </c>
      <c r="AK710" s="30" t="n">
        <v>1</v>
      </c>
      <c r="AL710" s="21" t="n">
        <v>1999</v>
      </c>
      <c r="AM710" s="23">
        <f>LN(AL710)</f>
        <v/>
      </c>
      <c r="AN710" s="33" t="n">
        <v>0</v>
      </c>
      <c r="AO710" s="33" t="n">
        <v>0</v>
      </c>
      <c r="AP710" s="33" t="n">
        <v>0</v>
      </c>
      <c r="AQ710" s="43" t="n">
        <v>1</v>
      </c>
      <c r="AR710" s="33" t="inlineStr">
        <is>
          <t>.</t>
        </is>
      </c>
      <c r="AS710" s="43" t="inlineStr">
        <is>
          <t>.</t>
        </is>
      </c>
      <c r="AT710" s="42" t="n">
        <v>1</v>
      </c>
      <c r="AU710" s="18" t="n">
        <v>0</v>
      </c>
      <c r="AV710" t="n">
        <v>1</v>
      </c>
      <c r="AW710" s="40" t="n">
        <v>0</v>
      </c>
      <c r="AX710" t="inlineStr">
        <is>
          <t>.</t>
        </is>
      </c>
      <c r="AY710" s="40" t="inlineStr">
        <is>
          <t>.</t>
        </is>
      </c>
      <c r="BA710" s="18" t="n"/>
      <c r="BB710" t="inlineStr">
        <is>
          <t>.</t>
        </is>
      </c>
      <c r="BC710" s="18" t="inlineStr">
        <is>
          <t>.</t>
        </is>
      </c>
      <c r="BD710" s="18" t="inlineStr">
        <is>
          <t>United Kingdom</t>
        </is>
      </c>
      <c r="BE710" t="n">
        <v>1</v>
      </c>
      <c r="BF710" t="n">
        <v>0</v>
      </c>
      <c r="BG710" t="n">
        <v>1</v>
      </c>
      <c r="BH710" t="n">
        <v>0</v>
      </c>
      <c r="BI710" t="n">
        <v>0</v>
      </c>
      <c r="BJ710" t="n">
        <v>0</v>
      </c>
      <c r="BK710" s="18" t="n">
        <v>0</v>
      </c>
      <c r="BL710" t="n">
        <v>1</v>
      </c>
      <c r="BM710" t="n">
        <v>0</v>
      </c>
      <c r="BN710" s="18" t="n">
        <v>0</v>
      </c>
      <c r="BO710" t="n">
        <v>1847.333333333333</v>
      </c>
      <c r="BP710" t="n">
        <v>883.1999999999999</v>
      </c>
      <c r="BQ710" s="25" t="n">
        <v>29</v>
      </c>
      <c r="BR710" t="n">
        <v>0</v>
      </c>
      <c r="BS710" t="n">
        <v>0</v>
      </c>
      <c r="BT710" t="n">
        <v>1</v>
      </c>
      <c r="BU710" t="n">
        <v>0</v>
      </c>
      <c r="BV710" t="n">
        <v>0</v>
      </c>
      <c r="BW710" t="n">
        <v>0</v>
      </c>
      <c r="BX710" t="n">
        <v>0</v>
      </c>
      <c r="BY710" s="18" t="n">
        <v>0</v>
      </c>
      <c r="BZ710" t="n">
        <v>0</v>
      </c>
      <c r="CA710" t="n">
        <v>0</v>
      </c>
      <c r="CB710" t="n">
        <v>0</v>
      </c>
      <c r="CC710" s="18" t="n">
        <v>1</v>
      </c>
      <c r="CD710" t="n">
        <v>0</v>
      </c>
      <c r="CE710" t="n">
        <v>0</v>
      </c>
      <c r="CF710" t="n">
        <v>0</v>
      </c>
      <c r="CG710" t="n">
        <v>0</v>
      </c>
      <c r="CH710" s="18" t="n">
        <v>0</v>
      </c>
      <c r="CI710" t="n">
        <v>1</v>
      </c>
      <c r="CJ710" t="n">
        <v>1</v>
      </c>
      <c r="CK710" t="n">
        <v>0</v>
      </c>
      <c r="CL710" t="n">
        <v>0</v>
      </c>
      <c r="CM710" t="n">
        <v>1</v>
      </c>
      <c r="CN710" t="n">
        <v>1</v>
      </c>
      <c r="CO710" t="n">
        <v>0</v>
      </c>
      <c r="CP710" t="n">
        <v>1</v>
      </c>
      <c r="CQ710" t="n">
        <v>1</v>
      </c>
      <c r="CR710" t="n">
        <v>1</v>
      </c>
      <c r="CS710" s="18" t="n">
        <v>1</v>
      </c>
      <c r="DD710" s="34" t="inlineStr">
        <is>
          <t>X</t>
        </is>
      </c>
    </row>
    <row r="711">
      <c r="A711" t="n">
        <v>710</v>
      </c>
      <c r="B711" t="n">
        <v>43</v>
      </c>
      <c r="C711" s="25" t="inlineStr">
        <is>
          <t>Walker &amp; Zhu (2008)</t>
        </is>
      </c>
      <c r="D711" s="12" t="n">
        <v>13.03227094879268</v>
      </c>
      <c r="E711" s="14" t="n">
        <v>1.184751904435698</v>
      </c>
      <c r="F711" s="7" t="n">
        <v>11</v>
      </c>
      <c r="G711" s="7">
        <f>D711-E711</f>
        <v/>
      </c>
      <c r="H711" s="16">
        <f>D711+E711</f>
        <v/>
      </c>
      <c r="I711" s="11">
        <f>IFERROR(F711/SQRT(F711^2+W711), "X")</f>
        <v/>
      </c>
      <c r="J711" s="33">
        <f>IFERROR(SQRT((1-I711^2)/W711), "X")</f>
        <v/>
      </c>
      <c r="K711" s="33">
        <f>IFERROR(1/J711, "X")</f>
        <v/>
      </c>
      <c r="L711" s="33">
        <f>IFERROR(I711-J711, "X")</f>
        <v/>
      </c>
      <c r="M711" s="33">
        <f>IFERROR(I711+J711, "X")</f>
        <v/>
      </c>
      <c r="N711" s="8" t="n">
        <v>1</v>
      </c>
      <c r="O711" s="9" t="n">
        <v>0</v>
      </c>
      <c r="P711" s="8" t="n">
        <v>0</v>
      </c>
      <c r="Q711" s="9" t="n">
        <v>0</v>
      </c>
      <c r="R711" s="9" t="n">
        <v>1</v>
      </c>
      <c r="S711" s="9" t="n">
        <v>0</v>
      </c>
      <c r="T711" s="9" t="n">
        <v>0</v>
      </c>
      <c r="U711" s="8" t="n">
        <v>1239</v>
      </c>
      <c r="V711" s="9" t="n">
        <v>25</v>
      </c>
      <c r="W711" s="9">
        <f>U711-V711-1</f>
        <v/>
      </c>
      <c r="X711" s="9">
        <f>COUNTIF(B:B,B711)</f>
        <v/>
      </c>
      <c r="Y711" s="7" t="n">
        <v>15</v>
      </c>
      <c r="Z711" s="7">
        <f>BQ711-Y711-6</f>
        <v/>
      </c>
      <c r="AA711" s="9" t="n">
        <v>0</v>
      </c>
      <c r="AB711" s="9" t="n">
        <v>1</v>
      </c>
      <c r="AC711" s="9" t="n">
        <v>0</v>
      </c>
      <c r="AD711" s="9" t="n">
        <v>1</v>
      </c>
      <c r="AE711" s="9" t="n">
        <v>0</v>
      </c>
      <c r="AF711" s="9" t="n">
        <v>0</v>
      </c>
      <c r="AG711" s="8" t="n">
        <v>0</v>
      </c>
      <c r="AH711" s="9" t="n">
        <v>1</v>
      </c>
      <c r="AI711" s="30" t="n">
        <v>0</v>
      </c>
      <c r="AJ711" s="9" t="n">
        <v>0</v>
      </c>
      <c r="AK711" s="30" t="n">
        <v>1</v>
      </c>
      <c r="AL711" s="21" t="n">
        <v>1999</v>
      </c>
      <c r="AM711" s="23">
        <f>LN(AL711)</f>
        <v/>
      </c>
      <c r="AN711" s="33" t="n">
        <v>0</v>
      </c>
      <c r="AO711" s="33" t="n">
        <v>0</v>
      </c>
      <c r="AP711" s="33" t="n">
        <v>0</v>
      </c>
      <c r="AQ711" s="43" t="n">
        <v>1</v>
      </c>
      <c r="AR711" s="33" t="inlineStr">
        <is>
          <t>.</t>
        </is>
      </c>
      <c r="AS711" s="43" t="inlineStr">
        <is>
          <t>.</t>
        </is>
      </c>
      <c r="AT711" s="42" t="n">
        <v>1</v>
      </c>
      <c r="AU711" s="18" t="n">
        <v>0</v>
      </c>
      <c r="AV711" t="n">
        <v>0</v>
      </c>
      <c r="AW711" s="40" t="n">
        <v>1</v>
      </c>
      <c r="AX711" t="inlineStr">
        <is>
          <t>.</t>
        </is>
      </c>
      <c r="AY711" s="40" t="inlineStr">
        <is>
          <t>.</t>
        </is>
      </c>
      <c r="BA711" s="18" t="n"/>
      <c r="BB711" t="inlineStr">
        <is>
          <t>.</t>
        </is>
      </c>
      <c r="BC711" s="18" t="inlineStr">
        <is>
          <t>.</t>
        </is>
      </c>
      <c r="BD711" s="18" t="inlineStr">
        <is>
          <t>United Kingdom</t>
        </is>
      </c>
      <c r="BE711" t="n">
        <v>1</v>
      </c>
      <c r="BF711" t="n">
        <v>0</v>
      </c>
      <c r="BG711" t="n">
        <v>1</v>
      </c>
      <c r="BH711" t="n">
        <v>0</v>
      </c>
      <c r="BI711" t="n">
        <v>0</v>
      </c>
      <c r="BJ711" t="n">
        <v>0</v>
      </c>
      <c r="BK711" s="18" t="n">
        <v>0</v>
      </c>
      <c r="BL711" t="n">
        <v>1</v>
      </c>
      <c r="BM711" t="n">
        <v>0</v>
      </c>
      <c r="BN711" s="18" t="n">
        <v>0</v>
      </c>
      <c r="BO711" t="n">
        <v>1847.333333333333</v>
      </c>
      <c r="BP711" t="n">
        <v>883.1999999999999</v>
      </c>
      <c r="BQ711" s="25" t="n">
        <v>29</v>
      </c>
      <c r="BR711" t="n">
        <v>0</v>
      </c>
      <c r="BS711" t="n">
        <v>0</v>
      </c>
      <c r="BT711" t="n">
        <v>1</v>
      </c>
      <c r="BU711" t="n">
        <v>0</v>
      </c>
      <c r="BV711" t="n">
        <v>0</v>
      </c>
      <c r="BW711" t="n">
        <v>0</v>
      </c>
      <c r="BX711" t="n">
        <v>0</v>
      </c>
      <c r="BY711" s="18" t="n">
        <v>0</v>
      </c>
      <c r="BZ711" t="n">
        <v>0</v>
      </c>
      <c r="CA711" t="n">
        <v>0</v>
      </c>
      <c r="CB711" t="n">
        <v>0</v>
      </c>
      <c r="CC711" s="18" t="n">
        <v>1</v>
      </c>
      <c r="CD711" t="n">
        <v>0</v>
      </c>
      <c r="CE711" t="n">
        <v>0</v>
      </c>
      <c r="CF711" t="n">
        <v>0</v>
      </c>
      <c r="CG711" t="n">
        <v>0</v>
      </c>
      <c r="CH711" s="18" t="n">
        <v>0</v>
      </c>
      <c r="CI711" t="n">
        <v>1</v>
      </c>
      <c r="CJ711" t="n">
        <v>1</v>
      </c>
      <c r="CK711" t="n">
        <v>0</v>
      </c>
      <c r="CL711" t="n">
        <v>0</v>
      </c>
      <c r="CM711" t="n">
        <v>1</v>
      </c>
      <c r="CN711" t="n">
        <v>1</v>
      </c>
      <c r="CO711" t="n">
        <v>0</v>
      </c>
      <c r="CP711" t="n">
        <v>1</v>
      </c>
      <c r="CQ711" t="n">
        <v>1</v>
      </c>
      <c r="CR711" t="n">
        <v>1</v>
      </c>
      <c r="CS711" s="18" t="n">
        <v>1</v>
      </c>
      <c r="DD711" s="34" t="inlineStr">
        <is>
          <t>X</t>
        </is>
      </c>
    </row>
    <row r="712">
      <c r="A712" t="n">
        <v>711</v>
      </c>
      <c r="B712" t="n">
        <v>43</v>
      </c>
      <c r="C712" s="25" t="inlineStr">
        <is>
          <t>Walker &amp; Zhu (2008)</t>
        </is>
      </c>
      <c r="D712" s="12" t="n">
        <v>7.789268665224773</v>
      </c>
      <c r="E712" s="14" t="n">
        <v>1.483670221947576</v>
      </c>
      <c r="F712" s="7" t="n">
        <v>5.25</v>
      </c>
      <c r="G712" s="7">
        <f>D712-E712</f>
        <v/>
      </c>
      <c r="H712" s="16">
        <f>D712+E712</f>
        <v/>
      </c>
      <c r="I712" s="11">
        <f>IFERROR(F712/SQRT(F712^2+W712), "X")</f>
        <v/>
      </c>
      <c r="J712" s="33">
        <f>IFERROR(SQRT((1-I712^2)/W712), "X")</f>
        <v/>
      </c>
      <c r="K712" s="33">
        <f>IFERROR(1/J712, "X")</f>
        <v/>
      </c>
      <c r="L712" s="33">
        <f>IFERROR(I712-J712, "X")</f>
        <v/>
      </c>
      <c r="M712" s="33">
        <f>IFERROR(I712+J712, "X")</f>
        <v/>
      </c>
      <c r="N712" s="8" t="n">
        <v>1</v>
      </c>
      <c r="O712" s="9" t="n">
        <v>0</v>
      </c>
      <c r="P712" s="8" t="n">
        <v>0</v>
      </c>
      <c r="Q712" s="9" t="n">
        <v>0</v>
      </c>
      <c r="R712" s="9" t="n">
        <v>1</v>
      </c>
      <c r="S712" s="9" t="n">
        <v>0</v>
      </c>
      <c r="T712" s="9" t="n">
        <v>0</v>
      </c>
      <c r="U712" s="8" t="n">
        <v>748</v>
      </c>
      <c r="V712" s="9" t="n">
        <v>25</v>
      </c>
      <c r="W712" s="9">
        <f>U712-V712-1</f>
        <v/>
      </c>
      <c r="X712" s="9">
        <f>COUNTIF(B:B,B712)</f>
        <v/>
      </c>
      <c r="Y712" s="7" t="n">
        <v>15</v>
      </c>
      <c r="Z712" s="7">
        <f>BQ712-Y712-6</f>
        <v/>
      </c>
      <c r="AA712" s="9" t="n">
        <v>0</v>
      </c>
      <c r="AB712" s="9" t="n">
        <v>1</v>
      </c>
      <c r="AC712" s="9" t="n">
        <v>0</v>
      </c>
      <c r="AD712" s="9" t="n">
        <v>1</v>
      </c>
      <c r="AE712" s="9" t="n">
        <v>0</v>
      </c>
      <c r="AF712" s="9" t="n">
        <v>0</v>
      </c>
      <c r="AG712" s="8" t="n">
        <v>0</v>
      </c>
      <c r="AH712" s="9" t="n">
        <v>1</v>
      </c>
      <c r="AI712" s="30" t="n">
        <v>0</v>
      </c>
      <c r="AJ712" s="9" t="n">
        <v>0</v>
      </c>
      <c r="AK712" s="30" t="n">
        <v>1</v>
      </c>
      <c r="AL712" s="21" t="n">
        <v>1999</v>
      </c>
      <c r="AM712" s="23">
        <f>LN(AL712)</f>
        <v/>
      </c>
      <c r="AN712" s="33" t="n">
        <v>0</v>
      </c>
      <c r="AO712" s="33" t="n">
        <v>0</v>
      </c>
      <c r="AP712" s="33" t="n">
        <v>0</v>
      </c>
      <c r="AQ712" s="43" t="n">
        <v>1</v>
      </c>
      <c r="AR712" s="33" t="inlineStr">
        <is>
          <t>.</t>
        </is>
      </c>
      <c r="AS712" s="43" t="inlineStr">
        <is>
          <t>.</t>
        </is>
      </c>
      <c r="AT712" s="42" t="n">
        <v>1</v>
      </c>
      <c r="AU712" s="18" t="n">
        <v>0</v>
      </c>
      <c r="AV712" t="n">
        <v>1</v>
      </c>
      <c r="AW712" s="40" t="n">
        <v>0</v>
      </c>
      <c r="AX712" t="inlineStr">
        <is>
          <t>.</t>
        </is>
      </c>
      <c r="AY712" s="40" t="inlineStr">
        <is>
          <t>.</t>
        </is>
      </c>
      <c r="BA712" s="18" t="n"/>
      <c r="BB712" t="inlineStr">
        <is>
          <t>.</t>
        </is>
      </c>
      <c r="BC712" s="18" t="inlineStr">
        <is>
          <t>.</t>
        </is>
      </c>
      <c r="BD712" s="18" t="inlineStr">
        <is>
          <t>United Kingdom</t>
        </is>
      </c>
      <c r="BE712" t="n">
        <v>1</v>
      </c>
      <c r="BF712" t="n">
        <v>0</v>
      </c>
      <c r="BG712" t="n">
        <v>1</v>
      </c>
      <c r="BH712" t="n">
        <v>0</v>
      </c>
      <c r="BI712" t="n">
        <v>0</v>
      </c>
      <c r="BJ712" t="n">
        <v>0</v>
      </c>
      <c r="BK712" s="18" t="n">
        <v>0</v>
      </c>
      <c r="BL712" t="n">
        <v>1</v>
      </c>
      <c r="BM712" t="n">
        <v>0</v>
      </c>
      <c r="BN712" s="18" t="n">
        <v>0</v>
      </c>
      <c r="BO712" t="n">
        <v>1847.333333333333</v>
      </c>
      <c r="BP712" t="n">
        <v>883.1999999999999</v>
      </c>
      <c r="BQ712" s="25" t="n">
        <v>27</v>
      </c>
      <c r="BR712" t="n">
        <v>0</v>
      </c>
      <c r="BS712" t="n">
        <v>0</v>
      </c>
      <c r="BT712" t="n">
        <v>1</v>
      </c>
      <c r="BU712" t="n">
        <v>0</v>
      </c>
      <c r="BV712" t="n">
        <v>0</v>
      </c>
      <c r="BW712" t="n">
        <v>0</v>
      </c>
      <c r="BX712" t="n">
        <v>0</v>
      </c>
      <c r="BY712" s="18" t="n">
        <v>0</v>
      </c>
      <c r="BZ712" t="n">
        <v>0</v>
      </c>
      <c r="CA712" t="n">
        <v>0</v>
      </c>
      <c r="CB712" t="n">
        <v>0</v>
      </c>
      <c r="CC712" s="18" t="n">
        <v>1</v>
      </c>
      <c r="CD712" t="n">
        <v>0</v>
      </c>
      <c r="CE712" t="n">
        <v>0</v>
      </c>
      <c r="CF712" t="n">
        <v>0</v>
      </c>
      <c r="CG712" t="n">
        <v>0</v>
      </c>
      <c r="CH712" s="18" t="n">
        <v>0</v>
      </c>
      <c r="CI712" t="n">
        <v>1</v>
      </c>
      <c r="CJ712" t="n">
        <v>1</v>
      </c>
      <c r="CK712" t="n">
        <v>0</v>
      </c>
      <c r="CL712" t="n">
        <v>0</v>
      </c>
      <c r="CM712" t="n">
        <v>1</v>
      </c>
      <c r="CN712" t="n">
        <v>1</v>
      </c>
      <c r="CO712" t="n">
        <v>0</v>
      </c>
      <c r="CP712" t="n">
        <v>1</v>
      </c>
      <c r="CQ712" t="n">
        <v>1</v>
      </c>
      <c r="CR712" t="n">
        <v>1</v>
      </c>
      <c r="CS712" s="18" t="n">
        <v>1</v>
      </c>
      <c r="DD712" s="34" t="inlineStr">
        <is>
          <t>X</t>
        </is>
      </c>
    </row>
    <row r="713">
      <c r="A713" t="n">
        <v>712</v>
      </c>
      <c r="B713" t="n">
        <v>43</v>
      </c>
      <c r="C713" s="25" t="inlineStr">
        <is>
          <t>Walker &amp; Zhu (2008)</t>
        </is>
      </c>
      <c r="D713" s="12" t="n">
        <v>9.467513889591379</v>
      </c>
      <c r="E713" s="14" t="n">
        <v>1.136101666750965</v>
      </c>
      <c r="F713" s="7" t="n">
        <v>8.333333333333334</v>
      </c>
      <c r="G713" s="7">
        <f>D713-E713</f>
        <v/>
      </c>
      <c r="H713" s="16">
        <f>D713+E713</f>
        <v/>
      </c>
      <c r="I713" s="11">
        <f>IFERROR(F713/SQRT(F713^2+W713), "X")</f>
        <v/>
      </c>
      <c r="J713" s="33">
        <f>IFERROR(SQRT((1-I713^2)/W713), "X")</f>
        <v/>
      </c>
      <c r="K713" s="33">
        <f>IFERROR(1/J713, "X")</f>
        <v/>
      </c>
      <c r="L713" s="33">
        <f>IFERROR(I713-J713, "X")</f>
        <v/>
      </c>
      <c r="M713" s="33">
        <f>IFERROR(I713+J713, "X")</f>
        <v/>
      </c>
      <c r="N713" s="8" t="n">
        <v>1</v>
      </c>
      <c r="O713" s="9" t="n">
        <v>0</v>
      </c>
      <c r="P713" s="8" t="n">
        <v>0</v>
      </c>
      <c r="Q713" s="9" t="n">
        <v>0</v>
      </c>
      <c r="R713" s="9" t="n">
        <v>1</v>
      </c>
      <c r="S713" s="9" t="n">
        <v>0</v>
      </c>
      <c r="T713" s="9" t="n">
        <v>0</v>
      </c>
      <c r="U713" s="8" t="n">
        <v>792</v>
      </c>
      <c r="V713" s="9" t="n">
        <v>25</v>
      </c>
      <c r="W713" s="9">
        <f>U713-V713-1</f>
        <v/>
      </c>
      <c r="X713" s="9">
        <f>COUNTIF(B:B,B713)</f>
        <v/>
      </c>
      <c r="Y713" s="7" t="n">
        <v>15</v>
      </c>
      <c r="Z713" s="7">
        <f>BQ713-Y713-6</f>
        <v/>
      </c>
      <c r="AA713" s="9" t="n">
        <v>0</v>
      </c>
      <c r="AB713" s="9" t="n">
        <v>1</v>
      </c>
      <c r="AC713" s="9" t="n">
        <v>0</v>
      </c>
      <c r="AD713" s="9" t="n">
        <v>1</v>
      </c>
      <c r="AE713" s="9" t="n">
        <v>0</v>
      </c>
      <c r="AF713" s="9" t="n">
        <v>0</v>
      </c>
      <c r="AG713" s="8" t="n">
        <v>0</v>
      </c>
      <c r="AH713" s="9" t="n">
        <v>1</v>
      </c>
      <c r="AI713" s="30" t="n">
        <v>0</v>
      </c>
      <c r="AJ713" s="9" t="n">
        <v>0</v>
      </c>
      <c r="AK713" s="30" t="n">
        <v>1</v>
      </c>
      <c r="AL713" s="21" t="n">
        <v>1999</v>
      </c>
      <c r="AM713" s="23">
        <f>LN(AL713)</f>
        <v/>
      </c>
      <c r="AN713" s="33" t="n">
        <v>0</v>
      </c>
      <c r="AO713" s="33" t="n">
        <v>0</v>
      </c>
      <c r="AP713" s="33" t="n">
        <v>0</v>
      </c>
      <c r="AQ713" s="43" t="n">
        <v>1</v>
      </c>
      <c r="AR713" s="33" t="inlineStr">
        <is>
          <t>.</t>
        </is>
      </c>
      <c r="AS713" s="43" t="inlineStr">
        <is>
          <t>.</t>
        </is>
      </c>
      <c r="AT713" s="42" t="n">
        <v>1</v>
      </c>
      <c r="AU713" s="18" t="n">
        <v>0</v>
      </c>
      <c r="AV713" t="n">
        <v>0</v>
      </c>
      <c r="AW713" s="40" t="n">
        <v>1</v>
      </c>
      <c r="AX713" t="inlineStr">
        <is>
          <t>.</t>
        </is>
      </c>
      <c r="AY713" s="40" t="inlineStr">
        <is>
          <t>.</t>
        </is>
      </c>
      <c r="BA713" s="18" t="n"/>
      <c r="BB713" t="inlineStr">
        <is>
          <t>.</t>
        </is>
      </c>
      <c r="BC713" s="18" t="inlineStr">
        <is>
          <t>.</t>
        </is>
      </c>
      <c r="BD713" s="18" t="inlineStr">
        <is>
          <t>United Kingdom</t>
        </is>
      </c>
      <c r="BE713" t="n">
        <v>1</v>
      </c>
      <c r="BF713" t="n">
        <v>0</v>
      </c>
      <c r="BG713" t="n">
        <v>1</v>
      </c>
      <c r="BH713" t="n">
        <v>0</v>
      </c>
      <c r="BI713" t="n">
        <v>0</v>
      </c>
      <c r="BJ713" t="n">
        <v>0</v>
      </c>
      <c r="BK713" s="18" t="n">
        <v>0</v>
      </c>
      <c r="BL713" t="n">
        <v>1</v>
      </c>
      <c r="BM713" t="n">
        <v>0</v>
      </c>
      <c r="BN713" s="18" t="n">
        <v>0</v>
      </c>
      <c r="BO713" t="n">
        <v>1847.333333333333</v>
      </c>
      <c r="BP713" t="n">
        <v>883.1999999999999</v>
      </c>
      <c r="BQ713" s="25" t="n">
        <v>27</v>
      </c>
      <c r="BR713" t="n">
        <v>0</v>
      </c>
      <c r="BS713" t="n">
        <v>0</v>
      </c>
      <c r="BT713" t="n">
        <v>1</v>
      </c>
      <c r="BU713" t="n">
        <v>0</v>
      </c>
      <c r="BV713" t="n">
        <v>0</v>
      </c>
      <c r="BW713" t="n">
        <v>0</v>
      </c>
      <c r="BX713" t="n">
        <v>0</v>
      </c>
      <c r="BY713" s="18" t="n">
        <v>0</v>
      </c>
      <c r="BZ713" t="n">
        <v>0</v>
      </c>
      <c r="CA713" t="n">
        <v>0</v>
      </c>
      <c r="CB713" t="n">
        <v>0</v>
      </c>
      <c r="CC713" s="18" t="n">
        <v>1</v>
      </c>
      <c r="CD713" t="n">
        <v>0</v>
      </c>
      <c r="CE713" t="n">
        <v>0</v>
      </c>
      <c r="CF713" t="n">
        <v>0</v>
      </c>
      <c r="CG713" t="n">
        <v>0</v>
      </c>
      <c r="CH713" s="18" t="n">
        <v>0</v>
      </c>
      <c r="CI713" t="n">
        <v>1</v>
      </c>
      <c r="CJ713" t="n">
        <v>1</v>
      </c>
      <c r="CK713" t="n">
        <v>0</v>
      </c>
      <c r="CL713" t="n">
        <v>0</v>
      </c>
      <c r="CM713" t="n">
        <v>1</v>
      </c>
      <c r="CN713" t="n">
        <v>1</v>
      </c>
      <c r="CO713" t="n">
        <v>0</v>
      </c>
      <c r="CP713" t="n">
        <v>1</v>
      </c>
      <c r="CQ713" t="n">
        <v>1</v>
      </c>
      <c r="CR713" t="n">
        <v>1</v>
      </c>
      <c r="CS713" s="18" t="n">
        <v>1</v>
      </c>
      <c r="DD713" s="34" t="inlineStr">
        <is>
          <t>X</t>
        </is>
      </c>
    </row>
    <row r="714">
      <c r="A714" t="n">
        <v>713</v>
      </c>
      <c r="B714" t="n">
        <v>43</v>
      </c>
      <c r="C714" s="25" t="inlineStr">
        <is>
          <t>Walker &amp; Zhu (2008)</t>
        </is>
      </c>
      <c r="D714" s="12" t="n">
        <v>5.394474757609435</v>
      </c>
      <c r="E714" s="14" t="n">
        <v>1.438526602029183</v>
      </c>
      <c r="F714" s="7" t="n">
        <v>3.75</v>
      </c>
      <c r="G714" s="7">
        <f>D714-E714</f>
        <v/>
      </c>
      <c r="H714" s="16">
        <f>D714+E714</f>
        <v/>
      </c>
      <c r="I714" s="11">
        <f>IFERROR(F714/SQRT(F714^2+W714), "X")</f>
        <v/>
      </c>
      <c r="J714" s="33">
        <f>IFERROR(SQRT((1-I714^2)/W714), "X")</f>
        <v/>
      </c>
      <c r="K714" s="33">
        <f>IFERROR(1/J714, "X")</f>
        <v/>
      </c>
      <c r="L714" s="33">
        <f>IFERROR(I714-J714, "X")</f>
        <v/>
      </c>
      <c r="M714" s="33">
        <f>IFERROR(I714+J714, "X")</f>
        <v/>
      </c>
      <c r="N714" s="8" t="n">
        <v>1</v>
      </c>
      <c r="O714" s="9" t="n">
        <v>0</v>
      </c>
      <c r="P714" s="8" t="n">
        <v>0</v>
      </c>
      <c r="Q714" s="9" t="n">
        <v>0</v>
      </c>
      <c r="R714" s="9" t="n">
        <v>1</v>
      </c>
      <c r="S714" s="9" t="n">
        <v>0</v>
      </c>
      <c r="T714" s="9" t="n">
        <v>0</v>
      </c>
      <c r="U714" s="8" t="n">
        <v>611</v>
      </c>
      <c r="V714" s="9" t="n">
        <v>25</v>
      </c>
      <c r="W714" s="9">
        <f>U714-V714-1</f>
        <v/>
      </c>
      <c r="X714" s="9">
        <f>COUNTIF(B:B,B714)</f>
        <v/>
      </c>
      <c r="Y714" s="7" t="n">
        <v>15</v>
      </c>
      <c r="Z714" s="7">
        <f>BQ714-Y714-6</f>
        <v/>
      </c>
      <c r="AA714" s="9" t="n">
        <v>0</v>
      </c>
      <c r="AB714" s="9" t="n">
        <v>1</v>
      </c>
      <c r="AC714" s="9" t="n">
        <v>0</v>
      </c>
      <c r="AD714" s="9" t="n">
        <v>1</v>
      </c>
      <c r="AE714" s="9" t="n">
        <v>0</v>
      </c>
      <c r="AF714" s="9" t="n">
        <v>0</v>
      </c>
      <c r="AG714" s="8" t="n">
        <v>0</v>
      </c>
      <c r="AH714" s="9" t="n">
        <v>1</v>
      </c>
      <c r="AI714" s="30" t="n">
        <v>0</v>
      </c>
      <c r="AJ714" s="9" t="n">
        <v>0</v>
      </c>
      <c r="AK714" s="30" t="n">
        <v>1</v>
      </c>
      <c r="AL714" s="21" t="n">
        <v>1999</v>
      </c>
      <c r="AM714" s="23">
        <f>LN(AL714)</f>
        <v/>
      </c>
      <c r="AN714" s="33" t="n">
        <v>0</v>
      </c>
      <c r="AO714" s="33" t="n">
        <v>0</v>
      </c>
      <c r="AP714" s="33" t="n">
        <v>0</v>
      </c>
      <c r="AQ714" s="43" t="n">
        <v>1</v>
      </c>
      <c r="AR714" s="33" t="inlineStr">
        <is>
          <t>.</t>
        </is>
      </c>
      <c r="AS714" s="43" t="inlineStr">
        <is>
          <t>.</t>
        </is>
      </c>
      <c r="AT714" s="42" t="n">
        <v>1</v>
      </c>
      <c r="AU714" s="18" t="n">
        <v>0</v>
      </c>
      <c r="AV714" t="n">
        <v>1</v>
      </c>
      <c r="AW714" s="40" t="n">
        <v>0</v>
      </c>
      <c r="AX714" t="inlineStr">
        <is>
          <t>.</t>
        </is>
      </c>
      <c r="AY714" s="40" t="inlineStr">
        <is>
          <t>.</t>
        </is>
      </c>
      <c r="BA714" s="18" t="n"/>
      <c r="BB714" t="inlineStr">
        <is>
          <t>.</t>
        </is>
      </c>
      <c r="BC714" s="18" t="inlineStr">
        <is>
          <t>.</t>
        </is>
      </c>
      <c r="BD714" s="18" t="inlineStr">
        <is>
          <t>United Kingdom</t>
        </is>
      </c>
      <c r="BE714" t="n">
        <v>1</v>
      </c>
      <c r="BF714" t="n">
        <v>0</v>
      </c>
      <c r="BG714" t="n">
        <v>1</v>
      </c>
      <c r="BH714" t="n">
        <v>0</v>
      </c>
      <c r="BI714" t="n">
        <v>0</v>
      </c>
      <c r="BJ714" t="n">
        <v>0</v>
      </c>
      <c r="BK714" s="18" t="n">
        <v>0</v>
      </c>
      <c r="BL714" t="n">
        <v>1</v>
      </c>
      <c r="BM714" t="n">
        <v>0</v>
      </c>
      <c r="BN714" s="18" t="n">
        <v>0</v>
      </c>
      <c r="BO714" t="n">
        <v>1847.333333333333</v>
      </c>
      <c r="BP714" t="n">
        <v>883.1999999999999</v>
      </c>
      <c r="BQ714" s="25" t="n">
        <v>27</v>
      </c>
      <c r="BR714" t="n">
        <v>0</v>
      </c>
      <c r="BS714" t="n">
        <v>0</v>
      </c>
      <c r="BT714" t="n">
        <v>1</v>
      </c>
      <c r="BU714" t="n">
        <v>0</v>
      </c>
      <c r="BV714" t="n">
        <v>0</v>
      </c>
      <c r="BW714" t="n">
        <v>0</v>
      </c>
      <c r="BX714" t="n">
        <v>0</v>
      </c>
      <c r="BY714" s="18" t="n">
        <v>0</v>
      </c>
      <c r="BZ714" t="n">
        <v>0</v>
      </c>
      <c r="CA714" t="n">
        <v>0</v>
      </c>
      <c r="CB714" t="n">
        <v>0</v>
      </c>
      <c r="CC714" s="18" t="n">
        <v>1</v>
      </c>
      <c r="CD714" t="n">
        <v>0</v>
      </c>
      <c r="CE714" t="n">
        <v>0</v>
      </c>
      <c r="CF714" t="n">
        <v>0</v>
      </c>
      <c r="CG714" t="n">
        <v>0</v>
      </c>
      <c r="CH714" s="18" t="n">
        <v>0</v>
      </c>
      <c r="CI714" t="n">
        <v>1</v>
      </c>
      <c r="CJ714" t="n">
        <v>1</v>
      </c>
      <c r="CK714" t="n">
        <v>0</v>
      </c>
      <c r="CL714" t="n">
        <v>0</v>
      </c>
      <c r="CM714" t="n">
        <v>1</v>
      </c>
      <c r="CN714" t="n">
        <v>1</v>
      </c>
      <c r="CO714" t="n">
        <v>0</v>
      </c>
      <c r="CP714" t="n">
        <v>1</v>
      </c>
      <c r="CQ714" t="n">
        <v>1</v>
      </c>
      <c r="CR714" t="n">
        <v>1</v>
      </c>
      <c r="CS714" s="18" t="n">
        <v>1</v>
      </c>
      <c r="DD714" s="34" t="inlineStr">
        <is>
          <t>X</t>
        </is>
      </c>
    </row>
    <row r="715" customFormat="1" s="153">
      <c r="A715" s="153" t="n">
        <v>714</v>
      </c>
      <c r="B715" s="153" t="n">
        <v>43</v>
      </c>
      <c r="C715" s="154" t="inlineStr">
        <is>
          <t>Walker &amp; Zhu (2008)</t>
        </is>
      </c>
      <c r="D715" s="155" t="n">
        <v>7.789268665224773</v>
      </c>
      <c r="E715" s="156" t="n">
        <v>1.112752666460682</v>
      </c>
      <c r="F715" s="157" t="n">
        <v>7</v>
      </c>
      <c r="G715" s="157">
        <f>D715-E715</f>
        <v/>
      </c>
      <c r="H715" s="158">
        <f>D715+E715</f>
        <v/>
      </c>
      <c r="I715" s="159">
        <f>IFERROR(F715/SQRT(F715^2+W715), "X")</f>
        <v/>
      </c>
      <c r="J715" s="160">
        <f>IFERROR(SQRT((1-I715^2)/W715), "X")</f>
        <v/>
      </c>
      <c r="K715" s="160">
        <f>IFERROR(1/J715, "X")</f>
        <v/>
      </c>
      <c r="L715" s="160">
        <f>IFERROR(I715-J715, "X")</f>
        <v/>
      </c>
      <c r="M715" s="160">
        <f>IFERROR(I715+J715, "X")</f>
        <v/>
      </c>
      <c r="N715" s="161" t="n">
        <v>1</v>
      </c>
      <c r="O715" s="162" t="n">
        <v>0</v>
      </c>
      <c r="P715" s="161" t="n">
        <v>0</v>
      </c>
      <c r="Q715" s="162" t="n">
        <v>0</v>
      </c>
      <c r="R715" s="162" t="n">
        <v>1</v>
      </c>
      <c r="S715" s="162" t="n">
        <v>0</v>
      </c>
      <c r="T715" s="162" t="n">
        <v>0</v>
      </c>
      <c r="U715" s="161" t="n">
        <v>724</v>
      </c>
      <c r="V715" s="162" t="n">
        <v>25</v>
      </c>
      <c r="W715" s="162">
        <f>U715-V715-1</f>
        <v/>
      </c>
      <c r="X715" s="162">
        <f>COUNTIF(B:B,B715)</f>
        <v/>
      </c>
      <c r="Y715" s="157" t="n">
        <v>15</v>
      </c>
      <c r="Z715" s="157">
        <f>BQ715-Y715-6</f>
        <v/>
      </c>
      <c r="AA715" s="162" t="n">
        <v>0</v>
      </c>
      <c r="AB715" s="162" t="n">
        <v>1</v>
      </c>
      <c r="AC715" s="162" t="n">
        <v>0</v>
      </c>
      <c r="AD715" s="162" t="n">
        <v>1</v>
      </c>
      <c r="AE715" s="162" t="n">
        <v>0</v>
      </c>
      <c r="AF715" s="162" t="n">
        <v>0</v>
      </c>
      <c r="AG715" s="161" t="n">
        <v>0</v>
      </c>
      <c r="AH715" s="162" t="n">
        <v>1</v>
      </c>
      <c r="AI715" s="163" t="n">
        <v>0</v>
      </c>
      <c r="AJ715" s="162" t="n">
        <v>0</v>
      </c>
      <c r="AK715" s="163" t="n">
        <v>1</v>
      </c>
      <c r="AL715" s="164" t="n">
        <v>1999</v>
      </c>
      <c r="AM715" s="165">
        <f>LN(AL715)</f>
        <v/>
      </c>
      <c r="AN715" s="160" t="n">
        <v>0</v>
      </c>
      <c r="AO715" s="160" t="n">
        <v>0</v>
      </c>
      <c r="AP715" s="160" t="n">
        <v>0</v>
      </c>
      <c r="AQ715" s="166" t="n">
        <v>1</v>
      </c>
      <c r="AR715" s="160" t="inlineStr">
        <is>
          <t>.</t>
        </is>
      </c>
      <c r="AS715" s="166" t="inlineStr">
        <is>
          <t>.</t>
        </is>
      </c>
      <c r="AT715" s="167" t="n">
        <v>1</v>
      </c>
      <c r="AU715" s="168" t="n">
        <v>0</v>
      </c>
      <c r="AV715" s="153" t="n">
        <v>0</v>
      </c>
      <c r="AW715" s="169" t="n">
        <v>1</v>
      </c>
      <c r="AX715" s="153" t="inlineStr">
        <is>
          <t>.</t>
        </is>
      </c>
      <c r="AY715" s="169" t="inlineStr">
        <is>
          <t>.</t>
        </is>
      </c>
      <c r="BA715" s="168" t="n"/>
      <c r="BB715" s="153" t="inlineStr">
        <is>
          <t>.</t>
        </is>
      </c>
      <c r="BC715" s="168" t="inlineStr">
        <is>
          <t>.</t>
        </is>
      </c>
      <c r="BD715" s="168" t="inlineStr">
        <is>
          <t>United Kingdom</t>
        </is>
      </c>
      <c r="BE715" t="n">
        <v>1</v>
      </c>
      <c r="BF715" t="n">
        <v>0</v>
      </c>
      <c r="BG715" t="n">
        <v>1</v>
      </c>
      <c r="BH715" t="n">
        <v>0</v>
      </c>
      <c r="BI715" t="n">
        <v>0</v>
      </c>
      <c r="BJ715" t="n">
        <v>0</v>
      </c>
      <c r="BK715" s="168" t="n">
        <v>0</v>
      </c>
      <c r="BL715" t="n">
        <v>1</v>
      </c>
      <c r="BM715" t="n">
        <v>0</v>
      </c>
      <c r="BN715" s="168" t="n">
        <v>0</v>
      </c>
      <c r="BO715" t="n">
        <v>1847.333333333333</v>
      </c>
      <c r="BP715" t="n">
        <v>883.1999999999999</v>
      </c>
      <c r="BQ715" s="154" t="n">
        <v>27</v>
      </c>
      <c r="BR715" s="153" t="n">
        <v>0</v>
      </c>
      <c r="BS715" s="153" t="n">
        <v>0</v>
      </c>
      <c r="BT715" s="153" t="n">
        <v>1</v>
      </c>
      <c r="BU715" s="153" t="n">
        <v>0</v>
      </c>
      <c r="BV715" s="153" t="n">
        <v>0</v>
      </c>
      <c r="BW715" s="153" t="n">
        <v>0</v>
      </c>
      <c r="BX715" s="153" t="n">
        <v>0</v>
      </c>
      <c r="BY715" s="168" t="n">
        <v>0</v>
      </c>
      <c r="BZ715" s="153" t="n">
        <v>0</v>
      </c>
      <c r="CA715" s="153" t="n">
        <v>0</v>
      </c>
      <c r="CB715" s="153" t="n">
        <v>0</v>
      </c>
      <c r="CC715" s="168" t="n">
        <v>1</v>
      </c>
      <c r="CD715" s="153" t="n">
        <v>0</v>
      </c>
      <c r="CE715" s="153" t="n">
        <v>0</v>
      </c>
      <c r="CF715" s="153" t="n">
        <v>0</v>
      </c>
      <c r="CG715" s="153" t="n">
        <v>0</v>
      </c>
      <c r="CH715" s="168" t="n">
        <v>0</v>
      </c>
      <c r="CI715" s="153" t="n">
        <v>1</v>
      </c>
      <c r="CJ715" s="153" t="n">
        <v>1</v>
      </c>
      <c r="CK715" s="153" t="n">
        <v>0</v>
      </c>
      <c r="CL715" s="153" t="n">
        <v>0</v>
      </c>
      <c r="CM715" s="153" t="n">
        <v>1</v>
      </c>
      <c r="CN715" s="153" t="n">
        <v>1</v>
      </c>
      <c r="CO715" s="153" t="n">
        <v>0</v>
      </c>
      <c r="CP715" s="153" t="n">
        <v>1</v>
      </c>
      <c r="CQ715" s="153" t="n">
        <v>1</v>
      </c>
      <c r="CR715" s="153" t="n">
        <v>1</v>
      </c>
      <c r="CS715" s="168" t="n">
        <v>1</v>
      </c>
      <c r="CY715" s="171" t="n"/>
      <c r="DD715" s="171" t="inlineStr">
        <is>
          <t>X</t>
        </is>
      </c>
    </row>
    <row r="716">
      <c r="A716" t="n">
        <v>715</v>
      </c>
      <c r="B716" t="n">
        <v>44</v>
      </c>
      <c r="C716" s="25" t="inlineStr">
        <is>
          <t>Wambugu (2003)</t>
        </is>
      </c>
      <c r="D716" s="12" t="n">
        <v>5.986679265617959</v>
      </c>
      <c r="E716" s="14" t="n">
        <v>2.242201972141558</v>
      </c>
      <c r="F716" s="7" t="n">
        <v>2.67</v>
      </c>
      <c r="G716" s="7">
        <f>D716-E716</f>
        <v/>
      </c>
      <c r="H716" s="16">
        <f>D716+E716</f>
        <v/>
      </c>
      <c r="I716" s="11">
        <f>IFERROR(F716/SQRT(F716^2+W716), "X")</f>
        <v/>
      </c>
      <c r="J716" s="33">
        <f>IFERROR(SQRT((1-I716^2)/W716), "X")</f>
        <v/>
      </c>
      <c r="K716" s="33">
        <f>IFERROR(1/J716, "X")</f>
        <v/>
      </c>
      <c r="L716" s="33">
        <f>IFERROR(I716-J716, "X")</f>
        <v/>
      </c>
      <c r="M716" s="33">
        <f>IFERROR(I716+J716, "X")</f>
        <v/>
      </c>
      <c r="N716" s="8" t="n">
        <v>1</v>
      </c>
      <c r="O716" s="9" t="n">
        <v>0</v>
      </c>
      <c r="P716" s="8" t="n">
        <v>0</v>
      </c>
      <c r="Q716" s="9" t="n">
        <v>1</v>
      </c>
      <c r="R716" s="9" t="n">
        <v>0</v>
      </c>
      <c r="S716" s="9" t="n">
        <v>0</v>
      </c>
      <c r="T716" s="9" t="n">
        <v>0</v>
      </c>
      <c r="U716" s="8" t="n">
        <v>1284</v>
      </c>
      <c r="V716" s="9" t="n">
        <v>23</v>
      </c>
      <c r="W716" s="9">
        <f>U716-V716-1</f>
        <v/>
      </c>
      <c r="X716" s="9">
        <f>COUNTIF(B:B,B716)</f>
        <v/>
      </c>
      <c r="Y716" s="7">
        <f>(AN716*0+AO716*7+AP716*11+AQ716*14)</f>
        <v/>
      </c>
      <c r="Z716" s="7">
        <f>BQ716-Y716-6</f>
        <v/>
      </c>
      <c r="AA716" s="9" t="n">
        <v>0</v>
      </c>
      <c r="AB716" s="9" t="n">
        <v>1</v>
      </c>
      <c r="AC716" s="9" t="n">
        <v>1</v>
      </c>
      <c r="AD716" s="9" t="n">
        <v>0</v>
      </c>
      <c r="AE716" s="9" t="n">
        <v>0</v>
      </c>
      <c r="AF716" s="9" t="n">
        <v>0</v>
      </c>
      <c r="AG716" s="8" t="n">
        <v>0</v>
      </c>
      <c r="AH716" s="9" t="n">
        <v>0</v>
      </c>
      <c r="AI716" s="30" t="n">
        <v>1</v>
      </c>
      <c r="AJ716" s="9" t="n">
        <v>1</v>
      </c>
      <c r="AK716" s="30" t="n">
        <v>0</v>
      </c>
      <c r="AL716" s="21" t="n">
        <v>1994</v>
      </c>
      <c r="AM716" s="23">
        <f>LN(AL716)</f>
        <v/>
      </c>
      <c r="AN716" s="33" t="n">
        <v>0.06</v>
      </c>
      <c r="AO716" s="33" t="n">
        <v>0.31</v>
      </c>
      <c r="AP716" s="33" t="n">
        <v>0.49</v>
      </c>
      <c r="AQ716" s="43" t="n">
        <v>0.14</v>
      </c>
      <c r="AR716" s="33" t="inlineStr">
        <is>
          <t>.</t>
        </is>
      </c>
      <c r="AS716" s="43" t="inlineStr">
        <is>
          <t>.</t>
        </is>
      </c>
      <c r="AT716" s="42" t="inlineStr">
        <is>
          <t>.</t>
        </is>
      </c>
      <c r="AU716" s="18" t="inlineStr">
        <is>
          <t>.</t>
        </is>
      </c>
      <c r="AV716" t="n">
        <v>1</v>
      </c>
      <c r="AW716" s="40" t="n">
        <v>0</v>
      </c>
      <c r="AX716" s="39">
        <f>1-AY716</f>
        <v/>
      </c>
      <c r="AY716" s="40" t="n">
        <v>0.56706963249</v>
      </c>
      <c r="BA716" s="18" t="n"/>
      <c r="BB716" t="n">
        <v>0.5</v>
      </c>
      <c r="BC716" s="18" t="n">
        <v>0.5</v>
      </c>
      <c r="BD716" s="18" t="inlineStr">
        <is>
          <t>Kenya</t>
        </is>
      </c>
      <c r="BE716" t="n">
        <v>0</v>
      </c>
      <c r="BF716" t="n">
        <v>0</v>
      </c>
      <c r="BG716" t="n">
        <v>0</v>
      </c>
      <c r="BH716" t="n">
        <v>0</v>
      </c>
      <c r="BI716" t="n">
        <v>0</v>
      </c>
      <c r="BJ716" t="n">
        <v>0</v>
      </c>
      <c r="BK716" s="18" t="n">
        <v>1</v>
      </c>
      <c r="BL716" t="n">
        <v>0</v>
      </c>
      <c r="BM716" t="n">
        <v>1</v>
      </c>
      <c r="BN716" s="18" t="n">
        <v>0</v>
      </c>
      <c r="BO716" t="n">
        <v>35.98</v>
      </c>
      <c r="BP716" t="n">
        <v>67.68000000000001</v>
      </c>
      <c r="BQ716" s="25" t="n">
        <v>37</v>
      </c>
      <c r="BR716" t="n">
        <v>1</v>
      </c>
      <c r="BS716" t="n">
        <v>0</v>
      </c>
      <c r="BT716" t="n">
        <v>0</v>
      </c>
      <c r="BU716" t="n">
        <v>0</v>
      </c>
      <c r="BV716" t="n">
        <v>0</v>
      </c>
      <c r="BW716" t="n">
        <v>0</v>
      </c>
      <c r="BX716" t="n">
        <v>0</v>
      </c>
      <c r="BY716" s="18" t="n">
        <v>0</v>
      </c>
      <c r="BZ716" t="n">
        <v>0</v>
      </c>
      <c r="CA716" t="n">
        <v>0</v>
      </c>
      <c r="CB716" t="n">
        <v>1</v>
      </c>
      <c r="CC716" s="18" t="n">
        <v>0</v>
      </c>
      <c r="CD716" t="n">
        <v>0</v>
      </c>
      <c r="CE716" t="n">
        <v>0</v>
      </c>
      <c r="CF716" t="n">
        <v>0</v>
      </c>
      <c r="CG716" t="n">
        <v>0</v>
      </c>
      <c r="CH716" s="18" t="n">
        <v>0</v>
      </c>
      <c r="CI716" t="n">
        <v>1</v>
      </c>
      <c r="CJ716" t="n">
        <v>1</v>
      </c>
      <c r="CK716" t="n">
        <v>0</v>
      </c>
      <c r="CL716" t="n">
        <v>0</v>
      </c>
      <c r="CM716" t="n">
        <v>0</v>
      </c>
      <c r="CN716" t="n">
        <v>0</v>
      </c>
      <c r="CO716" t="n">
        <v>0</v>
      </c>
      <c r="CP716" t="n">
        <v>0</v>
      </c>
      <c r="CQ716" t="n">
        <v>0</v>
      </c>
      <c r="CR716" t="n">
        <v>0</v>
      </c>
      <c r="CS716" s="18" t="n">
        <v>1</v>
      </c>
      <c r="DD716" s="34" t="inlineStr">
        <is>
          <t>X</t>
        </is>
      </c>
    </row>
    <row r="717">
      <c r="A717" t="n">
        <v>716</v>
      </c>
      <c r="B717" t="n">
        <v>44</v>
      </c>
      <c r="C717" s="25" t="inlineStr">
        <is>
          <t>Wambugu (2003)</t>
        </is>
      </c>
      <c r="D717" s="12" t="n">
        <v>7.59106330355801</v>
      </c>
      <c r="E717" s="14" t="n">
        <v>1.308804017854829</v>
      </c>
      <c r="F717" s="7" t="n">
        <v>5.8</v>
      </c>
      <c r="G717" s="7">
        <f>D717-E717</f>
        <v/>
      </c>
      <c r="H717" s="16">
        <f>D717+E717</f>
        <v/>
      </c>
      <c r="I717" s="11">
        <f>IFERROR(F717/SQRT(F717^2+W717), "X")</f>
        <v/>
      </c>
      <c r="J717" s="33">
        <f>IFERROR(SQRT((1-I717^2)/W717), "X")</f>
        <v/>
      </c>
      <c r="K717" s="33">
        <f>IFERROR(1/J717, "X")</f>
        <v/>
      </c>
      <c r="L717" s="33">
        <f>IFERROR(I717-J717, "X")</f>
        <v/>
      </c>
      <c r="M717" s="33">
        <f>IFERROR(I717+J717, "X")</f>
        <v/>
      </c>
      <c r="N717" s="8" t="n">
        <v>1</v>
      </c>
      <c r="O717" s="9" t="n">
        <v>0</v>
      </c>
      <c r="P717" s="8" t="n">
        <v>0</v>
      </c>
      <c r="Q717" s="9" t="n">
        <v>1</v>
      </c>
      <c r="R717" s="9" t="n">
        <v>0</v>
      </c>
      <c r="S717" s="9" t="n">
        <v>0</v>
      </c>
      <c r="T717" s="9" t="n">
        <v>0</v>
      </c>
      <c r="U717" s="8" t="n">
        <v>1284</v>
      </c>
      <c r="V717" s="9" t="n">
        <v>23</v>
      </c>
      <c r="W717" s="9">
        <f>U717-V717-1</f>
        <v/>
      </c>
      <c r="X717" s="9">
        <f>COUNTIF(B:B,B717)</f>
        <v/>
      </c>
      <c r="Y717" s="7">
        <f>(AN717*0+AO717*7+AP717*11+AQ717*14)</f>
        <v/>
      </c>
      <c r="Z717" s="7">
        <f>BQ717-Y717-6</f>
        <v/>
      </c>
      <c r="AA717" s="9" t="n">
        <v>0</v>
      </c>
      <c r="AB717" s="9" t="n">
        <v>1</v>
      </c>
      <c r="AC717" s="9" t="n">
        <v>1</v>
      </c>
      <c r="AD717" s="9" t="n">
        <v>0</v>
      </c>
      <c r="AE717" s="9" t="n">
        <v>0</v>
      </c>
      <c r="AF717" s="9" t="n">
        <v>0</v>
      </c>
      <c r="AG717" s="8" t="n">
        <v>0</v>
      </c>
      <c r="AH717" s="9" t="n">
        <v>0</v>
      </c>
      <c r="AI717" s="30" t="n">
        <v>1</v>
      </c>
      <c r="AJ717" s="9" t="n">
        <v>1</v>
      </c>
      <c r="AK717" s="30" t="n">
        <v>0</v>
      </c>
      <c r="AL717" s="21" t="n">
        <v>1994</v>
      </c>
      <c r="AM717" s="23">
        <f>LN(AL717)</f>
        <v/>
      </c>
      <c r="AN717" s="33" t="n">
        <v>0.06</v>
      </c>
      <c r="AO717" s="33" t="n">
        <v>0.31</v>
      </c>
      <c r="AP717" s="33" t="n">
        <v>0.49</v>
      </c>
      <c r="AQ717" s="43" t="n">
        <v>0.14</v>
      </c>
      <c r="AR717" s="33" t="inlineStr">
        <is>
          <t>.</t>
        </is>
      </c>
      <c r="AS717" s="43" t="inlineStr">
        <is>
          <t>.</t>
        </is>
      </c>
      <c r="AT717" s="42" t="inlineStr">
        <is>
          <t>.</t>
        </is>
      </c>
      <c r="AU717" s="18" t="inlineStr">
        <is>
          <t>.</t>
        </is>
      </c>
      <c r="AV717" t="n">
        <v>1</v>
      </c>
      <c r="AW717" s="40" t="n">
        <v>0</v>
      </c>
      <c r="AX717" s="39">
        <f>1-AY717</f>
        <v/>
      </c>
      <c r="AY717" s="40" t="n">
        <v>0.56706963249</v>
      </c>
      <c r="BA717" s="18" t="n"/>
      <c r="BB717" t="n">
        <v>0.5</v>
      </c>
      <c r="BC717" s="18" t="n">
        <v>0.5</v>
      </c>
      <c r="BD717" s="18" t="inlineStr">
        <is>
          <t>Kenya</t>
        </is>
      </c>
      <c r="BE717" t="n">
        <v>0</v>
      </c>
      <c r="BF717" t="n">
        <v>0</v>
      </c>
      <c r="BG717" t="n">
        <v>0</v>
      </c>
      <c r="BH717" t="n">
        <v>0</v>
      </c>
      <c r="BI717" t="n">
        <v>0</v>
      </c>
      <c r="BJ717" t="n">
        <v>0</v>
      </c>
      <c r="BK717" s="18" t="n">
        <v>1</v>
      </c>
      <c r="BL717" t="n">
        <v>0</v>
      </c>
      <c r="BM717" t="n">
        <v>1</v>
      </c>
      <c r="BN717" s="18" t="n">
        <v>0</v>
      </c>
      <c r="BO717" t="n">
        <v>35.98</v>
      </c>
      <c r="BP717" t="n">
        <v>67.68000000000001</v>
      </c>
      <c r="BQ717" s="25" t="n">
        <v>37</v>
      </c>
      <c r="BR717" t="n">
        <v>1</v>
      </c>
      <c r="BS717" t="n">
        <v>0</v>
      </c>
      <c r="BT717" t="n">
        <v>0</v>
      </c>
      <c r="BU717" t="n">
        <v>0</v>
      </c>
      <c r="BV717" t="n">
        <v>0</v>
      </c>
      <c r="BW717" t="n">
        <v>0</v>
      </c>
      <c r="BX717" t="n">
        <v>0</v>
      </c>
      <c r="BY717" s="18" t="n">
        <v>0</v>
      </c>
      <c r="BZ717" t="n">
        <v>0</v>
      </c>
      <c r="CA717" t="n">
        <v>0</v>
      </c>
      <c r="CB717" t="n">
        <v>1</v>
      </c>
      <c r="CC717" s="18" t="n">
        <v>0</v>
      </c>
      <c r="CD717" t="n">
        <v>0</v>
      </c>
      <c r="CE717" t="n">
        <v>0</v>
      </c>
      <c r="CF717" t="n">
        <v>0</v>
      </c>
      <c r="CG717" t="n">
        <v>0</v>
      </c>
      <c r="CH717" s="18" t="n">
        <v>0</v>
      </c>
      <c r="CI717" t="n">
        <v>1</v>
      </c>
      <c r="CJ717" t="n">
        <v>1</v>
      </c>
      <c r="CK717" t="n">
        <v>0</v>
      </c>
      <c r="CL717" t="n">
        <v>0</v>
      </c>
      <c r="CM717" t="n">
        <v>0</v>
      </c>
      <c r="CN717" t="n">
        <v>0</v>
      </c>
      <c r="CO717" t="n">
        <v>0</v>
      </c>
      <c r="CP717" t="n">
        <v>0</v>
      </c>
      <c r="CQ717" t="n">
        <v>0</v>
      </c>
      <c r="CR717" t="n">
        <v>0</v>
      </c>
      <c r="CS717" s="18" t="n">
        <v>1</v>
      </c>
      <c r="DD717" s="34" t="inlineStr">
        <is>
          <t>X</t>
        </is>
      </c>
    </row>
    <row r="718">
      <c r="A718" t="n">
        <v>717</v>
      </c>
      <c r="B718" t="n">
        <v>44</v>
      </c>
      <c r="C718" s="25" t="inlineStr">
        <is>
          <t>Wambugu (2003)</t>
        </is>
      </c>
      <c r="D718" s="12" t="n">
        <v>19.3483191927337</v>
      </c>
      <c r="E718" s="14" t="n">
        <v>1.878477591527543</v>
      </c>
      <c r="F718" s="7" t="n">
        <v>10.3</v>
      </c>
      <c r="G718" s="7">
        <f>D718-E718</f>
        <v/>
      </c>
      <c r="H718" s="16">
        <f>D718+E718</f>
        <v/>
      </c>
      <c r="I718" s="11">
        <f>IFERROR(F718/SQRT(F718^2+W718), "X")</f>
        <v/>
      </c>
      <c r="J718" s="33">
        <f>IFERROR(SQRT((1-I718^2)/W718), "X")</f>
        <v/>
      </c>
      <c r="K718" s="33">
        <f>IFERROR(1/J718, "X")</f>
        <v/>
      </c>
      <c r="L718" s="33">
        <f>IFERROR(I718-J718, "X")</f>
        <v/>
      </c>
      <c r="M718" s="33">
        <f>IFERROR(I718+J718, "X")</f>
        <v/>
      </c>
      <c r="N718" s="8" t="n">
        <v>1</v>
      </c>
      <c r="O718" s="9" t="n">
        <v>0</v>
      </c>
      <c r="P718" s="8" t="n">
        <v>0</v>
      </c>
      <c r="Q718" s="9" t="n">
        <v>1</v>
      </c>
      <c r="R718" s="9" t="n">
        <v>0</v>
      </c>
      <c r="S718" s="9" t="n">
        <v>0</v>
      </c>
      <c r="T718" s="9" t="n">
        <v>0</v>
      </c>
      <c r="U718" s="8" t="n">
        <v>1284</v>
      </c>
      <c r="V718" s="9" t="n">
        <v>23</v>
      </c>
      <c r="W718" s="9">
        <f>U718-V718-1</f>
        <v/>
      </c>
      <c r="X718" s="9">
        <f>COUNTIF(B:B,B718)</f>
        <v/>
      </c>
      <c r="Y718" s="7">
        <f>(AN718*0+AO718*7+AP718*11+AQ718*14)</f>
        <v/>
      </c>
      <c r="Z718" s="7">
        <f>BQ718-Y718-6</f>
        <v/>
      </c>
      <c r="AA718" s="9" t="n">
        <v>0</v>
      </c>
      <c r="AB718" s="9" t="n">
        <v>1</v>
      </c>
      <c r="AC718" s="9" t="n">
        <v>1</v>
      </c>
      <c r="AD718" s="9" t="n">
        <v>0</v>
      </c>
      <c r="AE718" s="9" t="n">
        <v>0</v>
      </c>
      <c r="AF718" s="9" t="n">
        <v>0</v>
      </c>
      <c r="AG718" s="8" t="n">
        <v>0</v>
      </c>
      <c r="AH718" s="9" t="n">
        <v>0</v>
      </c>
      <c r="AI718" s="30" t="n">
        <v>1</v>
      </c>
      <c r="AJ718" s="9" t="n">
        <v>1</v>
      </c>
      <c r="AK718" s="30" t="n">
        <v>0</v>
      </c>
      <c r="AL718" s="21" t="n">
        <v>1994</v>
      </c>
      <c r="AM718" s="23">
        <f>LN(AL718)</f>
        <v/>
      </c>
      <c r="AN718" s="33" t="n">
        <v>0.06</v>
      </c>
      <c r="AO718" s="33" t="n">
        <v>0.31</v>
      </c>
      <c r="AP718" s="33" t="n">
        <v>0.49</v>
      </c>
      <c r="AQ718" s="43" t="n">
        <v>0.14</v>
      </c>
      <c r="AR718" s="33" t="inlineStr">
        <is>
          <t>.</t>
        </is>
      </c>
      <c r="AS718" s="43" t="inlineStr">
        <is>
          <t>.</t>
        </is>
      </c>
      <c r="AT718" s="42" t="inlineStr">
        <is>
          <t>.</t>
        </is>
      </c>
      <c r="AU718" s="18" t="inlineStr">
        <is>
          <t>.</t>
        </is>
      </c>
      <c r="AV718" t="n">
        <v>1</v>
      </c>
      <c r="AW718" s="40" t="n">
        <v>0</v>
      </c>
      <c r="AX718" s="39">
        <f>1-AY718</f>
        <v/>
      </c>
      <c r="AY718" s="40" t="n">
        <v>0.56706963249</v>
      </c>
      <c r="BA718" s="18" t="n"/>
      <c r="BB718" t="n">
        <v>0.5</v>
      </c>
      <c r="BC718" s="18" t="n">
        <v>0.5</v>
      </c>
      <c r="BD718" s="18" t="inlineStr">
        <is>
          <t>Kenya</t>
        </is>
      </c>
      <c r="BE718" t="n">
        <v>0</v>
      </c>
      <c r="BF718" t="n">
        <v>0</v>
      </c>
      <c r="BG718" t="n">
        <v>0</v>
      </c>
      <c r="BH718" t="n">
        <v>0</v>
      </c>
      <c r="BI718" t="n">
        <v>0</v>
      </c>
      <c r="BJ718" t="n">
        <v>0</v>
      </c>
      <c r="BK718" s="18" t="n">
        <v>1</v>
      </c>
      <c r="BL718" t="n">
        <v>0</v>
      </c>
      <c r="BM718" t="n">
        <v>1</v>
      </c>
      <c r="BN718" s="18" t="n">
        <v>0</v>
      </c>
      <c r="BO718" t="n">
        <v>35.98</v>
      </c>
      <c r="BP718" t="n">
        <v>67.68000000000001</v>
      </c>
      <c r="BQ718" s="25" t="n">
        <v>37</v>
      </c>
      <c r="BR718" t="n">
        <v>1</v>
      </c>
      <c r="BS718" t="n">
        <v>0</v>
      </c>
      <c r="BT718" t="n">
        <v>0</v>
      </c>
      <c r="BU718" t="n">
        <v>0</v>
      </c>
      <c r="BV718" t="n">
        <v>0</v>
      </c>
      <c r="BW718" t="n">
        <v>0</v>
      </c>
      <c r="BX718" t="n">
        <v>0</v>
      </c>
      <c r="BY718" s="18" t="n">
        <v>0</v>
      </c>
      <c r="BZ718" t="n">
        <v>0</v>
      </c>
      <c r="CA718" t="n">
        <v>0</v>
      </c>
      <c r="CB718" t="n">
        <v>1</v>
      </c>
      <c r="CC718" s="18" t="n">
        <v>0</v>
      </c>
      <c r="CD718" t="n">
        <v>0</v>
      </c>
      <c r="CE718" t="n">
        <v>0</v>
      </c>
      <c r="CF718" t="n">
        <v>0</v>
      </c>
      <c r="CG718" t="n">
        <v>0</v>
      </c>
      <c r="CH718" s="18" t="n">
        <v>0</v>
      </c>
      <c r="CI718" t="n">
        <v>1</v>
      </c>
      <c r="CJ718" t="n">
        <v>1</v>
      </c>
      <c r="CK718" t="n">
        <v>0</v>
      </c>
      <c r="CL718" t="n">
        <v>0</v>
      </c>
      <c r="CM718" t="n">
        <v>0</v>
      </c>
      <c r="CN718" t="n">
        <v>0</v>
      </c>
      <c r="CO718" t="n">
        <v>0</v>
      </c>
      <c r="CP718" t="n">
        <v>0</v>
      </c>
      <c r="CQ718" t="n">
        <v>0</v>
      </c>
      <c r="CR718" t="n">
        <v>0</v>
      </c>
      <c r="CS718" s="18" t="n">
        <v>1</v>
      </c>
      <c r="DD718" s="34" t="inlineStr">
        <is>
          <t>X</t>
        </is>
      </c>
    </row>
    <row r="719">
      <c r="A719" t="n">
        <v>718</v>
      </c>
      <c r="B719" t="n">
        <v>44</v>
      </c>
      <c r="C719" s="25" t="inlineStr">
        <is>
          <t>Wambugu (2003)</t>
        </is>
      </c>
      <c r="D719" s="12" t="n">
        <v>6.396208780904636</v>
      </c>
      <c r="E719" s="14" t="n">
        <v>1.494441303949681</v>
      </c>
      <c r="F719" s="7" t="n">
        <v>4.28</v>
      </c>
      <c r="G719" s="7">
        <f>D719-E719</f>
        <v/>
      </c>
      <c r="H719" s="16">
        <f>D719+E719</f>
        <v/>
      </c>
      <c r="I719" s="11">
        <f>IFERROR(F719/SQRT(F719^2+W719), "X")</f>
        <v/>
      </c>
      <c r="J719" s="33">
        <f>IFERROR(SQRT((1-I719^2)/W719), "X")</f>
        <v/>
      </c>
      <c r="K719" s="33">
        <f>IFERROR(1/J719, "X")</f>
        <v/>
      </c>
      <c r="L719" s="33">
        <f>IFERROR(I719-J719, "X")</f>
        <v/>
      </c>
      <c r="M719" s="33">
        <f>IFERROR(I719+J719, "X")</f>
        <v/>
      </c>
      <c r="N719" s="8" t="n">
        <v>1</v>
      </c>
      <c r="O719" s="9" t="n">
        <v>0</v>
      </c>
      <c r="P719" s="8" t="n">
        <v>0</v>
      </c>
      <c r="Q719" s="9" t="n">
        <v>1</v>
      </c>
      <c r="R719" s="9" t="n">
        <v>0</v>
      </c>
      <c r="S719" s="9" t="n">
        <v>0</v>
      </c>
      <c r="T719" s="9" t="n">
        <v>0</v>
      </c>
      <c r="U719" s="8" t="n">
        <v>2036</v>
      </c>
      <c r="V719" s="9" t="n">
        <v>23</v>
      </c>
      <c r="W719" s="9">
        <f>U719-V719-1</f>
        <v/>
      </c>
      <c r="X719" s="9">
        <f>COUNTIF(B:B,B719)</f>
        <v/>
      </c>
      <c r="Y719" s="7">
        <f>(AN719*0+AO719*7+AP719*11+AQ719*14)</f>
        <v/>
      </c>
      <c r="Z719" s="7">
        <f>BQ719-Y719-6</f>
        <v/>
      </c>
      <c r="AA719" s="9" t="n">
        <v>0</v>
      </c>
      <c r="AB719" s="9" t="n">
        <v>1</v>
      </c>
      <c r="AC719" s="9" t="n">
        <v>1</v>
      </c>
      <c r="AD719" s="9" t="n">
        <v>0</v>
      </c>
      <c r="AE719" s="9" t="n">
        <v>0</v>
      </c>
      <c r="AF719" s="9" t="n">
        <v>0</v>
      </c>
      <c r="AG719" s="8" t="n">
        <v>0</v>
      </c>
      <c r="AH719" s="9" t="n">
        <v>0</v>
      </c>
      <c r="AI719" s="30" t="n">
        <v>1</v>
      </c>
      <c r="AJ719" s="9" t="n">
        <v>1</v>
      </c>
      <c r="AK719" s="30" t="n">
        <v>0</v>
      </c>
      <c r="AL719" s="21" t="n">
        <v>1994</v>
      </c>
      <c r="AM719" s="23">
        <f>LN(AL719)</f>
        <v/>
      </c>
      <c r="AN719" s="33" t="n">
        <v>0.14</v>
      </c>
      <c r="AO719" s="33" t="n">
        <v>0.51</v>
      </c>
      <c r="AP719" s="33" t="n">
        <v>0.31</v>
      </c>
      <c r="AQ719" s="43" t="n">
        <v>0.04</v>
      </c>
      <c r="AR719" s="33" t="inlineStr">
        <is>
          <t>.</t>
        </is>
      </c>
      <c r="AS719" s="43" t="inlineStr">
        <is>
          <t>.</t>
        </is>
      </c>
      <c r="AT719" s="42" t="inlineStr">
        <is>
          <t>.</t>
        </is>
      </c>
      <c r="AU719" s="18" t="inlineStr">
        <is>
          <t>.</t>
        </is>
      </c>
      <c r="AV719" t="n">
        <v>1</v>
      </c>
      <c r="AW719" s="40" t="n">
        <v>0</v>
      </c>
      <c r="AX719" s="39">
        <f>1-AY719</f>
        <v/>
      </c>
      <c r="AY719" s="40" t="n">
        <v>0.56706963249</v>
      </c>
      <c r="BA719" s="18" t="n"/>
      <c r="BB719" t="n">
        <v>0.5</v>
      </c>
      <c r="BC719" s="18" t="n">
        <v>0.5</v>
      </c>
      <c r="BD719" s="18" t="inlineStr">
        <is>
          <t>Kenya</t>
        </is>
      </c>
      <c r="BE719" t="n">
        <v>0</v>
      </c>
      <c r="BF719" t="n">
        <v>0</v>
      </c>
      <c r="BG719" t="n">
        <v>0</v>
      </c>
      <c r="BH719" t="n">
        <v>0</v>
      </c>
      <c r="BI719" t="n">
        <v>0</v>
      </c>
      <c r="BJ719" t="n">
        <v>0</v>
      </c>
      <c r="BK719" s="18" t="n">
        <v>1</v>
      </c>
      <c r="BL719" t="n">
        <v>0</v>
      </c>
      <c r="BM719" t="n">
        <v>1</v>
      </c>
      <c r="BN719" s="18" t="n">
        <v>0</v>
      </c>
      <c r="BO719" t="n">
        <v>35.98</v>
      </c>
      <c r="BP719" t="n">
        <v>67.68000000000001</v>
      </c>
      <c r="BQ719" s="25" t="n">
        <v>34</v>
      </c>
      <c r="BR719" t="n">
        <v>1</v>
      </c>
      <c r="BS719" t="n">
        <v>0</v>
      </c>
      <c r="BT719" t="n">
        <v>0</v>
      </c>
      <c r="BU719" t="n">
        <v>0</v>
      </c>
      <c r="BV719" t="n">
        <v>0</v>
      </c>
      <c r="BW719" t="n">
        <v>0</v>
      </c>
      <c r="BX719" t="n">
        <v>0</v>
      </c>
      <c r="BY719" s="18" t="n">
        <v>0</v>
      </c>
      <c r="BZ719" t="n">
        <v>0</v>
      </c>
      <c r="CA719" t="n">
        <v>0</v>
      </c>
      <c r="CB719" t="n">
        <v>1</v>
      </c>
      <c r="CC719" s="18" t="n">
        <v>0</v>
      </c>
      <c r="CD719" t="n">
        <v>0</v>
      </c>
      <c r="CE719" t="n">
        <v>0</v>
      </c>
      <c r="CF719" t="n">
        <v>0</v>
      </c>
      <c r="CG719" t="n">
        <v>0</v>
      </c>
      <c r="CH719" s="18" t="n">
        <v>0</v>
      </c>
      <c r="CI719" t="n">
        <v>1</v>
      </c>
      <c r="CJ719" t="n">
        <v>1</v>
      </c>
      <c r="CK719" t="n">
        <v>0</v>
      </c>
      <c r="CL719" t="n">
        <v>0</v>
      </c>
      <c r="CM719" t="n">
        <v>0</v>
      </c>
      <c r="CN719" t="n">
        <v>0</v>
      </c>
      <c r="CO719" t="n">
        <v>0</v>
      </c>
      <c r="CP719" t="n">
        <v>0</v>
      </c>
      <c r="CQ719" t="n">
        <v>0</v>
      </c>
      <c r="CR719" t="n">
        <v>0</v>
      </c>
      <c r="CS719" s="18" t="n">
        <v>1</v>
      </c>
      <c r="DD719" s="34" t="inlineStr">
        <is>
          <t>X</t>
        </is>
      </c>
    </row>
    <row r="720">
      <c r="A720" t="n">
        <v>719</v>
      </c>
      <c r="B720" t="n">
        <v>44</v>
      </c>
      <c r="C720" s="25" t="inlineStr">
        <is>
          <t>Wambugu (2003)</t>
        </is>
      </c>
      <c r="D720" s="12" t="n">
        <v>8.385147158043438</v>
      </c>
      <c r="E720" s="14" t="n">
        <v>1.016381473702235</v>
      </c>
      <c r="F720" s="7" t="n">
        <v>8.25</v>
      </c>
      <c r="G720" s="7">
        <f>D720-E720</f>
        <v/>
      </c>
      <c r="H720" s="16">
        <f>D720+E720</f>
        <v/>
      </c>
      <c r="I720" s="11">
        <f>IFERROR(F720/SQRT(F720^2+W720), "X")</f>
        <v/>
      </c>
      <c r="J720" s="33">
        <f>IFERROR(SQRT((1-I720^2)/W720), "X")</f>
        <v/>
      </c>
      <c r="K720" s="33">
        <f>IFERROR(1/J720, "X")</f>
        <v/>
      </c>
      <c r="L720" s="33">
        <f>IFERROR(I720-J720, "X")</f>
        <v/>
      </c>
      <c r="M720" s="33">
        <f>IFERROR(I720+J720, "X")</f>
        <v/>
      </c>
      <c r="N720" s="8" t="n">
        <v>1</v>
      </c>
      <c r="O720" s="9" t="n">
        <v>0</v>
      </c>
      <c r="P720" s="8" t="n">
        <v>0</v>
      </c>
      <c r="Q720" s="9" t="n">
        <v>1</v>
      </c>
      <c r="R720" s="9" t="n">
        <v>0</v>
      </c>
      <c r="S720" s="9" t="n">
        <v>0</v>
      </c>
      <c r="T720" s="9" t="n">
        <v>0</v>
      </c>
      <c r="U720" s="8" t="n">
        <v>2036</v>
      </c>
      <c r="V720" s="9" t="n">
        <v>23</v>
      </c>
      <c r="W720" s="9">
        <f>U720-V720-1</f>
        <v/>
      </c>
      <c r="X720" s="9">
        <f>COUNTIF(B:B,B720)</f>
        <v/>
      </c>
      <c r="Y720" s="7">
        <f>(AN720*0+AO720*7+AP720*11+AQ720*14)</f>
        <v/>
      </c>
      <c r="Z720" s="7">
        <f>BQ720-Y720-6</f>
        <v/>
      </c>
      <c r="AA720" s="9" t="n">
        <v>0</v>
      </c>
      <c r="AB720" s="9" t="n">
        <v>1</v>
      </c>
      <c r="AC720" s="9" t="n">
        <v>1</v>
      </c>
      <c r="AD720" s="9" t="n">
        <v>0</v>
      </c>
      <c r="AE720" s="9" t="n">
        <v>0</v>
      </c>
      <c r="AF720" s="9" t="n">
        <v>0</v>
      </c>
      <c r="AG720" s="8" t="n">
        <v>0</v>
      </c>
      <c r="AH720" s="9" t="n">
        <v>0</v>
      </c>
      <c r="AI720" s="30" t="n">
        <v>1</v>
      </c>
      <c r="AJ720" s="9" t="n">
        <v>1</v>
      </c>
      <c r="AK720" s="30" t="n">
        <v>0</v>
      </c>
      <c r="AL720" s="21" t="n">
        <v>1994</v>
      </c>
      <c r="AM720" s="23">
        <f>LN(AL720)</f>
        <v/>
      </c>
      <c r="AN720" s="33" t="n">
        <v>0.14</v>
      </c>
      <c r="AO720" s="33" t="n">
        <v>0.51</v>
      </c>
      <c r="AP720" s="33" t="n">
        <v>0.31</v>
      </c>
      <c r="AQ720" s="43" t="n">
        <v>0.04</v>
      </c>
      <c r="AR720" s="33" t="inlineStr">
        <is>
          <t>.</t>
        </is>
      </c>
      <c r="AS720" s="43" t="inlineStr">
        <is>
          <t>.</t>
        </is>
      </c>
      <c r="AT720" s="42" t="inlineStr">
        <is>
          <t>.</t>
        </is>
      </c>
      <c r="AU720" s="18" t="inlineStr">
        <is>
          <t>.</t>
        </is>
      </c>
      <c r="AV720" t="n">
        <v>1</v>
      </c>
      <c r="AW720" s="40" t="n">
        <v>0</v>
      </c>
      <c r="AX720" s="39">
        <f>1-AY720</f>
        <v/>
      </c>
      <c r="AY720" s="40" t="n">
        <v>0.56706963249</v>
      </c>
      <c r="BA720" s="18" t="n"/>
      <c r="BB720" t="n">
        <v>0.5</v>
      </c>
      <c r="BC720" s="18" t="n">
        <v>0.5</v>
      </c>
      <c r="BD720" s="18" t="inlineStr">
        <is>
          <t>Kenya</t>
        </is>
      </c>
      <c r="BE720" t="n">
        <v>0</v>
      </c>
      <c r="BF720" t="n">
        <v>0</v>
      </c>
      <c r="BG720" t="n">
        <v>0</v>
      </c>
      <c r="BH720" t="n">
        <v>0</v>
      </c>
      <c r="BI720" t="n">
        <v>0</v>
      </c>
      <c r="BJ720" t="n">
        <v>0</v>
      </c>
      <c r="BK720" s="18" t="n">
        <v>1</v>
      </c>
      <c r="BL720" t="n">
        <v>0</v>
      </c>
      <c r="BM720" t="n">
        <v>1</v>
      </c>
      <c r="BN720" s="18" t="n">
        <v>0</v>
      </c>
      <c r="BO720" t="n">
        <v>35.98</v>
      </c>
      <c r="BP720" t="n">
        <v>67.68000000000001</v>
      </c>
      <c r="BQ720" s="25" t="n">
        <v>34</v>
      </c>
      <c r="BR720" t="n">
        <v>1</v>
      </c>
      <c r="BS720" t="n">
        <v>0</v>
      </c>
      <c r="BT720" t="n">
        <v>0</v>
      </c>
      <c r="BU720" t="n">
        <v>0</v>
      </c>
      <c r="BV720" t="n">
        <v>0</v>
      </c>
      <c r="BW720" t="n">
        <v>0</v>
      </c>
      <c r="BX720" t="n">
        <v>0</v>
      </c>
      <c r="BY720" s="18" t="n">
        <v>0</v>
      </c>
      <c r="BZ720" t="n">
        <v>0</v>
      </c>
      <c r="CA720" t="n">
        <v>0</v>
      </c>
      <c r="CB720" t="n">
        <v>1</v>
      </c>
      <c r="CC720" s="18" t="n">
        <v>0</v>
      </c>
      <c r="CD720" t="n">
        <v>0</v>
      </c>
      <c r="CE720" t="n">
        <v>0</v>
      </c>
      <c r="CF720" t="n">
        <v>0</v>
      </c>
      <c r="CG720" t="n">
        <v>0</v>
      </c>
      <c r="CH720" s="18" t="n">
        <v>0</v>
      </c>
      <c r="CI720" t="n">
        <v>1</v>
      </c>
      <c r="CJ720" t="n">
        <v>1</v>
      </c>
      <c r="CK720" t="n">
        <v>0</v>
      </c>
      <c r="CL720" t="n">
        <v>0</v>
      </c>
      <c r="CM720" t="n">
        <v>0</v>
      </c>
      <c r="CN720" t="n">
        <v>0</v>
      </c>
      <c r="CO720" t="n">
        <v>0</v>
      </c>
      <c r="CP720" t="n">
        <v>0</v>
      </c>
      <c r="CQ720" t="n">
        <v>0</v>
      </c>
      <c r="CR720" t="n">
        <v>0</v>
      </c>
      <c r="CS720" s="18" t="n">
        <v>1</v>
      </c>
      <c r="DD720" s="34" t="inlineStr">
        <is>
          <t>X</t>
        </is>
      </c>
    </row>
    <row r="721">
      <c r="A721" t="n">
        <v>720</v>
      </c>
      <c r="B721" t="n">
        <v>44</v>
      </c>
      <c r="C721" s="25" t="inlineStr">
        <is>
          <t>Wambugu (2003)</t>
        </is>
      </c>
      <c r="D721" s="12" t="n">
        <v>25.35896814815497</v>
      </c>
      <c r="E721" s="14" t="n">
        <v>4.32746896726194</v>
      </c>
      <c r="F721" s="7" t="n">
        <v>5.86</v>
      </c>
      <c r="G721" s="7">
        <f>D721-E721</f>
        <v/>
      </c>
      <c r="H721" s="16">
        <f>D721+E721</f>
        <v/>
      </c>
      <c r="I721" s="11">
        <f>IFERROR(F721/SQRT(F721^2+W721), "X")</f>
        <v/>
      </c>
      <c r="J721" s="33">
        <f>IFERROR(SQRT((1-I721^2)/W721), "X")</f>
        <v/>
      </c>
      <c r="K721" s="33">
        <f>IFERROR(1/J721, "X")</f>
        <v/>
      </c>
      <c r="L721" s="33">
        <f>IFERROR(I721-J721, "X")</f>
        <v/>
      </c>
      <c r="M721" s="33">
        <f>IFERROR(I721+J721, "X")</f>
        <v/>
      </c>
      <c r="N721" s="8" t="n">
        <v>1</v>
      </c>
      <c r="O721" s="9" t="n">
        <v>0</v>
      </c>
      <c r="P721" s="8" t="n">
        <v>0</v>
      </c>
      <c r="Q721" s="9" t="n">
        <v>1</v>
      </c>
      <c r="R721" s="9" t="n">
        <v>0</v>
      </c>
      <c r="S721" s="9" t="n">
        <v>0</v>
      </c>
      <c r="T721" s="9" t="n">
        <v>0</v>
      </c>
      <c r="U721" s="8" t="n">
        <v>2036</v>
      </c>
      <c r="V721" s="9" t="n">
        <v>23</v>
      </c>
      <c r="W721" s="9">
        <f>U721-V721-1</f>
        <v/>
      </c>
      <c r="X721" s="9">
        <f>COUNTIF(B:B,B721)</f>
        <v/>
      </c>
      <c r="Y721" s="7">
        <f>(AN721*0+AO721*7+AP721*11+AQ721*14)</f>
        <v/>
      </c>
      <c r="Z721" s="7">
        <f>BQ721-Y721-6</f>
        <v/>
      </c>
      <c r="AA721" s="9" t="n">
        <v>0</v>
      </c>
      <c r="AB721" s="9" t="n">
        <v>1</v>
      </c>
      <c r="AC721" s="9" t="n">
        <v>1</v>
      </c>
      <c r="AD721" s="9" t="n">
        <v>0</v>
      </c>
      <c r="AE721" s="9" t="n">
        <v>0</v>
      </c>
      <c r="AF721" s="9" t="n">
        <v>0</v>
      </c>
      <c r="AG721" s="8" t="n">
        <v>0</v>
      </c>
      <c r="AH721" s="9" t="n">
        <v>0</v>
      </c>
      <c r="AI721" s="30" t="n">
        <v>1</v>
      </c>
      <c r="AJ721" s="9" t="n">
        <v>1</v>
      </c>
      <c r="AK721" s="30" t="n">
        <v>0</v>
      </c>
      <c r="AL721" s="21" t="n">
        <v>1994</v>
      </c>
      <c r="AM721" s="23">
        <f>LN(AL721)</f>
        <v/>
      </c>
      <c r="AN721" s="33" t="n">
        <v>0.14</v>
      </c>
      <c r="AO721" s="33" t="n">
        <v>0.51</v>
      </c>
      <c r="AP721" s="33" t="n">
        <v>0.31</v>
      </c>
      <c r="AQ721" s="43" t="n">
        <v>0.04</v>
      </c>
      <c r="AR721" s="33" t="inlineStr">
        <is>
          <t>.</t>
        </is>
      </c>
      <c r="AS721" s="43" t="inlineStr">
        <is>
          <t>.</t>
        </is>
      </c>
      <c r="AT721" s="42" t="inlineStr">
        <is>
          <t>.</t>
        </is>
      </c>
      <c r="AU721" s="18" t="inlineStr">
        <is>
          <t>.</t>
        </is>
      </c>
      <c r="AV721" t="n">
        <v>1</v>
      </c>
      <c r="AW721" s="40" t="n">
        <v>0</v>
      </c>
      <c r="AX721" s="39">
        <f>1-AY721</f>
        <v/>
      </c>
      <c r="AY721" s="40" t="n">
        <v>0.56706963249</v>
      </c>
      <c r="BA721" s="18" t="n"/>
      <c r="BB721" t="n">
        <v>0.5</v>
      </c>
      <c r="BC721" s="18" t="n">
        <v>0.5</v>
      </c>
      <c r="BD721" s="18" t="inlineStr">
        <is>
          <t>Kenya</t>
        </is>
      </c>
      <c r="BE721" t="n">
        <v>0</v>
      </c>
      <c r="BF721" t="n">
        <v>0</v>
      </c>
      <c r="BG721" t="n">
        <v>0</v>
      </c>
      <c r="BH721" t="n">
        <v>0</v>
      </c>
      <c r="BI721" t="n">
        <v>0</v>
      </c>
      <c r="BJ721" t="n">
        <v>0</v>
      </c>
      <c r="BK721" s="18" t="n">
        <v>1</v>
      </c>
      <c r="BL721" t="n">
        <v>0</v>
      </c>
      <c r="BM721" t="n">
        <v>1</v>
      </c>
      <c r="BN721" s="18" t="n">
        <v>0</v>
      </c>
      <c r="BO721" t="n">
        <v>35.98</v>
      </c>
      <c r="BP721" t="n">
        <v>67.68000000000001</v>
      </c>
      <c r="BQ721" s="25" t="n">
        <v>34</v>
      </c>
      <c r="BR721" t="n">
        <v>1</v>
      </c>
      <c r="BS721" t="n">
        <v>0</v>
      </c>
      <c r="BT721" t="n">
        <v>0</v>
      </c>
      <c r="BU721" t="n">
        <v>0</v>
      </c>
      <c r="BV721" t="n">
        <v>0</v>
      </c>
      <c r="BW721" t="n">
        <v>0</v>
      </c>
      <c r="BX721" t="n">
        <v>0</v>
      </c>
      <c r="BY721" s="18" t="n">
        <v>0</v>
      </c>
      <c r="BZ721" t="n">
        <v>0</v>
      </c>
      <c r="CA721" t="n">
        <v>0</v>
      </c>
      <c r="CB721" t="n">
        <v>1</v>
      </c>
      <c r="CC721" s="18" t="n">
        <v>0</v>
      </c>
      <c r="CD721" t="n">
        <v>0</v>
      </c>
      <c r="CE721" t="n">
        <v>0</v>
      </c>
      <c r="CF721" t="n">
        <v>0</v>
      </c>
      <c r="CG721" t="n">
        <v>0</v>
      </c>
      <c r="CH721" s="18" t="n">
        <v>0</v>
      </c>
      <c r="CI721" t="n">
        <v>1</v>
      </c>
      <c r="CJ721" t="n">
        <v>1</v>
      </c>
      <c r="CK721" t="n">
        <v>0</v>
      </c>
      <c r="CL721" t="n">
        <v>0</v>
      </c>
      <c r="CM721" t="n">
        <v>0</v>
      </c>
      <c r="CN721" t="n">
        <v>0</v>
      </c>
      <c r="CO721" t="n">
        <v>0</v>
      </c>
      <c r="CP721" t="n">
        <v>0</v>
      </c>
      <c r="CQ721" t="n">
        <v>0</v>
      </c>
      <c r="CR721" t="n">
        <v>0</v>
      </c>
      <c r="CS721" s="18" t="n">
        <v>1</v>
      </c>
      <c r="DD721" s="34" t="inlineStr">
        <is>
          <t>X</t>
        </is>
      </c>
    </row>
    <row r="722">
      <c r="A722" t="n">
        <v>721</v>
      </c>
      <c r="B722" t="n">
        <v>44</v>
      </c>
      <c r="C722" s="25" t="inlineStr">
        <is>
          <t>Wambugu (2003)</t>
        </is>
      </c>
      <c r="D722" s="12" t="n">
        <v>7.456593651694766</v>
      </c>
      <c r="E722" s="14" t="n">
        <v>3.24199723986729</v>
      </c>
      <c r="F722" s="7" t="n">
        <v>2.3</v>
      </c>
      <c r="G722" s="7">
        <f>D722-E722</f>
        <v/>
      </c>
      <c r="H722" s="16">
        <f>D722+E722</f>
        <v/>
      </c>
      <c r="I722" s="11">
        <f>IFERROR(F722/SQRT(F722^2+W722), "X")</f>
        <v/>
      </c>
      <c r="J722" s="33">
        <f>IFERROR(SQRT((1-I722^2)/W722), "X")</f>
        <v/>
      </c>
      <c r="K722" s="33">
        <f>IFERROR(1/J722, "X")</f>
        <v/>
      </c>
      <c r="L722" s="33">
        <f>IFERROR(I722-J722, "X")</f>
        <v/>
      </c>
      <c r="M722" s="33">
        <f>IFERROR(I722+J722, "X")</f>
        <v/>
      </c>
      <c r="N722" s="8" t="n">
        <v>1</v>
      </c>
      <c r="O722" s="9" t="n">
        <v>0</v>
      </c>
      <c r="P722" s="8" t="n">
        <v>0</v>
      </c>
      <c r="Q722" s="9" t="n">
        <v>1</v>
      </c>
      <c r="R722" s="9" t="n">
        <v>0</v>
      </c>
      <c r="S722" s="9" t="n">
        <v>0</v>
      </c>
      <c r="T722" s="9" t="n">
        <v>0</v>
      </c>
      <c r="U722" s="8" t="n">
        <v>1047</v>
      </c>
      <c r="V722" s="9" t="n">
        <v>23</v>
      </c>
      <c r="W722" s="9">
        <f>U722-V722-1</f>
        <v/>
      </c>
      <c r="X722" s="9">
        <f>COUNTIF(B:B,B722)</f>
        <v/>
      </c>
      <c r="Y722" s="7">
        <f>(AN722*0+AO722*7+AP722*11+AQ722*14)</f>
        <v/>
      </c>
      <c r="Z722" s="7">
        <f>BQ722-Y722-6</f>
        <v/>
      </c>
      <c r="AA722" s="9" t="n">
        <v>0</v>
      </c>
      <c r="AB722" s="9" t="n">
        <v>1</v>
      </c>
      <c r="AC722" s="9" t="n">
        <v>1</v>
      </c>
      <c r="AD722" s="9" t="n">
        <v>0</v>
      </c>
      <c r="AE722" s="9" t="n">
        <v>0</v>
      </c>
      <c r="AF722" s="9" t="n">
        <v>0</v>
      </c>
      <c r="AG722" s="8" t="n">
        <v>0</v>
      </c>
      <c r="AH722" s="9" t="n">
        <v>0</v>
      </c>
      <c r="AI722" s="30" t="n">
        <v>1</v>
      </c>
      <c r="AJ722" s="9" t="n">
        <v>1</v>
      </c>
      <c r="AK722" s="30" t="n">
        <v>0</v>
      </c>
      <c r="AL722" s="21" t="n">
        <v>1994</v>
      </c>
      <c r="AM722" s="23">
        <f>LN(AL722)</f>
        <v/>
      </c>
      <c r="AN722" s="33" t="n">
        <v>0.15</v>
      </c>
      <c r="AO722" s="33" t="n">
        <v>0.53</v>
      </c>
      <c r="AP722" s="33" t="n">
        <v>0.28</v>
      </c>
      <c r="AQ722" s="43" t="n">
        <v>0.04</v>
      </c>
      <c r="AR722" s="33" t="inlineStr">
        <is>
          <t>.</t>
        </is>
      </c>
      <c r="AS722" s="43" t="inlineStr">
        <is>
          <t>.</t>
        </is>
      </c>
      <c r="AT722" s="42" t="inlineStr">
        <is>
          <t>.</t>
        </is>
      </c>
      <c r="AU722" s="18" t="inlineStr">
        <is>
          <t>.</t>
        </is>
      </c>
      <c r="AV722" t="n">
        <v>1</v>
      </c>
      <c r="AW722" s="40" t="n">
        <v>0</v>
      </c>
      <c r="AX722" s="39">
        <f>1-AY722</f>
        <v/>
      </c>
      <c r="AY722" s="40" t="n">
        <v>0.56706963249</v>
      </c>
      <c r="BA722" s="18" t="n"/>
      <c r="BB722" t="n">
        <v>0.5</v>
      </c>
      <c r="BC722" s="18" t="n">
        <v>0.5</v>
      </c>
      <c r="BD722" s="18" t="inlineStr">
        <is>
          <t>Kenya</t>
        </is>
      </c>
      <c r="BE722" t="n">
        <v>0</v>
      </c>
      <c r="BF722" t="n">
        <v>0</v>
      </c>
      <c r="BG722" t="n">
        <v>0</v>
      </c>
      <c r="BH722" t="n">
        <v>0</v>
      </c>
      <c r="BI722" t="n">
        <v>0</v>
      </c>
      <c r="BJ722" t="n">
        <v>0</v>
      </c>
      <c r="BK722" s="18" t="n">
        <v>1</v>
      </c>
      <c r="BL722" t="n">
        <v>0</v>
      </c>
      <c r="BM722" t="n">
        <v>1</v>
      </c>
      <c r="BN722" s="18" t="n">
        <v>0</v>
      </c>
      <c r="BO722" t="n">
        <v>35.98</v>
      </c>
      <c r="BP722" t="n">
        <v>67.68000000000001</v>
      </c>
      <c r="BQ722" s="25" t="n">
        <v>35</v>
      </c>
      <c r="BR722" t="n">
        <v>1</v>
      </c>
      <c r="BS722" t="n">
        <v>0</v>
      </c>
      <c r="BT722" t="n">
        <v>0</v>
      </c>
      <c r="BU722" t="n">
        <v>0</v>
      </c>
      <c r="BV722" t="n">
        <v>0</v>
      </c>
      <c r="BW722" t="n">
        <v>0</v>
      </c>
      <c r="BX722" t="n">
        <v>0</v>
      </c>
      <c r="BY722" s="18" t="n">
        <v>0</v>
      </c>
      <c r="BZ722" t="n">
        <v>0</v>
      </c>
      <c r="CA722" t="n">
        <v>0</v>
      </c>
      <c r="CB722" t="n">
        <v>1</v>
      </c>
      <c r="CC722" s="18" t="n">
        <v>0</v>
      </c>
      <c r="CD722" t="n">
        <v>0</v>
      </c>
      <c r="CE722" t="n">
        <v>0</v>
      </c>
      <c r="CF722" t="n">
        <v>0</v>
      </c>
      <c r="CG722" t="n">
        <v>0</v>
      </c>
      <c r="CH722" s="18" t="n">
        <v>0</v>
      </c>
      <c r="CI722" t="n">
        <v>1</v>
      </c>
      <c r="CJ722" t="n">
        <v>1</v>
      </c>
      <c r="CK722" t="n">
        <v>0</v>
      </c>
      <c r="CL722" t="n">
        <v>0</v>
      </c>
      <c r="CM722" t="n">
        <v>0</v>
      </c>
      <c r="CN722" t="n">
        <v>0</v>
      </c>
      <c r="CO722" t="n">
        <v>0</v>
      </c>
      <c r="CP722" t="n">
        <v>0</v>
      </c>
      <c r="CQ722" t="n">
        <v>0</v>
      </c>
      <c r="CR722" t="n">
        <v>0</v>
      </c>
      <c r="CS722" s="18" t="n">
        <v>1</v>
      </c>
      <c r="DD722" s="34" t="inlineStr">
        <is>
          <t>X</t>
        </is>
      </c>
    </row>
    <row r="723">
      <c r="A723" t="n">
        <v>722</v>
      </c>
      <c r="B723" t="n">
        <v>44</v>
      </c>
      <c r="C723" s="25" t="inlineStr">
        <is>
          <t>Wambugu (2003)</t>
        </is>
      </c>
      <c r="D723" s="12" t="n">
        <v>4.224663545632112</v>
      </c>
      <c r="E723" s="14" t="n">
        <v>1.362794692139391</v>
      </c>
      <c r="F723" s="7" t="n">
        <v>3.1</v>
      </c>
      <c r="G723" s="7">
        <f>D723-E723</f>
        <v/>
      </c>
      <c r="H723" s="16">
        <f>D723+E723</f>
        <v/>
      </c>
      <c r="I723" s="11">
        <f>IFERROR(F723/SQRT(F723^2+W723), "X")</f>
        <v/>
      </c>
      <c r="J723" s="33">
        <f>IFERROR(SQRT((1-I723^2)/W723), "X")</f>
        <v/>
      </c>
      <c r="K723" s="33">
        <f>IFERROR(1/J723, "X")</f>
        <v/>
      </c>
      <c r="L723" s="33">
        <f>IFERROR(I723-J723, "X")</f>
        <v/>
      </c>
      <c r="M723" s="33">
        <f>IFERROR(I723+J723, "X")</f>
        <v/>
      </c>
      <c r="N723" s="8" t="n">
        <v>1</v>
      </c>
      <c r="O723" s="9" t="n">
        <v>0</v>
      </c>
      <c r="P723" s="8" t="n">
        <v>0</v>
      </c>
      <c r="Q723" s="9" t="n">
        <v>1</v>
      </c>
      <c r="R723" s="9" t="n">
        <v>0</v>
      </c>
      <c r="S723" s="9" t="n">
        <v>0</v>
      </c>
      <c r="T723" s="9" t="n">
        <v>0</v>
      </c>
      <c r="U723" s="8" t="n">
        <v>1047</v>
      </c>
      <c r="V723" s="9" t="n">
        <v>23</v>
      </c>
      <c r="W723" s="9">
        <f>U723-V723-1</f>
        <v/>
      </c>
      <c r="X723" s="9">
        <f>COUNTIF(B:B,B723)</f>
        <v/>
      </c>
      <c r="Y723" s="7">
        <f>(AN723*0+AO723*7+AP723*11+AQ723*14)</f>
        <v/>
      </c>
      <c r="Z723" s="7">
        <f>BQ723-Y723-6</f>
        <v/>
      </c>
      <c r="AA723" s="9" t="n">
        <v>0</v>
      </c>
      <c r="AB723" s="9" t="n">
        <v>1</v>
      </c>
      <c r="AC723" s="9" t="n">
        <v>1</v>
      </c>
      <c r="AD723" s="9" t="n">
        <v>0</v>
      </c>
      <c r="AE723" s="9" t="n">
        <v>0</v>
      </c>
      <c r="AF723" s="9" t="n">
        <v>0</v>
      </c>
      <c r="AG723" s="8" t="n">
        <v>0</v>
      </c>
      <c r="AH723" s="9" t="n">
        <v>0</v>
      </c>
      <c r="AI723" s="30" t="n">
        <v>1</v>
      </c>
      <c r="AJ723" s="9" t="n">
        <v>1</v>
      </c>
      <c r="AK723" s="30" t="n">
        <v>0</v>
      </c>
      <c r="AL723" s="21" t="n">
        <v>1994</v>
      </c>
      <c r="AM723" s="23">
        <f>LN(AL723)</f>
        <v/>
      </c>
      <c r="AN723" s="33" t="n">
        <v>0.15</v>
      </c>
      <c r="AO723" s="33" t="n">
        <v>0.53</v>
      </c>
      <c r="AP723" s="33" t="n">
        <v>0.28</v>
      </c>
      <c r="AQ723" s="43" t="n">
        <v>0.04</v>
      </c>
      <c r="AR723" s="33" t="inlineStr">
        <is>
          <t>.</t>
        </is>
      </c>
      <c r="AS723" s="43" t="inlineStr">
        <is>
          <t>.</t>
        </is>
      </c>
      <c r="AT723" s="42" t="inlineStr">
        <is>
          <t>.</t>
        </is>
      </c>
      <c r="AU723" s="18" t="inlineStr">
        <is>
          <t>.</t>
        </is>
      </c>
      <c r="AV723" t="n">
        <v>1</v>
      </c>
      <c r="AW723" s="40" t="n">
        <v>0</v>
      </c>
      <c r="AX723" s="39">
        <f>1-AY723</f>
        <v/>
      </c>
      <c r="AY723" s="40" t="n">
        <v>0.56706963249</v>
      </c>
      <c r="BA723" s="18" t="n"/>
      <c r="BB723" t="n">
        <v>0.5</v>
      </c>
      <c r="BC723" s="18" t="n">
        <v>0.5</v>
      </c>
      <c r="BD723" s="18" t="inlineStr">
        <is>
          <t>Kenya</t>
        </is>
      </c>
      <c r="BE723" t="n">
        <v>0</v>
      </c>
      <c r="BF723" t="n">
        <v>0</v>
      </c>
      <c r="BG723" t="n">
        <v>0</v>
      </c>
      <c r="BH723" t="n">
        <v>0</v>
      </c>
      <c r="BI723" t="n">
        <v>0</v>
      </c>
      <c r="BJ723" t="n">
        <v>0</v>
      </c>
      <c r="BK723" s="18" t="n">
        <v>1</v>
      </c>
      <c r="BL723" t="n">
        <v>0</v>
      </c>
      <c r="BM723" t="n">
        <v>1</v>
      </c>
      <c r="BN723" s="18" t="n">
        <v>0</v>
      </c>
      <c r="BO723" t="n">
        <v>35.98</v>
      </c>
      <c r="BP723" t="n">
        <v>67.68000000000001</v>
      </c>
      <c r="BQ723" s="25" t="n">
        <v>35</v>
      </c>
      <c r="BR723" t="n">
        <v>1</v>
      </c>
      <c r="BS723" t="n">
        <v>0</v>
      </c>
      <c r="BT723" t="n">
        <v>0</v>
      </c>
      <c r="BU723" t="n">
        <v>0</v>
      </c>
      <c r="BV723" t="n">
        <v>0</v>
      </c>
      <c r="BW723" t="n">
        <v>0</v>
      </c>
      <c r="BX723" t="n">
        <v>0</v>
      </c>
      <c r="BY723" s="18" t="n">
        <v>0</v>
      </c>
      <c r="BZ723" t="n">
        <v>0</v>
      </c>
      <c r="CA723" t="n">
        <v>0</v>
      </c>
      <c r="CB723" t="n">
        <v>1</v>
      </c>
      <c r="CC723" s="18" t="n">
        <v>0</v>
      </c>
      <c r="CD723" t="n">
        <v>0</v>
      </c>
      <c r="CE723" t="n">
        <v>0</v>
      </c>
      <c r="CF723" t="n">
        <v>0</v>
      </c>
      <c r="CG723" t="n">
        <v>0</v>
      </c>
      <c r="CH723" s="18" t="n">
        <v>0</v>
      </c>
      <c r="CI723" t="n">
        <v>1</v>
      </c>
      <c r="CJ723" t="n">
        <v>1</v>
      </c>
      <c r="CK723" t="n">
        <v>0</v>
      </c>
      <c r="CL723" t="n">
        <v>0</v>
      </c>
      <c r="CM723" t="n">
        <v>0</v>
      </c>
      <c r="CN723" t="n">
        <v>0</v>
      </c>
      <c r="CO723" t="n">
        <v>0</v>
      </c>
      <c r="CP723" t="n">
        <v>0</v>
      </c>
      <c r="CQ723" t="n">
        <v>0</v>
      </c>
      <c r="CR723" t="n">
        <v>0</v>
      </c>
      <c r="CS723" s="18" t="n">
        <v>1</v>
      </c>
      <c r="DD723" s="34" t="inlineStr">
        <is>
          <t>X</t>
        </is>
      </c>
    </row>
    <row r="724">
      <c r="A724" t="n">
        <v>723</v>
      </c>
      <c r="B724" t="n">
        <v>44</v>
      </c>
      <c r="C724" s="25" t="inlineStr">
        <is>
          <t>Wambugu (2003)</t>
        </is>
      </c>
      <c r="D724" s="12" t="n">
        <v>38.73001091798343</v>
      </c>
      <c r="E724" s="14" t="n">
        <v>9.243439359900579</v>
      </c>
      <c r="F724" s="7" t="n">
        <v>4.19</v>
      </c>
      <c r="G724" s="7">
        <f>D724-E724</f>
        <v/>
      </c>
      <c r="H724" s="16">
        <f>D724+E724</f>
        <v/>
      </c>
      <c r="I724" s="11">
        <f>IFERROR(F724/SQRT(F724^2+W724), "X")</f>
        <v/>
      </c>
      <c r="J724" s="33">
        <f>IFERROR(SQRT((1-I724^2)/W724), "X")</f>
        <v/>
      </c>
      <c r="K724" s="33">
        <f>IFERROR(1/J724, "X")</f>
        <v/>
      </c>
      <c r="L724" s="33">
        <f>IFERROR(I724-J724, "X")</f>
        <v/>
      </c>
      <c r="M724" s="33">
        <f>IFERROR(I724+J724, "X")</f>
        <v/>
      </c>
      <c r="N724" s="8" t="n">
        <v>1</v>
      </c>
      <c r="O724" s="9" t="n">
        <v>0</v>
      </c>
      <c r="P724" s="8" t="n">
        <v>0</v>
      </c>
      <c r="Q724" s="9" t="n">
        <v>1</v>
      </c>
      <c r="R724" s="9" t="n">
        <v>0</v>
      </c>
      <c r="S724" s="9" t="n">
        <v>0</v>
      </c>
      <c r="T724" s="9" t="n">
        <v>0</v>
      </c>
      <c r="U724" s="8" t="n">
        <v>1047</v>
      </c>
      <c r="V724" s="9" t="n">
        <v>23</v>
      </c>
      <c r="W724" s="9">
        <f>U724-V724-1</f>
        <v/>
      </c>
      <c r="X724" s="9">
        <f>COUNTIF(B:B,B724)</f>
        <v/>
      </c>
      <c r="Y724" s="7">
        <f>(AN724*0+AO724*7+AP724*11+AQ724*14)</f>
        <v/>
      </c>
      <c r="Z724" s="7">
        <f>BQ724-Y724-6</f>
        <v/>
      </c>
      <c r="AA724" s="9" t="n">
        <v>0</v>
      </c>
      <c r="AB724" s="9" t="n">
        <v>1</v>
      </c>
      <c r="AC724" s="9" t="n">
        <v>1</v>
      </c>
      <c r="AD724" s="9" t="n">
        <v>0</v>
      </c>
      <c r="AE724" s="9" t="n">
        <v>0</v>
      </c>
      <c r="AF724" s="9" t="n">
        <v>0</v>
      </c>
      <c r="AG724" s="8" t="n">
        <v>0</v>
      </c>
      <c r="AH724" s="9" t="n">
        <v>0</v>
      </c>
      <c r="AI724" s="30" t="n">
        <v>1</v>
      </c>
      <c r="AJ724" s="9" t="n">
        <v>1</v>
      </c>
      <c r="AK724" s="30" t="n">
        <v>0</v>
      </c>
      <c r="AL724" s="21" t="n">
        <v>1994</v>
      </c>
      <c r="AM724" s="23">
        <f>LN(AL724)</f>
        <v/>
      </c>
      <c r="AN724" s="33" t="n">
        <v>0.15</v>
      </c>
      <c r="AO724" s="33" t="n">
        <v>0.53</v>
      </c>
      <c r="AP724" s="33" t="n">
        <v>0.28</v>
      </c>
      <c r="AQ724" s="43" t="n">
        <v>0.04</v>
      </c>
      <c r="AR724" s="33" t="inlineStr">
        <is>
          <t>.</t>
        </is>
      </c>
      <c r="AS724" s="43" t="inlineStr">
        <is>
          <t>.</t>
        </is>
      </c>
      <c r="AT724" s="42" t="inlineStr">
        <is>
          <t>.</t>
        </is>
      </c>
      <c r="AU724" s="18" t="inlineStr">
        <is>
          <t>.</t>
        </is>
      </c>
      <c r="AV724" t="n">
        <v>1</v>
      </c>
      <c r="AW724" s="40" t="n">
        <v>0</v>
      </c>
      <c r="AX724" s="39">
        <f>1-AY724</f>
        <v/>
      </c>
      <c r="AY724" s="40" t="n">
        <v>0.56706963249</v>
      </c>
      <c r="BA724" s="18" t="n"/>
      <c r="BB724" t="n">
        <v>0.5</v>
      </c>
      <c r="BC724" s="18" t="n">
        <v>0.5</v>
      </c>
      <c r="BD724" s="18" t="inlineStr">
        <is>
          <t>Kenya</t>
        </is>
      </c>
      <c r="BE724" t="n">
        <v>0</v>
      </c>
      <c r="BF724" t="n">
        <v>0</v>
      </c>
      <c r="BG724" t="n">
        <v>0</v>
      </c>
      <c r="BH724" t="n">
        <v>0</v>
      </c>
      <c r="BI724" t="n">
        <v>0</v>
      </c>
      <c r="BJ724" t="n">
        <v>0</v>
      </c>
      <c r="BK724" s="18" t="n">
        <v>1</v>
      </c>
      <c r="BL724" t="n">
        <v>0</v>
      </c>
      <c r="BM724" t="n">
        <v>1</v>
      </c>
      <c r="BN724" s="18" t="n">
        <v>0</v>
      </c>
      <c r="BO724" t="n">
        <v>35.98</v>
      </c>
      <c r="BP724" t="n">
        <v>67.68000000000001</v>
      </c>
      <c r="BQ724" s="25" t="n">
        <v>35</v>
      </c>
      <c r="BR724" t="n">
        <v>1</v>
      </c>
      <c r="BS724" t="n">
        <v>0</v>
      </c>
      <c r="BT724" t="n">
        <v>0</v>
      </c>
      <c r="BU724" t="n">
        <v>0</v>
      </c>
      <c r="BV724" t="n">
        <v>0</v>
      </c>
      <c r="BW724" t="n">
        <v>0</v>
      </c>
      <c r="BX724" t="n">
        <v>0</v>
      </c>
      <c r="BY724" s="18" t="n">
        <v>0</v>
      </c>
      <c r="BZ724" t="n">
        <v>0</v>
      </c>
      <c r="CA724" t="n">
        <v>0</v>
      </c>
      <c r="CB724" t="n">
        <v>1</v>
      </c>
      <c r="CC724" s="18" t="n">
        <v>0</v>
      </c>
      <c r="CD724" t="n">
        <v>0</v>
      </c>
      <c r="CE724" t="n">
        <v>0</v>
      </c>
      <c r="CF724" t="n">
        <v>0</v>
      </c>
      <c r="CG724" t="n">
        <v>0</v>
      </c>
      <c r="CH724" s="18" t="n">
        <v>0</v>
      </c>
      <c r="CI724" t="n">
        <v>1</v>
      </c>
      <c r="CJ724" t="n">
        <v>1</v>
      </c>
      <c r="CK724" t="n">
        <v>0</v>
      </c>
      <c r="CL724" t="n">
        <v>0</v>
      </c>
      <c r="CM724" t="n">
        <v>0</v>
      </c>
      <c r="CN724" t="n">
        <v>0</v>
      </c>
      <c r="CO724" t="n">
        <v>0</v>
      </c>
      <c r="CP724" t="n">
        <v>0</v>
      </c>
      <c r="CQ724" t="n">
        <v>0</v>
      </c>
      <c r="CR724" t="n">
        <v>0</v>
      </c>
      <c r="CS724" s="18" t="n">
        <v>1</v>
      </c>
      <c r="DD724" s="34" t="inlineStr">
        <is>
          <t>X</t>
        </is>
      </c>
    </row>
    <row r="725">
      <c r="A725" t="n">
        <v>724</v>
      </c>
      <c r="B725" t="n">
        <v>44</v>
      </c>
      <c r="C725" s="25" t="inlineStr">
        <is>
          <t>Wambugu (2003)</t>
        </is>
      </c>
      <c r="D725" s="12" t="n">
        <v>12.00616283973768</v>
      </c>
      <c r="E725" s="14" t="n">
        <v>6.125593285580448</v>
      </c>
      <c r="F725" s="7" t="n">
        <v>1.96</v>
      </c>
      <c r="G725" s="7">
        <f>D725-E725</f>
        <v/>
      </c>
      <c r="H725" s="16">
        <f>D725+E725</f>
        <v/>
      </c>
      <c r="I725" s="11">
        <f>IFERROR(F725/SQRT(F725^2+W725), "X")</f>
        <v/>
      </c>
      <c r="J725" s="33">
        <f>IFERROR(SQRT((1-I725^2)/W725), "X")</f>
        <v/>
      </c>
      <c r="K725" s="33">
        <f>IFERROR(1/J725, "X")</f>
        <v/>
      </c>
      <c r="L725" s="33">
        <f>IFERROR(I725-J725, "X")</f>
        <v/>
      </c>
      <c r="M725" s="33">
        <f>IFERROR(I725+J725, "X")</f>
        <v/>
      </c>
      <c r="N725" s="8" t="n">
        <v>1</v>
      </c>
      <c r="O725" s="9" t="n">
        <v>0</v>
      </c>
      <c r="P725" s="8" t="n">
        <v>0</v>
      </c>
      <c r="Q725" s="9" t="n">
        <v>1</v>
      </c>
      <c r="R725" s="9" t="n">
        <v>0</v>
      </c>
      <c r="S725" s="9" t="n">
        <v>0</v>
      </c>
      <c r="T725" s="9" t="n">
        <v>0</v>
      </c>
      <c r="U725" s="8" t="n">
        <v>513</v>
      </c>
      <c r="V725" s="9" t="n">
        <v>23</v>
      </c>
      <c r="W725" s="9">
        <f>U725-V725-1</f>
        <v/>
      </c>
      <c r="X725" s="9">
        <f>COUNTIF(B:B,B725)</f>
        <v/>
      </c>
      <c r="Y725" s="7">
        <f>(AN725*0+AO725*7+AP725*11+AQ725*14)</f>
        <v/>
      </c>
      <c r="Z725" s="7">
        <f>BQ725-Y725-6</f>
        <v/>
      </c>
      <c r="AA725" s="9" t="n">
        <v>0</v>
      </c>
      <c r="AB725" s="9" t="n">
        <v>1</v>
      </c>
      <c r="AC725" s="9" t="n">
        <v>1</v>
      </c>
      <c r="AD725" s="9" t="n">
        <v>0</v>
      </c>
      <c r="AE725" s="9" t="n">
        <v>0</v>
      </c>
      <c r="AF725" s="9" t="n">
        <v>0</v>
      </c>
      <c r="AG725" s="8" t="n">
        <v>0</v>
      </c>
      <c r="AH725" s="9" t="n">
        <v>0</v>
      </c>
      <c r="AI725" s="30" t="n">
        <v>1</v>
      </c>
      <c r="AJ725" s="9" t="n">
        <v>1</v>
      </c>
      <c r="AK725" s="30" t="n">
        <v>0</v>
      </c>
      <c r="AL725" s="21" t="n">
        <v>1994</v>
      </c>
      <c r="AM725" s="23">
        <f>LN(AL725)</f>
        <v/>
      </c>
      <c r="AN725" s="33" t="n">
        <v>0.07000000000000001</v>
      </c>
      <c r="AO725" s="33" t="n">
        <v>0.24</v>
      </c>
      <c r="AP725" s="33" t="n">
        <v>0.49</v>
      </c>
      <c r="AQ725" s="43" t="n">
        <v>0.2</v>
      </c>
      <c r="AR725" s="33" t="inlineStr">
        <is>
          <t>.</t>
        </is>
      </c>
      <c r="AS725" s="43" t="inlineStr">
        <is>
          <t>.</t>
        </is>
      </c>
      <c r="AT725" s="42" t="inlineStr">
        <is>
          <t>.</t>
        </is>
      </c>
      <c r="AU725" s="18" t="inlineStr">
        <is>
          <t>.</t>
        </is>
      </c>
      <c r="AV725" t="n">
        <v>0</v>
      </c>
      <c r="AW725" s="40" t="n">
        <v>1</v>
      </c>
      <c r="AX725" s="39">
        <f>1-AY725</f>
        <v/>
      </c>
      <c r="AY725" s="40" t="n">
        <v>0.64839931153</v>
      </c>
      <c r="BA725" s="18" t="n"/>
      <c r="BB725" t="n">
        <v>0.5</v>
      </c>
      <c r="BC725" s="18" t="n">
        <v>0.5</v>
      </c>
      <c r="BD725" s="18" t="inlineStr">
        <is>
          <t>Kenya</t>
        </is>
      </c>
      <c r="BE725" t="n">
        <v>0</v>
      </c>
      <c r="BF725" t="n">
        <v>0</v>
      </c>
      <c r="BG725" t="n">
        <v>0</v>
      </c>
      <c r="BH725" t="n">
        <v>0</v>
      </c>
      <c r="BI725" t="n">
        <v>0</v>
      </c>
      <c r="BJ725" t="n">
        <v>0</v>
      </c>
      <c r="BK725" s="18" t="n">
        <v>1</v>
      </c>
      <c r="BL725" t="n">
        <v>0</v>
      </c>
      <c r="BM725" t="n">
        <v>1</v>
      </c>
      <c r="BN725" s="18" t="n">
        <v>0</v>
      </c>
      <c r="BO725" t="n">
        <v>35.98</v>
      </c>
      <c r="BP725" t="n">
        <v>67.68000000000001</v>
      </c>
      <c r="BQ725" s="25" t="n">
        <v>32</v>
      </c>
      <c r="BR725" t="n">
        <v>1</v>
      </c>
      <c r="BS725" t="n">
        <v>0</v>
      </c>
      <c r="BT725" t="n">
        <v>0</v>
      </c>
      <c r="BU725" t="n">
        <v>0</v>
      </c>
      <c r="BV725" t="n">
        <v>0</v>
      </c>
      <c r="BW725" t="n">
        <v>0</v>
      </c>
      <c r="BX725" t="n">
        <v>0</v>
      </c>
      <c r="BY725" s="18" t="n">
        <v>0</v>
      </c>
      <c r="BZ725" t="n">
        <v>0</v>
      </c>
      <c r="CA725" t="n">
        <v>0</v>
      </c>
      <c r="CB725" t="n">
        <v>1</v>
      </c>
      <c r="CC725" s="18" t="n">
        <v>0</v>
      </c>
      <c r="CD725" t="n">
        <v>0</v>
      </c>
      <c r="CE725" t="n">
        <v>0</v>
      </c>
      <c r="CF725" t="n">
        <v>0</v>
      </c>
      <c r="CG725" t="n">
        <v>0</v>
      </c>
      <c r="CH725" s="18" t="n">
        <v>0</v>
      </c>
      <c r="CI725" t="n">
        <v>1</v>
      </c>
      <c r="CJ725" t="n">
        <v>1</v>
      </c>
      <c r="CK725" t="n">
        <v>0</v>
      </c>
      <c r="CL725" t="n">
        <v>0</v>
      </c>
      <c r="CM725" t="n">
        <v>0</v>
      </c>
      <c r="CN725" t="n">
        <v>0</v>
      </c>
      <c r="CO725" t="n">
        <v>0</v>
      </c>
      <c r="CP725" t="n">
        <v>0</v>
      </c>
      <c r="CQ725" t="n">
        <v>0</v>
      </c>
      <c r="CR725" t="n">
        <v>0</v>
      </c>
      <c r="CS725" s="18" t="n">
        <v>1</v>
      </c>
      <c r="DD725" s="34" t="inlineStr">
        <is>
          <t>X</t>
        </is>
      </c>
    </row>
    <row r="726">
      <c r="A726" t="n">
        <v>725</v>
      </c>
      <c r="B726" t="n">
        <v>44</v>
      </c>
      <c r="C726" s="25" t="inlineStr">
        <is>
          <t>Wambugu (2003)</t>
        </is>
      </c>
      <c r="D726" s="12" t="n">
        <v>8.969454835003731</v>
      </c>
      <c r="E726" s="14" t="n">
        <v>2.404679580429955</v>
      </c>
      <c r="F726" s="7" t="n">
        <v>3.73</v>
      </c>
      <c r="G726" s="7">
        <f>D726-E726</f>
        <v/>
      </c>
      <c r="H726" s="16">
        <f>D726+E726</f>
        <v/>
      </c>
      <c r="I726" s="11">
        <f>IFERROR(F726/SQRT(F726^2+W726), "X")</f>
        <v/>
      </c>
      <c r="J726" s="33">
        <f>IFERROR(SQRT((1-I726^2)/W726), "X")</f>
        <v/>
      </c>
      <c r="K726" s="33">
        <f>IFERROR(1/J726, "X")</f>
        <v/>
      </c>
      <c r="L726" s="33">
        <f>IFERROR(I726-J726, "X")</f>
        <v/>
      </c>
      <c r="M726" s="33">
        <f>IFERROR(I726+J726, "X")</f>
        <v/>
      </c>
      <c r="N726" s="8" t="n">
        <v>1</v>
      </c>
      <c r="O726" s="9" t="n">
        <v>0</v>
      </c>
      <c r="P726" s="8" t="n">
        <v>0</v>
      </c>
      <c r="Q726" s="9" t="n">
        <v>1</v>
      </c>
      <c r="R726" s="9" t="n">
        <v>0</v>
      </c>
      <c r="S726" s="9" t="n">
        <v>0</v>
      </c>
      <c r="T726" s="9" t="n">
        <v>0</v>
      </c>
      <c r="U726" s="8" t="n">
        <v>513</v>
      </c>
      <c r="V726" s="9" t="n">
        <v>23</v>
      </c>
      <c r="W726" s="9">
        <f>U726-V726-1</f>
        <v/>
      </c>
      <c r="X726" s="9">
        <f>COUNTIF(B:B,B726)</f>
        <v/>
      </c>
      <c r="Y726" s="7">
        <f>(AN726*0+AO726*7+AP726*11+AQ726*14)</f>
        <v/>
      </c>
      <c r="Z726" s="7">
        <f>BQ726-Y726-6</f>
        <v/>
      </c>
      <c r="AA726" s="9" t="n">
        <v>0</v>
      </c>
      <c r="AB726" s="9" t="n">
        <v>1</v>
      </c>
      <c r="AC726" s="9" t="n">
        <v>1</v>
      </c>
      <c r="AD726" s="9" t="n">
        <v>0</v>
      </c>
      <c r="AE726" s="9" t="n">
        <v>0</v>
      </c>
      <c r="AF726" s="9" t="n">
        <v>0</v>
      </c>
      <c r="AG726" s="8" t="n">
        <v>0</v>
      </c>
      <c r="AH726" s="9" t="n">
        <v>0</v>
      </c>
      <c r="AI726" s="30" t="n">
        <v>1</v>
      </c>
      <c r="AJ726" s="9" t="n">
        <v>1</v>
      </c>
      <c r="AK726" s="30" t="n">
        <v>0</v>
      </c>
      <c r="AL726" s="21" t="n">
        <v>1994</v>
      </c>
      <c r="AM726" s="23">
        <f>LN(AL726)</f>
        <v/>
      </c>
      <c r="AN726" s="33" t="n">
        <v>0.07000000000000001</v>
      </c>
      <c r="AO726" s="33" t="n">
        <v>0.24</v>
      </c>
      <c r="AP726" s="33" t="n">
        <v>0.49</v>
      </c>
      <c r="AQ726" s="43" t="n">
        <v>0.2</v>
      </c>
      <c r="AR726" s="33" t="inlineStr">
        <is>
          <t>.</t>
        </is>
      </c>
      <c r="AS726" s="43" t="inlineStr">
        <is>
          <t>.</t>
        </is>
      </c>
      <c r="AT726" s="42" t="inlineStr">
        <is>
          <t>.</t>
        </is>
      </c>
      <c r="AU726" s="18" t="inlineStr">
        <is>
          <t>.</t>
        </is>
      </c>
      <c r="AV726" t="n">
        <v>0</v>
      </c>
      <c r="AW726" s="40" t="n">
        <v>1</v>
      </c>
      <c r="AX726" s="39">
        <f>1-AY726</f>
        <v/>
      </c>
      <c r="AY726" s="40" t="n">
        <v>0.64839931153</v>
      </c>
      <c r="BA726" s="18" t="n"/>
      <c r="BB726" t="n">
        <v>0.5</v>
      </c>
      <c r="BC726" s="18" t="n">
        <v>0.5</v>
      </c>
      <c r="BD726" s="18" t="inlineStr">
        <is>
          <t>Kenya</t>
        </is>
      </c>
      <c r="BE726" t="n">
        <v>0</v>
      </c>
      <c r="BF726" t="n">
        <v>0</v>
      </c>
      <c r="BG726" t="n">
        <v>0</v>
      </c>
      <c r="BH726" t="n">
        <v>0</v>
      </c>
      <c r="BI726" t="n">
        <v>0</v>
      </c>
      <c r="BJ726" t="n">
        <v>0</v>
      </c>
      <c r="BK726" s="18" t="n">
        <v>1</v>
      </c>
      <c r="BL726" t="n">
        <v>0</v>
      </c>
      <c r="BM726" t="n">
        <v>1</v>
      </c>
      <c r="BN726" s="18" t="n">
        <v>0</v>
      </c>
      <c r="BO726" t="n">
        <v>35.98</v>
      </c>
      <c r="BP726" t="n">
        <v>67.68000000000001</v>
      </c>
      <c r="BQ726" s="25" t="n">
        <v>32</v>
      </c>
      <c r="BR726" t="n">
        <v>1</v>
      </c>
      <c r="BS726" t="n">
        <v>0</v>
      </c>
      <c r="BT726" t="n">
        <v>0</v>
      </c>
      <c r="BU726" t="n">
        <v>0</v>
      </c>
      <c r="BV726" t="n">
        <v>0</v>
      </c>
      <c r="BW726" t="n">
        <v>0</v>
      </c>
      <c r="BX726" t="n">
        <v>0</v>
      </c>
      <c r="BY726" s="18" t="n">
        <v>0</v>
      </c>
      <c r="BZ726" t="n">
        <v>0</v>
      </c>
      <c r="CA726" t="n">
        <v>0</v>
      </c>
      <c r="CB726" t="n">
        <v>1</v>
      </c>
      <c r="CC726" s="18" t="n">
        <v>0</v>
      </c>
      <c r="CD726" t="n">
        <v>0</v>
      </c>
      <c r="CE726" t="n">
        <v>0</v>
      </c>
      <c r="CF726" t="n">
        <v>0</v>
      </c>
      <c r="CG726" t="n">
        <v>0</v>
      </c>
      <c r="CH726" s="18" t="n">
        <v>0</v>
      </c>
      <c r="CI726" t="n">
        <v>1</v>
      </c>
      <c r="CJ726" t="n">
        <v>1</v>
      </c>
      <c r="CK726" t="n">
        <v>0</v>
      </c>
      <c r="CL726" t="n">
        <v>0</v>
      </c>
      <c r="CM726" t="n">
        <v>0</v>
      </c>
      <c r="CN726" t="n">
        <v>0</v>
      </c>
      <c r="CO726" t="n">
        <v>0</v>
      </c>
      <c r="CP726" t="n">
        <v>0</v>
      </c>
      <c r="CQ726" t="n">
        <v>0</v>
      </c>
      <c r="CR726" t="n">
        <v>0</v>
      </c>
      <c r="CS726" s="18" t="n">
        <v>1</v>
      </c>
      <c r="DD726" s="34" t="inlineStr">
        <is>
          <t>X</t>
        </is>
      </c>
    </row>
    <row r="727">
      <c r="A727" t="n">
        <v>726</v>
      </c>
      <c r="B727" t="n">
        <v>44</v>
      </c>
      <c r="C727" s="25" t="inlineStr">
        <is>
          <t>Wambugu (2003)</t>
        </is>
      </c>
      <c r="D727" s="12" t="n">
        <v>22.31612006930872</v>
      </c>
      <c r="E727" s="14" t="n">
        <v>3.593578110999794</v>
      </c>
      <c r="F727" s="7" t="n">
        <v>6.21</v>
      </c>
      <c r="G727" s="7">
        <f>D727-E727</f>
        <v/>
      </c>
      <c r="H727" s="16">
        <f>D727+E727</f>
        <v/>
      </c>
      <c r="I727" s="11">
        <f>IFERROR(F727/SQRT(F727^2+W727), "X")</f>
        <v/>
      </c>
      <c r="J727" s="33">
        <f>IFERROR(SQRT((1-I727^2)/W727), "X")</f>
        <v/>
      </c>
      <c r="K727" s="33">
        <f>IFERROR(1/J727, "X")</f>
        <v/>
      </c>
      <c r="L727" s="33">
        <f>IFERROR(I727-J727, "X")</f>
        <v/>
      </c>
      <c r="M727" s="33">
        <f>IFERROR(I727+J727, "X")</f>
        <v/>
      </c>
      <c r="N727" s="8" t="n">
        <v>1</v>
      </c>
      <c r="O727" s="9" t="n">
        <v>0</v>
      </c>
      <c r="P727" s="8" t="n">
        <v>0</v>
      </c>
      <c r="Q727" s="9" t="n">
        <v>1</v>
      </c>
      <c r="R727" s="9" t="n">
        <v>0</v>
      </c>
      <c r="S727" s="9" t="n">
        <v>0</v>
      </c>
      <c r="T727" s="9" t="n">
        <v>0</v>
      </c>
      <c r="U727" s="8" t="n">
        <v>513</v>
      </c>
      <c r="V727" s="9" t="n">
        <v>23</v>
      </c>
      <c r="W727" s="9">
        <f>U727-V727-1</f>
        <v/>
      </c>
      <c r="X727" s="9">
        <f>COUNTIF(B:B,B727)</f>
        <v/>
      </c>
      <c r="Y727" s="7">
        <f>(AN727*0+AO727*7+AP727*11+AQ727*14)</f>
        <v/>
      </c>
      <c r="Z727" s="7">
        <f>BQ727-Y727-6</f>
        <v/>
      </c>
      <c r="AA727" s="9" t="n">
        <v>0</v>
      </c>
      <c r="AB727" s="9" t="n">
        <v>1</v>
      </c>
      <c r="AC727" s="9" t="n">
        <v>1</v>
      </c>
      <c r="AD727" s="9" t="n">
        <v>0</v>
      </c>
      <c r="AE727" s="9" t="n">
        <v>0</v>
      </c>
      <c r="AF727" s="9" t="n">
        <v>0</v>
      </c>
      <c r="AG727" s="8" t="n">
        <v>0</v>
      </c>
      <c r="AH727" s="9" t="n">
        <v>0</v>
      </c>
      <c r="AI727" s="30" t="n">
        <v>1</v>
      </c>
      <c r="AJ727" s="9" t="n">
        <v>1</v>
      </c>
      <c r="AK727" s="30" t="n">
        <v>0</v>
      </c>
      <c r="AL727" s="21" t="n">
        <v>1994</v>
      </c>
      <c r="AM727" s="23">
        <f>LN(AL727)</f>
        <v/>
      </c>
      <c r="AN727" s="33" t="n">
        <v>0.07000000000000001</v>
      </c>
      <c r="AO727" s="33" t="n">
        <v>0.24</v>
      </c>
      <c r="AP727" s="33" t="n">
        <v>0.49</v>
      </c>
      <c r="AQ727" s="43" t="n">
        <v>0.2</v>
      </c>
      <c r="AR727" s="33" t="inlineStr">
        <is>
          <t>.</t>
        </is>
      </c>
      <c r="AS727" s="43" t="inlineStr">
        <is>
          <t>.</t>
        </is>
      </c>
      <c r="AT727" s="42" t="inlineStr">
        <is>
          <t>.</t>
        </is>
      </c>
      <c r="AU727" s="18" t="inlineStr">
        <is>
          <t>.</t>
        </is>
      </c>
      <c r="AV727" t="n">
        <v>0</v>
      </c>
      <c r="AW727" s="40" t="n">
        <v>1</v>
      </c>
      <c r="AX727" s="39">
        <f>1-AY727</f>
        <v/>
      </c>
      <c r="AY727" s="40" t="n">
        <v>0.64839931153</v>
      </c>
      <c r="BA727" s="18" t="n"/>
      <c r="BB727" t="n">
        <v>0.5</v>
      </c>
      <c r="BC727" s="18" t="n">
        <v>0.5</v>
      </c>
      <c r="BD727" s="18" t="inlineStr">
        <is>
          <t>Kenya</t>
        </is>
      </c>
      <c r="BE727" t="n">
        <v>0</v>
      </c>
      <c r="BF727" t="n">
        <v>0</v>
      </c>
      <c r="BG727" t="n">
        <v>0</v>
      </c>
      <c r="BH727" t="n">
        <v>0</v>
      </c>
      <c r="BI727" t="n">
        <v>0</v>
      </c>
      <c r="BJ727" t="n">
        <v>0</v>
      </c>
      <c r="BK727" s="18" t="n">
        <v>1</v>
      </c>
      <c r="BL727" t="n">
        <v>0</v>
      </c>
      <c r="BM727" t="n">
        <v>1</v>
      </c>
      <c r="BN727" s="18" t="n">
        <v>0</v>
      </c>
      <c r="BO727" t="n">
        <v>35.98</v>
      </c>
      <c r="BP727" t="n">
        <v>67.68000000000001</v>
      </c>
      <c r="BQ727" s="25" t="n">
        <v>32</v>
      </c>
      <c r="BR727" t="n">
        <v>1</v>
      </c>
      <c r="BS727" t="n">
        <v>0</v>
      </c>
      <c r="BT727" t="n">
        <v>0</v>
      </c>
      <c r="BU727" t="n">
        <v>0</v>
      </c>
      <c r="BV727" t="n">
        <v>0</v>
      </c>
      <c r="BW727" t="n">
        <v>0</v>
      </c>
      <c r="BX727" t="n">
        <v>0</v>
      </c>
      <c r="BY727" s="18" t="n">
        <v>0</v>
      </c>
      <c r="BZ727" t="n">
        <v>0</v>
      </c>
      <c r="CA727" t="n">
        <v>0</v>
      </c>
      <c r="CB727" t="n">
        <v>1</v>
      </c>
      <c r="CC727" s="18" t="n">
        <v>0</v>
      </c>
      <c r="CD727" t="n">
        <v>0</v>
      </c>
      <c r="CE727" t="n">
        <v>0</v>
      </c>
      <c r="CF727" t="n">
        <v>0</v>
      </c>
      <c r="CG727" t="n">
        <v>0</v>
      </c>
      <c r="CH727" s="18" t="n">
        <v>0</v>
      </c>
      <c r="CI727" t="n">
        <v>1</v>
      </c>
      <c r="CJ727" t="n">
        <v>1</v>
      </c>
      <c r="CK727" t="n">
        <v>0</v>
      </c>
      <c r="CL727" t="n">
        <v>0</v>
      </c>
      <c r="CM727" t="n">
        <v>0</v>
      </c>
      <c r="CN727" t="n">
        <v>0</v>
      </c>
      <c r="CO727" t="n">
        <v>0</v>
      </c>
      <c r="CP727" t="n">
        <v>0</v>
      </c>
      <c r="CQ727" t="n">
        <v>0</v>
      </c>
      <c r="CR727" t="n">
        <v>0</v>
      </c>
      <c r="CS727" s="18" t="n">
        <v>1</v>
      </c>
      <c r="DD727" s="34" t="inlineStr">
        <is>
          <t>X</t>
        </is>
      </c>
    </row>
    <row r="728">
      <c r="A728" t="n">
        <v>727</v>
      </c>
      <c r="B728" t="n">
        <v>44</v>
      </c>
      <c r="C728" s="25" t="inlineStr">
        <is>
          <t>Wambugu (2003)</t>
        </is>
      </c>
      <c r="D728" s="12" t="n">
        <v>6.190420208004859</v>
      </c>
      <c r="E728" s="14" t="n">
        <v>2.32722564210709</v>
      </c>
      <c r="F728" s="7" t="n">
        <v>2.66</v>
      </c>
      <c r="G728" s="7">
        <f>D728-E728</f>
        <v/>
      </c>
      <c r="H728" s="16">
        <f>D728+E728</f>
        <v/>
      </c>
      <c r="I728" s="11">
        <f>IFERROR(F728/SQRT(F728^2+W728), "X")</f>
        <v/>
      </c>
      <c r="J728" s="33">
        <f>IFERROR(SQRT((1-I728^2)/W728), "X")</f>
        <v/>
      </c>
      <c r="K728" s="33">
        <f>IFERROR(1/J728, "X")</f>
        <v/>
      </c>
      <c r="L728" s="33">
        <f>IFERROR(I728-J728, "X")</f>
        <v/>
      </c>
      <c r="M728" s="33">
        <f>IFERROR(I728+J728, "X")</f>
        <v/>
      </c>
      <c r="N728" s="8" t="n">
        <v>1</v>
      </c>
      <c r="O728" s="9" t="n">
        <v>0</v>
      </c>
      <c r="P728" s="8" t="n">
        <v>0</v>
      </c>
      <c r="Q728" s="9" t="n">
        <v>1</v>
      </c>
      <c r="R728" s="9" t="n">
        <v>0</v>
      </c>
      <c r="S728" s="9" t="n">
        <v>0</v>
      </c>
      <c r="T728" s="9" t="n">
        <v>0</v>
      </c>
      <c r="U728" s="8" t="n">
        <v>664</v>
      </c>
      <c r="V728" s="9" t="n">
        <v>23</v>
      </c>
      <c r="W728" s="9">
        <f>U728-V728-1</f>
        <v/>
      </c>
      <c r="X728" s="9">
        <f>COUNTIF(B:B,B728)</f>
        <v/>
      </c>
      <c r="Y728" s="7">
        <f>(AN728*0+AO728*7+AP728*11+AQ728*14)</f>
        <v/>
      </c>
      <c r="Z728" s="7">
        <f>BQ728-Y728-6</f>
        <v/>
      </c>
      <c r="AA728" s="9" t="n">
        <v>0</v>
      </c>
      <c r="AB728" s="9" t="n">
        <v>1</v>
      </c>
      <c r="AC728" s="9" t="n">
        <v>1</v>
      </c>
      <c r="AD728" s="9" t="n">
        <v>0</v>
      </c>
      <c r="AE728" s="9" t="n">
        <v>0</v>
      </c>
      <c r="AF728" s="9" t="n">
        <v>0</v>
      </c>
      <c r="AG728" s="8" t="n">
        <v>0</v>
      </c>
      <c r="AH728" s="9" t="n">
        <v>0</v>
      </c>
      <c r="AI728" s="30" t="n">
        <v>1</v>
      </c>
      <c r="AJ728" s="9" t="n">
        <v>1</v>
      </c>
      <c r="AK728" s="30" t="n">
        <v>0</v>
      </c>
      <c r="AL728" s="21" t="n">
        <v>1994</v>
      </c>
      <c r="AM728" s="23">
        <f>LN(AL728)</f>
        <v/>
      </c>
      <c r="AN728" s="33" t="n">
        <v>0.23</v>
      </c>
      <c r="AO728" s="33" t="n">
        <v>0.46</v>
      </c>
      <c r="AP728" s="33" t="n">
        <v>0.26</v>
      </c>
      <c r="AQ728" s="43" t="n">
        <v>0.05</v>
      </c>
      <c r="AR728" s="33" t="inlineStr">
        <is>
          <t>.</t>
        </is>
      </c>
      <c r="AS728" s="43" t="inlineStr">
        <is>
          <t>.</t>
        </is>
      </c>
      <c r="AT728" s="42" t="inlineStr">
        <is>
          <t>.</t>
        </is>
      </c>
      <c r="AU728" s="18" t="inlineStr">
        <is>
          <t>.</t>
        </is>
      </c>
      <c r="AV728" t="n">
        <v>0</v>
      </c>
      <c r="AW728" s="40" t="n">
        <v>1</v>
      </c>
      <c r="AX728" s="39">
        <f>1-AY728</f>
        <v/>
      </c>
      <c r="AY728" s="40" t="n">
        <v>0.64839931153</v>
      </c>
      <c r="BA728" s="18" t="n"/>
      <c r="BB728" t="n">
        <v>0.5</v>
      </c>
      <c r="BC728" s="18" t="n">
        <v>0.5</v>
      </c>
      <c r="BD728" s="18" t="inlineStr">
        <is>
          <t>Kenya</t>
        </is>
      </c>
      <c r="BE728" t="n">
        <v>0</v>
      </c>
      <c r="BF728" t="n">
        <v>0</v>
      </c>
      <c r="BG728" t="n">
        <v>0</v>
      </c>
      <c r="BH728" t="n">
        <v>0</v>
      </c>
      <c r="BI728" t="n">
        <v>0</v>
      </c>
      <c r="BJ728" t="n">
        <v>0</v>
      </c>
      <c r="BK728" s="18" t="n">
        <v>1</v>
      </c>
      <c r="BL728" t="n">
        <v>0</v>
      </c>
      <c r="BM728" t="n">
        <v>1</v>
      </c>
      <c r="BN728" s="18" t="n">
        <v>0</v>
      </c>
      <c r="BO728" t="n">
        <v>35.98</v>
      </c>
      <c r="BP728" t="n">
        <v>67.68000000000001</v>
      </c>
      <c r="BQ728" s="25" t="n">
        <v>29</v>
      </c>
      <c r="BR728" t="n">
        <v>1</v>
      </c>
      <c r="BS728" t="n">
        <v>0</v>
      </c>
      <c r="BT728" t="n">
        <v>0</v>
      </c>
      <c r="BU728" t="n">
        <v>0</v>
      </c>
      <c r="BV728" t="n">
        <v>0</v>
      </c>
      <c r="BW728" t="n">
        <v>0</v>
      </c>
      <c r="BX728" t="n">
        <v>0</v>
      </c>
      <c r="BY728" s="18" t="n">
        <v>0</v>
      </c>
      <c r="BZ728" t="n">
        <v>0</v>
      </c>
      <c r="CA728" t="n">
        <v>0</v>
      </c>
      <c r="CB728" t="n">
        <v>1</v>
      </c>
      <c r="CC728" s="18" t="n">
        <v>0</v>
      </c>
      <c r="CD728" t="n">
        <v>0</v>
      </c>
      <c r="CE728" t="n">
        <v>0</v>
      </c>
      <c r="CF728" t="n">
        <v>0</v>
      </c>
      <c r="CG728" t="n">
        <v>0</v>
      </c>
      <c r="CH728" s="18" t="n">
        <v>0</v>
      </c>
      <c r="CI728" t="n">
        <v>1</v>
      </c>
      <c r="CJ728" t="n">
        <v>1</v>
      </c>
      <c r="CK728" t="n">
        <v>0</v>
      </c>
      <c r="CL728" t="n">
        <v>0</v>
      </c>
      <c r="CM728" t="n">
        <v>0</v>
      </c>
      <c r="CN728" t="n">
        <v>0</v>
      </c>
      <c r="CO728" t="n">
        <v>0</v>
      </c>
      <c r="CP728" t="n">
        <v>0</v>
      </c>
      <c r="CQ728" t="n">
        <v>0</v>
      </c>
      <c r="CR728" t="n">
        <v>0</v>
      </c>
      <c r="CS728" s="18" t="n">
        <v>1</v>
      </c>
      <c r="DD728" s="34" t="inlineStr">
        <is>
          <t>X</t>
        </is>
      </c>
    </row>
    <row r="729">
      <c r="A729" t="n">
        <v>728</v>
      </c>
      <c r="B729" t="n">
        <v>44</v>
      </c>
      <c r="C729" s="25" t="inlineStr">
        <is>
          <t>Wambugu (2003)</t>
        </is>
      </c>
      <c r="D729" s="12" t="n">
        <v>10.29743904822287</v>
      </c>
      <c r="E729" s="14" t="n">
        <v>1.652879461994039</v>
      </c>
      <c r="F729" s="7" t="n">
        <v>6.23</v>
      </c>
      <c r="G729" s="7">
        <f>D729-E729</f>
        <v/>
      </c>
      <c r="H729" s="16">
        <f>D729+E729</f>
        <v/>
      </c>
      <c r="I729" s="11">
        <f>IFERROR(F729/SQRT(F729^2+W729), "X")</f>
        <v/>
      </c>
      <c r="J729" s="33">
        <f>IFERROR(SQRT((1-I729^2)/W729), "X")</f>
        <v/>
      </c>
      <c r="K729" s="33">
        <f>IFERROR(1/J729, "X")</f>
        <v/>
      </c>
      <c r="L729" s="33">
        <f>IFERROR(I729-J729, "X")</f>
        <v/>
      </c>
      <c r="M729" s="33">
        <f>IFERROR(I729+J729, "X")</f>
        <v/>
      </c>
      <c r="N729" s="8" t="n">
        <v>1</v>
      </c>
      <c r="O729" s="9" t="n">
        <v>0</v>
      </c>
      <c r="P729" s="8" t="n">
        <v>0</v>
      </c>
      <c r="Q729" s="9" t="n">
        <v>1</v>
      </c>
      <c r="R729" s="9" t="n">
        <v>0</v>
      </c>
      <c r="S729" s="9" t="n">
        <v>0</v>
      </c>
      <c r="T729" s="9" t="n">
        <v>0</v>
      </c>
      <c r="U729" s="8" t="n">
        <v>664</v>
      </c>
      <c r="V729" s="9" t="n">
        <v>23</v>
      </c>
      <c r="W729" s="9">
        <f>U729-V729-1</f>
        <v/>
      </c>
      <c r="X729" s="9">
        <f>COUNTIF(B:B,B729)</f>
        <v/>
      </c>
      <c r="Y729" s="7">
        <f>(AN729*0+AO729*7+AP729*11+AQ729*14)</f>
        <v/>
      </c>
      <c r="Z729" s="7">
        <f>BQ729-Y729-6</f>
        <v/>
      </c>
      <c r="AA729" s="9" t="n">
        <v>0</v>
      </c>
      <c r="AB729" s="9" t="n">
        <v>1</v>
      </c>
      <c r="AC729" s="9" t="n">
        <v>1</v>
      </c>
      <c r="AD729" s="9" t="n">
        <v>0</v>
      </c>
      <c r="AE729" s="9" t="n">
        <v>0</v>
      </c>
      <c r="AF729" s="9" t="n">
        <v>0</v>
      </c>
      <c r="AG729" s="8" t="n">
        <v>0</v>
      </c>
      <c r="AH729" s="9" t="n">
        <v>0</v>
      </c>
      <c r="AI729" s="30" t="n">
        <v>1</v>
      </c>
      <c r="AJ729" s="9" t="n">
        <v>1</v>
      </c>
      <c r="AK729" s="30" t="n">
        <v>0</v>
      </c>
      <c r="AL729" s="21" t="n">
        <v>1994</v>
      </c>
      <c r="AM729" s="23">
        <f>LN(AL729)</f>
        <v/>
      </c>
      <c r="AN729" s="33" t="n">
        <v>0.23</v>
      </c>
      <c r="AO729" s="33" t="n">
        <v>0.46</v>
      </c>
      <c r="AP729" s="33" t="n">
        <v>0.26</v>
      </c>
      <c r="AQ729" s="43" t="n">
        <v>0.05</v>
      </c>
      <c r="AR729" s="33" t="inlineStr">
        <is>
          <t>.</t>
        </is>
      </c>
      <c r="AS729" s="43" t="inlineStr">
        <is>
          <t>.</t>
        </is>
      </c>
      <c r="AT729" s="42" t="inlineStr">
        <is>
          <t>.</t>
        </is>
      </c>
      <c r="AU729" s="18" t="inlineStr">
        <is>
          <t>.</t>
        </is>
      </c>
      <c r="AV729" t="n">
        <v>0</v>
      </c>
      <c r="AW729" s="40" t="n">
        <v>1</v>
      </c>
      <c r="AX729" s="39">
        <f>1-AY729</f>
        <v/>
      </c>
      <c r="AY729" s="40" t="n">
        <v>0.64839931153</v>
      </c>
      <c r="BA729" s="18" t="n"/>
      <c r="BB729" t="n">
        <v>0.5</v>
      </c>
      <c r="BC729" s="18" t="n">
        <v>0.5</v>
      </c>
      <c r="BD729" s="18" t="inlineStr">
        <is>
          <t>Kenya</t>
        </is>
      </c>
      <c r="BE729" t="n">
        <v>0</v>
      </c>
      <c r="BF729" t="n">
        <v>0</v>
      </c>
      <c r="BG729" t="n">
        <v>0</v>
      </c>
      <c r="BH729" t="n">
        <v>0</v>
      </c>
      <c r="BI729" t="n">
        <v>0</v>
      </c>
      <c r="BJ729" t="n">
        <v>0</v>
      </c>
      <c r="BK729" s="18" t="n">
        <v>1</v>
      </c>
      <c r="BL729" t="n">
        <v>0</v>
      </c>
      <c r="BM729" t="n">
        <v>1</v>
      </c>
      <c r="BN729" s="18" t="n">
        <v>0</v>
      </c>
      <c r="BO729" t="n">
        <v>35.98</v>
      </c>
      <c r="BP729" t="n">
        <v>67.68000000000001</v>
      </c>
      <c r="BQ729" s="25" t="n">
        <v>29</v>
      </c>
      <c r="BR729" t="n">
        <v>1</v>
      </c>
      <c r="BS729" t="n">
        <v>0</v>
      </c>
      <c r="BT729" t="n">
        <v>0</v>
      </c>
      <c r="BU729" t="n">
        <v>0</v>
      </c>
      <c r="BV729" t="n">
        <v>0</v>
      </c>
      <c r="BW729" t="n">
        <v>0</v>
      </c>
      <c r="BX729" t="n">
        <v>0</v>
      </c>
      <c r="BY729" s="18" t="n">
        <v>0</v>
      </c>
      <c r="BZ729" t="n">
        <v>0</v>
      </c>
      <c r="CA729" t="n">
        <v>0</v>
      </c>
      <c r="CB729" t="n">
        <v>1</v>
      </c>
      <c r="CC729" s="18" t="n">
        <v>0</v>
      </c>
      <c r="CD729" t="n">
        <v>0</v>
      </c>
      <c r="CE729" t="n">
        <v>0</v>
      </c>
      <c r="CF729" t="n">
        <v>0</v>
      </c>
      <c r="CG729" t="n">
        <v>0</v>
      </c>
      <c r="CH729" s="18" t="n">
        <v>0</v>
      </c>
      <c r="CI729" t="n">
        <v>1</v>
      </c>
      <c r="CJ729" t="n">
        <v>1</v>
      </c>
      <c r="CK729" t="n">
        <v>0</v>
      </c>
      <c r="CL729" t="n">
        <v>0</v>
      </c>
      <c r="CM729" t="n">
        <v>0</v>
      </c>
      <c r="CN729" t="n">
        <v>0</v>
      </c>
      <c r="CO729" t="n">
        <v>0</v>
      </c>
      <c r="CP729" t="n">
        <v>0</v>
      </c>
      <c r="CQ729" t="n">
        <v>0</v>
      </c>
      <c r="CR729" t="n">
        <v>0</v>
      </c>
      <c r="CS729" s="18" t="n">
        <v>1</v>
      </c>
      <c r="DD729" s="34" t="inlineStr">
        <is>
          <t>X</t>
        </is>
      </c>
    </row>
    <row r="730">
      <c r="A730" t="n">
        <v>729</v>
      </c>
      <c r="B730" t="n">
        <v>44</v>
      </c>
      <c r="C730" s="25" t="inlineStr">
        <is>
          <t>Wambugu (2003)</t>
        </is>
      </c>
      <c r="D730" s="12" t="n">
        <v>34.80997498879253</v>
      </c>
      <c r="E730" s="14" t="n">
        <v>5.792009149549505</v>
      </c>
      <c r="F730" s="7" t="n">
        <v>6.01</v>
      </c>
      <c r="G730" s="7">
        <f>D730-E730</f>
        <v/>
      </c>
      <c r="H730" s="16">
        <f>D730+E730</f>
        <v/>
      </c>
      <c r="I730" s="11">
        <f>IFERROR(F730/SQRT(F730^2+W730), "X")</f>
        <v/>
      </c>
      <c r="J730" s="33">
        <f>IFERROR(SQRT((1-I730^2)/W730), "X")</f>
        <v/>
      </c>
      <c r="K730" s="33">
        <f>IFERROR(1/J730, "X")</f>
        <v/>
      </c>
      <c r="L730" s="33">
        <f>IFERROR(I730-J730, "X")</f>
        <v/>
      </c>
      <c r="M730" s="33">
        <f>IFERROR(I730+J730, "X")</f>
        <v/>
      </c>
      <c r="N730" s="8" t="n">
        <v>1</v>
      </c>
      <c r="O730" s="9" t="n">
        <v>0</v>
      </c>
      <c r="P730" s="8" t="n">
        <v>0</v>
      </c>
      <c r="Q730" s="9" t="n">
        <v>1</v>
      </c>
      <c r="R730" s="9" t="n">
        <v>0</v>
      </c>
      <c r="S730" s="9" t="n">
        <v>0</v>
      </c>
      <c r="T730" s="9" t="n">
        <v>0</v>
      </c>
      <c r="U730" s="8" t="n">
        <v>664</v>
      </c>
      <c r="V730" s="9" t="n">
        <v>23</v>
      </c>
      <c r="W730" s="9">
        <f>U730-V730-1</f>
        <v/>
      </c>
      <c r="X730" s="9">
        <f>COUNTIF(B:B,B730)</f>
        <v/>
      </c>
      <c r="Y730" s="7">
        <f>(AN730*0+AO730*7+AP730*11+AQ730*14)</f>
        <v/>
      </c>
      <c r="Z730" s="7">
        <f>BQ730-Y730-6</f>
        <v/>
      </c>
      <c r="AA730" s="9" t="n">
        <v>0</v>
      </c>
      <c r="AB730" s="9" t="n">
        <v>1</v>
      </c>
      <c r="AC730" s="9" t="n">
        <v>1</v>
      </c>
      <c r="AD730" s="9" t="n">
        <v>0</v>
      </c>
      <c r="AE730" s="9" t="n">
        <v>0</v>
      </c>
      <c r="AF730" s="9" t="n">
        <v>0</v>
      </c>
      <c r="AG730" s="8" t="n">
        <v>0</v>
      </c>
      <c r="AH730" s="9" t="n">
        <v>0</v>
      </c>
      <c r="AI730" s="30" t="n">
        <v>1</v>
      </c>
      <c r="AJ730" s="9" t="n">
        <v>1</v>
      </c>
      <c r="AK730" s="30" t="n">
        <v>0</v>
      </c>
      <c r="AL730" s="21" t="n">
        <v>1994</v>
      </c>
      <c r="AM730" s="23">
        <f>LN(AL730)</f>
        <v/>
      </c>
      <c r="AN730" s="33" t="n">
        <v>0.23</v>
      </c>
      <c r="AO730" s="33" t="n">
        <v>0.46</v>
      </c>
      <c r="AP730" s="33" t="n">
        <v>0.26</v>
      </c>
      <c r="AQ730" s="43" t="n">
        <v>0.05</v>
      </c>
      <c r="AR730" s="33" t="inlineStr">
        <is>
          <t>.</t>
        </is>
      </c>
      <c r="AS730" s="43" t="inlineStr">
        <is>
          <t>.</t>
        </is>
      </c>
      <c r="AT730" s="42" t="inlineStr">
        <is>
          <t>.</t>
        </is>
      </c>
      <c r="AU730" s="18" t="inlineStr">
        <is>
          <t>.</t>
        </is>
      </c>
      <c r="AV730" t="n">
        <v>0</v>
      </c>
      <c r="AW730" s="40" t="n">
        <v>1</v>
      </c>
      <c r="AX730" s="39">
        <f>1-AY730</f>
        <v/>
      </c>
      <c r="AY730" s="40" t="n">
        <v>0.64839931153</v>
      </c>
      <c r="BA730" s="18" t="n"/>
      <c r="BB730" t="n">
        <v>0.5</v>
      </c>
      <c r="BC730" s="18" t="n">
        <v>0.5</v>
      </c>
      <c r="BD730" s="18" t="inlineStr">
        <is>
          <t>Kenya</t>
        </is>
      </c>
      <c r="BE730" t="n">
        <v>0</v>
      </c>
      <c r="BF730" t="n">
        <v>0</v>
      </c>
      <c r="BG730" t="n">
        <v>0</v>
      </c>
      <c r="BH730" t="n">
        <v>0</v>
      </c>
      <c r="BI730" t="n">
        <v>0</v>
      </c>
      <c r="BJ730" t="n">
        <v>0</v>
      </c>
      <c r="BK730" s="18" t="n">
        <v>1</v>
      </c>
      <c r="BL730" t="n">
        <v>0</v>
      </c>
      <c r="BM730" t="n">
        <v>1</v>
      </c>
      <c r="BN730" s="18" t="n">
        <v>0</v>
      </c>
      <c r="BO730" t="n">
        <v>35.98</v>
      </c>
      <c r="BP730" t="n">
        <v>67.68000000000001</v>
      </c>
      <c r="BQ730" s="25" t="n">
        <v>29</v>
      </c>
      <c r="BR730" t="n">
        <v>1</v>
      </c>
      <c r="BS730" t="n">
        <v>0</v>
      </c>
      <c r="BT730" t="n">
        <v>0</v>
      </c>
      <c r="BU730" t="n">
        <v>0</v>
      </c>
      <c r="BV730" t="n">
        <v>0</v>
      </c>
      <c r="BW730" t="n">
        <v>0</v>
      </c>
      <c r="BX730" t="n">
        <v>0</v>
      </c>
      <c r="BY730" s="18" t="n">
        <v>0</v>
      </c>
      <c r="BZ730" t="n">
        <v>0</v>
      </c>
      <c r="CA730" t="n">
        <v>0</v>
      </c>
      <c r="CB730" t="n">
        <v>1</v>
      </c>
      <c r="CC730" s="18" t="n">
        <v>0</v>
      </c>
      <c r="CD730" t="n">
        <v>0</v>
      </c>
      <c r="CE730" t="n">
        <v>0</v>
      </c>
      <c r="CF730" t="n">
        <v>0</v>
      </c>
      <c r="CG730" t="n">
        <v>0</v>
      </c>
      <c r="CH730" s="18" t="n">
        <v>0</v>
      </c>
      <c r="CI730" t="n">
        <v>1</v>
      </c>
      <c r="CJ730" t="n">
        <v>1</v>
      </c>
      <c r="CK730" t="n">
        <v>0</v>
      </c>
      <c r="CL730" t="n">
        <v>0</v>
      </c>
      <c r="CM730" t="n">
        <v>0</v>
      </c>
      <c r="CN730" t="n">
        <v>0</v>
      </c>
      <c r="CO730" t="n">
        <v>0</v>
      </c>
      <c r="CP730" t="n">
        <v>0</v>
      </c>
      <c r="CQ730" t="n">
        <v>0</v>
      </c>
      <c r="CR730" t="n">
        <v>0</v>
      </c>
      <c r="CS730" s="18" t="n">
        <v>1</v>
      </c>
      <c r="DD730" s="34" t="inlineStr">
        <is>
          <t>X</t>
        </is>
      </c>
    </row>
    <row r="731">
      <c r="A731" t="n">
        <v>730</v>
      </c>
      <c r="B731" t="n">
        <v>44</v>
      </c>
      <c r="C731" s="25" t="inlineStr">
        <is>
          <t>Wambugu (2003)</t>
        </is>
      </c>
      <c r="D731" s="12" t="n">
        <v>13.91253903186354</v>
      </c>
      <c r="E731" s="14" t="n">
        <v>3.09167534041412</v>
      </c>
      <c r="F731" s="7" t="n">
        <v>4.5</v>
      </c>
      <c r="G731" s="7">
        <f>D731-E731</f>
        <v/>
      </c>
      <c r="H731" s="16">
        <f>D731+E731</f>
        <v/>
      </c>
      <c r="I731" s="11">
        <f>IFERROR(F731/SQRT(F731^2+W731), "X")</f>
        <v/>
      </c>
      <c r="J731" s="33">
        <f>IFERROR(SQRT((1-I731^2)/W731), "X")</f>
        <v/>
      </c>
      <c r="K731" s="33">
        <f>IFERROR(1/J731, "X")</f>
        <v/>
      </c>
      <c r="L731" s="33">
        <f>IFERROR(I731-J731, "X")</f>
        <v/>
      </c>
      <c r="M731" s="33">
        <f>IFERROR(I731+J731, "X")</f>
        <v/>
      </c>
      <c r="N731" s="8" t="n">
        <v>1</v>
      </c>
      <c r="O731" s="9" t="n">
        <v>0</v>
      </c>
      <c r="P731" s="8" t="n">
        <v>0</v>
      </c>
      <c r="Q731" s="9" t="n">
        <v>1</v>
      </c>
      <c r="R731" s="9" t="n">
        <v>0</v>
      </c>
      <c r="S731" s="9" t="n">
        <v>0</v>
      </c>
      <c r="T731" s="9" t="n">
        <v>0</v>
      </c>
      <c r="U731" s="8" t="n">
        <v>875</v>
      </c>
      <c r="V731" s="9" t="n">
        <v>23</v>
      </c>
      <c r="W731" s="9">
        <f>U731-V731-1</f>
        <v/>
      </c>
      <c r="X731" s="9">
        <f>COUNTIF(B:B,B731)</f>
        <v/>
      </c>
      <c r="Y731" s="7">
        <f>(AN731*0+AO731*7+AP731*11+AQ731*14)</f>
        <v/>
      </c>
      <c r="Z731" s="7">
        <f>BQ731-Y731-6</f>
        <v/>
      </c>
      <c r="AA731" s="9" t="n">
        <v>0</v>
      </c>
      <c r="AB731" s="9" t="n">
        <v>1</v>
      </c>
      <c r="AC731" s="9" t="n">
        <v>1</v>
      </c>
      <c r="AD731" s="9" t="n">
        <v>0</v>
      </c>
      <c r="AE731" s="9" t="n">
        <v>0</v>
      </c>
      <c r="AF731" s="9" t="n">
        <v>0</v>
      </c>
      <c r="AG731" s="8" t="n">
        <v>0</v>
      </c>
      <c r="AH731" s="9" t="n">
        <v>0</v>
      </c>
      <c r="AI731" s="30" t="n">
        <v>1</v>
      </c>
      <c r="AJ731" s="9" t="n">
        <v>1</v>
      </c>
      <c r="AK731" s="30" t="n">
        <v>0</v>
      </c>
      <c r="AL731" s="21" t="n">
        <v>1994</v>
      </c>
      <c r="AM731" s="23">
        <f>LN(AL731)</f>
        <v/>
      </c>
      <c r="AN731" s="33" t="n">
        <v>0.62</v>
      </c>
      <c r="AO731" s="33" t="n">
        <v>0.27</v>
      </c>
      <c r="AP731" s="33" t="n">
        <v>0.11</v>
      </c>
      <c r="AQ731" s="43" t="n">
        <v>0</v>
      </c>
      <c r="AR731" s="33" t="inlineStr">
        <is>
          <t>.</t>
        </is>
      </c>
      <c r="AS731" s="43" t="inlineStr">
        <is>
          <t>.</t>
        </is>
      </c>
      <c r="AT731" s="42" t="inlineStr">
        <is>
          <t>.</t>
        </is>
      </c>
      <c r="AU731" s="18" t="inlineStr">
        <is>
          <t>.</t>
        </is>
      </c>
      <c r="AV731" t="n">
        <v>0</v>
      </c>
      <c r="AW731" s="40" t="n">
        <v>1</v>
      </c>
      <c r="AX731" s="39">
        <f>1-AY731</f>
        <v/>
      </c>
      <c r="AY731" s="40" t="n">
        <v>0.64839931153</v>
      </c>
      <c r="BA731" s="18" t="n"/>
      <c r="BB731" t="n">
        <v>0.5</v>
      </c>
      <c r="BC731" s="18" t="n">
        <v>0.5</v>
      </c>
      <c r="BD731" s="18" t="inlineStr">
        <is>
          <t>Kenya</t>
        </is>
      </c>
      <c r="BE731" t="n">
        <v>0</v>
      </c>
      <c r="BF731" t="n">
        <v>0</v>
      </c>
      <c r="BG731" t="n">
        <v>0</v>
      </c>
      <c r="BH731" t="n">
        <v>0</v>
      </c>
      <c r="BI731" t="n">
        <v>0</v>
      </c>
      <c r="BJ731" t="n">
        <v>0</v>
      </c>
      <c r="BK731" s="18" t="n">
        <v>1</v>
      </c>
      <c r="BL731" t="n">
        <v>0</v>
      </c>
      <c r="BM731" t="n">
        <v>1</v>
      </c>
      <c r="BN731" s="18" t="n">
        <v>0</v>
      </c>
      <c r="BO731" t="n">
        <v>35.98</v>
      </c>
      <c r="BP731" t="n">
        <v>67.68000000000001</v>
      </c>
      <c r="BQ731" s="25" t="n">
        <v>33</v>
      </c>
      <c r="BR731" t="n">
        <v>1</v>
      </c>
      <c r="BS731" t="n">
        <v>0</v>
      </c>
      <c r="BT731" t="n">
        <v>0</v>
      </c>
      <c r="BU731" t="n">
        <v>0</v>
      </c>
      <c r="BV731" t="n">
        <v>0</v>
      </c>
      <c r="BW731" t="n">
        <v>0</v>
      </c>
      <c r="BX731" t="n">
        <v>0</v>
      </c>
      <c r="BY731" s="18" t="n">
        <v>0</v>
      </c>
      <c r="BZ731" t="n">
        <v>0</v>
      </c>
      <c r="CA731" t="n">
        <v>0</v>
      </c>
      <c r="CB731" t="n">
        <v>1</v>
      </c>
      <c r="CC731" s="18" t="n">
        <v>0</v>
      </c>
      <c r="CD731" t="n">
        <v>0</v>
      </c>
      <c r="CE731" t="n">
        <v>0</v>
      </c>
      <c r="CF731" t="n">
        <v>0</v>
      </c>
      <c r="CG731" t="n">
        <v>0</v>
      </c>
      <c r="CH731" s="18" t="n">
        <v>0</v>
      </c>
      <c r="CI731" t="n">
        <v>1</v>
      </c>
      <c r="CJ731" t="n">
        <v>1</v>
      </c>
      <c r="CK731" t="n">
        <v>0</v>
      </c>
      <c r="CL731" t="n">
        <v>0</v>
      </c>
      <c r="CM731" t="n">
        <v>0</v>
      </c>
      <c r="CN731" t="n">
        <v>0</v>
      </c>
      <c r="CO731" t="n">
        <v>0</v>
      </c>
      <c r="CP731" t="n">
        <v>0</v>
      </c>
      <c r="CQ731" t="n">
        <v>0</v>
      </c>
      <c r="CR731" t="n">
        <v>0</v>
      </c>
      <c r="CS731" s="18" t="n">
        <v>1</v>
      </c>
      <c r="DD731" s="34" t="inlineStr">
        <is>
          <t>X</t>
        </is>
      </c>
    </row>
    <row r="732">
      <c r="A732" t="n">
        <v>731</v>
      </c>
      <c r="B732" t="n">
        <v>44</v>
      </c>
      <c r="C732" s="25" t="inlineStr">
        <is>
          <t>Wambugu (2003)</t>
        </is>
      </c>
      <c r="D732" s="12" t="n">
        <v>3.555807634162211</v>
      </c>
      <c r="E732" s="14" t="n">
        <v>0.7832175405643638</v>
      </c>
      <c r="F732" s="7" t="n">
        <v>4.54</v>
      </c>
      <c r="G732" s="7">
        <f>D732-E732</f>
        <v/>
      </c>
      <c r="H732" s="16">
        <f>D732+E732</f>
        <v/>
      </c>
      <c r="I732" s="11">
        <f>IFERROR(F732/SQRT(F732^2+W732), "X")</f>
        <v/>
      </c>
      <c r="J732" s="33">
        <f>IFERROR(SQRT((1-I732^2)/W732), "X")</f>
        <v/>
      </c>
      <c r="K732" s="33">
        <f>IFERROR(1/J732, "X")</f>
        <v/>
      </c>
      <c r="L732" s="33">
        <f>IFERROR(I732-J732, "X")</f>
        <v/>
      </c>
      <c r="M732" s="33">
        <f>IFERROR(I732+J732, "X")</f>
        <v/>
      </c>
      <c r="N732" s="8" t="n">
        <v>1</v>
      </c>
      <c r="O732" s="9" t="n">
        <v>0</v>
      </c>
      <c r="P732" s="8" t="n">
        <v>0</v>
      </c>
      <c r="Q732" s="9" t="n">
        <v>1</v>
      </c>
      <c r="R732" s="9" t="n">
        <v>0</v>
      </c>
      <c r="S732" s="9" t="n">
        <v>0</v>
      </c>
      <c r="T732" s="9" t="n">
        <v>0</v>
      </c>
      <c r="U732" s="8" t="n">
        <v>875</v>
      </c>
      <c r="V732" s="9" t="n">
        <v>23</v>
      </c>
      <c r="W732" s="9">
        <f>U732-V732-1</f>
        <v/>
      </c>
      <c r="X732" s="9">
        <f>COUNTIF(B:B,B732)</f>
        <v/>
      </c>
      <c r="Y732" s="7">
        <f>(AN732*0+AO732*7+AP732*11+AQ732*14)</f>
        <v/>
      </c>
      <c r="Z732" s="7">
        <f>BQ732-Y732-6</f>
        <v/>
      </c>
      <c r="AA732" s="9" t="n">
        <v>0</v>
      </c>
      <c r="AB732" s="9" t="n">
        <v>1</v>
      </c>
      <c r="AC732" s="9" t="n">
        <v>1</v>
      </c>
      <c r="AD732" s="9" t="n">
        <v>0</v>
      </c>
      <c r="AE732" s="9" t="n">
        <v>0</v>
      </c>
      <c r="AF732" s="9" t="n">
        <v>0</v>
      </c>
      <c r="AG732" s="8" t="n">
        <v>0</v>
      </c>
      <c r="AH732" s="9" t="n">
        <v>0</v>
      </c>
      <c r="AI732" s="30" t="n">
        <v>1</v>
      </c>
      <c r="AJ732" s="9" t="n">
        <v>1</v>
      </c>
      <c r="AK732" s="30" t="n">
        <v>0</v>
      </c>
      <c r="AL732" s="21" t="n">
        <v>1994</v>
      </c>
      <c r="AM732" s="23">
        <f>LN(AL732)</f>
        <v/>
      </c>
      <c r="AN732" s="33" t="n">
        <v>0.62</v>
      </c>
      <c r="AO732" s="33" t="n">
        <v>0.27</v>
      </c>
      <c r="AP732" s="33" t="n">
        <v>0.11</v>
      </c>
      <c r="AQ732" s="43" t="n">
        <v>0</v>
      </c>
      <c r="AR732" s="33" t="inlineStr">
        <is>
          <t>.</t>
        </is>
      </c>
      <c r="AS732" s="43" t="inlineStr">
        <is>
          <t>.</t>
        </is>
      </c>
      <c r="AT732" s="42" t="inlineStr">
        <is>
          <t>.</t>
        </is>
      </c>
      <c r="AU732" s="18" t="inlineStr">
        <is>
          <t>.</t>
        </is>
      </c>
      <c r="AV732" t="n">
        <v>0</v>
      </c>
      <c r="AW732" s="40" t="n">
        <v>1</v>
      </c>
      <c r="AX732" s="39">
        <f>1-AY732</f>
        <v/>
      </c>
      <c r="AY732" s="40" t="n">
        <v>0.64839931153</v>
      </c>
      <c r="BA732" s="18" t="n"/>
      <c r="BB732" t="n">
        <v>0.5</v>
      </c>
      <c r="BC732" s="18" t="n">
        <v>0.5</v>
      </c>
      <c r="BD732" s="18" t="inlineStr">
        <is>
          <t>Kenya</t>
        </is>
      </c>
      <c r="BE732" t="n">
        <v>0</v>
      </c>
      <c r="BF732" t="n">
        <v>0</v>
      </c>
      <c r="BG732" t="n">
        <v>0</v>
      </c>
      <c r="BH732" t="n">
        <v>0</v>
      </c>
      <c r="BI732" t="n">
        <v>0</v>
      </c>
      <c r="BJ732" t="n">
        <v>0</v>
      </c>
      <c r="BK732" s="18" t="n">
        <v>1</v>
      </c>
      <c r="BL732" t="n">
        <v>0</v>
      </c>
      <c r="BM732" t="n">
        <v>1</v>
      </c>
      <c r="BN732" s="18" t="n">
        <v>0</v>
      </c>
      <c r="BO732" t="n">
        <v>35.98</v>
      </c>
      <c r="BP732" t="n">
        <v>67.68000000000001</v>
      </c>
      <c r="BQ732" s="25" t="n">
        <v>33</v>
      </c>
      <c r="BR732" t="n">
        <v>1</v>
      </c>
      <c r="BS732" t="n">
        <v>0</v>
      </c>
      <c r="BT732" t="n">
        <v>0</v>
      </c>
      <c r="BU732" t="n">
        <v>0</v>
      </c>
      <c r="BV732" t="n">
        <v>0</v>
      </c>
      <c r="BW732" t="n">
        <v>0</v>
      </c>
      <c r="BX732" t="n">
        <v>0</v>
      </c>
      <c r="BY732" s="18" t="n">
        <v>0</v>
      </c>
      <c r="BZ732" t="n">
        <v>0</v>
      </c>
      <c r="CA732" t="n">
        <v>0</v>
      </c>
      <c r="CB732" t="n">
        <v>1</v>
      </c>
      <c r="CC732" s="18" t="n">
        <v>0</v>
      </c>
      <c r="CD732" t="n">
        <v>0</v>
      </c>
      <c r="CE732" t="n">
        <v>0</v>
      </c>
      <c r="CF732" t="n">
        <v>0</v>
      </c>
      <c r="CG732" t="n">
        <v>0</v>
      </c>
      <c r="CH732" s="18" t="n">
        <v>0</v>
      </c>
      <c r="CI732" t="n">
        <v>1</v>
      </c>
      <c r="CJ732" t="n">
        <v>1</v>
      </c>
      <c r="CK732" t="n">
        <v>0</v>
      </c>
      <c r="CL732" t="n">
        <v>0</v>
      </c>
      <c r="CM732" t="n">
        <v>0</v>
      </c>
      <c r="CN732" t="n">
        <v>0</v>
      </c>
      <c r="CO732" t="n">
        <v>0</v>
      </c>
      <c r="CP732" t="n">
        <v>0</v>
      </c>
      <c r="CQ732" t="n">
        <v>0</v>
      </c>
      <c r="CR732" t="n">
        <v>0</v>
      </c>
      <c r="CS732" s="18" t="n">
        <v>1</v>
      </c>
      <c r="DD732" s="34" t="inlineStr">
        <is>
          <t>X</t>
        </is>
      </c>
    </row>
    <row r="733" customFormat="1" s="153">
      <c r="A733" s="153" t="n">
        <v>732</v>
      </c>
      <c r="B733" s="153" t="n">
        <v>44</v>
      </c>
      <c r="C733" s="154" t="inlineStr">
        <is>
          <t>Wambugu (2003)</t>
        </is>
      </c>
      <c r="D733" s="155" t="n">
        <v>30.64765561724587</v>
      </c>
      <c r="E733" s="156" t="n">
        <v>4.811248919504846</v>
      </c>
      <c r="F733" s="157" t="n">
        <v>6.37</v>
      </c>
      <c r="G733" s="157">
        <f>D733-E733</f>
        <v/>
      </c>
      <c r="H733" s="158">
        <f>D733+E733</f>
        <v/>
      </c>
      <c r="I733" s="159">
        <f>IFERROR(F733/SQRT(F733^2+W733), "X")</f>
        <v/>
      </c>
      <c r="J733" s="160">
        <f>IFERROR(SQRT((1-I733^2)/W733), "X")</f>
        <v/>
      </c>
      <c r="K733" s="160">
        <f>IFERROR(1/J733, "X")</f>
        <v/>
      </c>
      <c r="L733" s="160">
        <f>IFERROR(I733-J733, "X")</f>
        <v/>
      </c>
      <c r="M733" s="160">
        <f>IFERROR(I733+J733, "X")</f>
        <v/>
      </c>
      <c r="N733" s="161" t="n">
        <v>1</v>
      </c>
      <c r="O733" s="162" t="n">
        <v>0</v>
      </c>
      <c r="P733" s="161" t="n">
        <v>0</v>
      </c>
      <c r="Q733" s="162" t="n">
        <v>1</v>
      </c>
      <c r="R733" s="162" t="n">
        <v>0</v>
      </c>
      <c r="S733" s="162" t="n">
        <v>0</v>
      </c>
      <c r="T733" s="162" t="n">
        <v>0</v>
      </c>
      <c r="U733" s="161" t="n">
        <v>875</v>
      </c>
      <c r="V733" s="162" t="n">
        <v>23</v>
      </c>
      <c r="W733" s="162">
        <f>U733-V733-1</f>
        <v/>
      </c>
      <c r="X733" s="162">
        <f>COUNTIF(B:B,B733)</f>
        <v/>
      </c>
      <c r="Y733" s="157">
        <f>(AN733*0+AO733*7+AP733*11+AQ733*14)</f>
        <v/>
      </c>
      <c r="Z733" s="157">
        <f>BQ733-Y733-6</f>
        <v/>
      </c>
      <c r="AA733" s="162" t="n">
        <v>0</v>
      </c>
      <c r="AB733" s="162" t="n">
        <v>1</v>
      </c>
      <c r="AC733" s="162" t="n">
        <v>1</v>
      </c>
      <c r="AD733" s="162" t="n">
        <v>0</v>
      </c>
      <c r="AE733" s="162" t="n">
        <v>0</v>
      </c>
      <c r="AF733" s="162" t="n">
        <v>0</v>
      </c>
      <c r="AG733" s="161" t="n">
        <v>0</v>
      </c>
      <c r="AH733" s="162" t="n">
        <v>0</v>
      </c>
      <c r="AI733" s="163" t="n">
        <v>1</v>
      </c>
      <c r="AJ733" s="162" t="n">
        <v>1</v>
      </c>
      <c r="AK733" s="163" t="n">
        <v>0</v>
      </c>
      <c r="AL733" s="164" t="n">
        <v>1994</v>
      </c>
      <c r="AM733" s="165">
        <f>LN(AL733)</f>
        <v/>
      </c>
      <c r="AN733" s="160" t="n">
        <v>0.62</v>
      </c>
      <c r="AO733" s="160" t="n">
        <v>0.27</v>
      </c>
      <c r="AP733" s="160" t="n">
        <v>0.11</v>
      </c>
      <c r="AQ733" s="166" t="n">
        <v>0</v>
      </c>
      <c r="AR733" s="160" t="inlineStr">
        <is>
          <t>.</t>
        </is>
      </c>
      <c r="AS733" s="166" t="inlineStr">
        <is>
          <t>.</t>
        </is>
      </c>
      <c r="AT733" s="167" t="inlineStr">
        <is>
          <t>.</t>
        </is>
      </c>
      <c r="AU733" s="168" t="inlineStr">
        <is>
          <t>.</t>
        </is>
      </c>
      <c r="AV733" s="153" t="n">
        <v>0</v>
      </c>
      <c r="AW733" s="169" t="n">
        <v>1</v>
      </c>
      <c r="AX733" s="188">
        <f>1-AY733</f>
        <v/>
      </c>
      <c r="AY733" s="169" t="n">
        <v>0.64839931153</v>
      </c>
      <c r="BA733" s="168" t="n"/>
      <c r="BB733" s="153" t="n">
        <v>0.5</v>
      </c>
      <c r="BC733" s="168" t="n">
        <v>0.5</v>
      </c>
      <c r="BD733" s="168" t="inlineStr">
        <is>
          <t>Kenya</t>
        </is>
      </c>
      <c r="BE733" t="n">
        <v>0</v>
      </c>
      <c r="BF733" t="n">
        <v>0</v>
      </c>
      <c r="BG733" t="n">
        <v>0</v>
      </c>
      <c r="BH733" t="n">
        <v>0</v>
      </c>
      <c r="BI733" t="n">
        <v>0</v>
      </c>
      <c r="BJ733" t="n">
        <v>0</v>
      </c>
      <c r="BK733" s="168" t="n">
        <v>1</v>
      </c>
      <c r="BL733" t="n">
        <v>0</v>
      </c>
      <c r="BM733" t="n">
        <v>1</v>
      </c>
      <c r="BN733" s="168" t="n">
        <v>0</v>
      </c>
      <c r="BO733" t="n">
        <v>35.98</v>
      </c>
      <c r="BP733" t="n">
        <v>67.68000000000001</v>
      </c>
      <c r="BQ733" s="154" t="n">
        <v>33</v>
      </c>
      <c r="BR733" s="153" t="n">
        <v>1</v>
      </c>
      <c r="BS733" s="153" t="n">
        <v>0</v>
      </c>
      <c r="BT733" s="153" t="n">
        <v>0</v>
      </c>
      <c r="BU733" s="153" t="n">
        <v>0</v>
      </c>
      <c r="BV733" s="153" t="n">
        <v>0</v>
      </c>
      <c r="BW733" s="153" t="n">
        <v>0</v>
      </c>
      <c r="BX733" s="153" t="n">
        <v>0</v>
      </c>
      <c r="BY733" s="168" t="n">
        <v>0</v>
      </c>
      <c r="BZ733" s="153" t="n">
        <v>0</v>
      </c>
      <c r="CA733" s="153" t="n">
        <v>0</v>
      </c>
      <c r="CB733" s="153" t="n">
        <v>1</v>
      </c>
      <c r="CC733" s="168" t="n">
        <v>0</v>
      </c>
      <c r="CD733" s="153" t="n">
        <v>0</v>
      </c>
      <c r="CE733" s="153" t="n">
        <v>0</v>
      </c>
      <c r="CF733" s="153" t="n">
        <v>0</v>
      </c>
      <c r="CG733" s="153" t="n">
        <v>0</v>
      </c>
      <c r="CH733" s="168" t="n">
        <v>0</v>
      </c>
      <c r="CI733" s="153" t="n">
        <v>1</v>
      </c>
      <c r="CJ733" s="153" t="n">
        <v>1</v>
      </c>
      <c r="CK733" s="153" t="n">
        <v>0</v>
      </c>
      <c r="CL733" s="153" t="n">
        <v>0</v>
      </c>
      <c r="CM733" s="153" t="n">
        <v>0</v>
      </c>
      <c r="CN733" s="153" t="n">
        <v>0</v>
      </c>
      <c r="CO733" s="153" t="n">
        <v>0</v>
      </c>
      <c r="CP733" s="153" t="n">
        <v>0</v>
      </c>
      <c r="CQ733" s="153" t="n">
        <v>0</v>
      </c>
      <c r="CR733" s="153" t="n">
        <v>0</v>
      </c>
      <c r="CS733" s="168" t="n">
        <v>1</v>
      </c>
      <c r="CY733" s="171" t="n"/>
      <c r="DD733" s="171" t="inlineStr">
        <is>
          <t>X</t>
        </is>
      </c>
    </row>
    <row r="734">
      <c r="A734" t="n">
        <v>733</v>
      </c>
      <c r="B734" t="n">
        <v>45</v>
      </c>
      <c r="C734" s="25" t="inlineStr">
        <is>
          <t>Aryal et al. (2022)</t>
        </is>
      </c>
      <c r="D734" s="12" t="n">
        <v>7.9</v>
      </c>
      <c r="E734" s="14" t="n">
        <v>0.632</v>
      </c>
      <c r="F734" s="7" t="n">
        <v>12.5</v>
      </c>
      <c r="G734" s="7">
        <f>D734-E734</f>
        <v/>
      </c>
      <c r="H734" s="16">
        <f>D734+E734</f>
        <v/>
      </c>
      <c r="I734" s="11">
        <f>IFERROR(F734/SQRT(F734^2+W734), "X")</f>
        <v/>
      </c>
      <c r="J734" s="33">
        <f>IFERROR(SQRT((1-I734^2)/W734), "X")</f>
        <v/>
      </c>
      <c r="K734" s="33">
        <f>IFERROR(1/J734, "X")</f>
        <v/>
      </c>
      <c r="L734" s="33">
        <f>IFERROR(I734-J734, "X")</f>
        <v/>
      </c>
      <c r="M734" s="33">
        <f>IFERROR(I734+J734, "X")</f>
        <v/>
      </c>
      <c r="N734" s="8" t="n">
        <v>0</v>
      </c>
      <c r="O734" s="9" t="n">
        <v>1</v>
      </c>
      <c r="P734" s="8" t="n">
        <v>0</v>
      </c>
      <c r="Q734" s="9" t="n">
        <v>0</v>
      </c>
      <c r="R734" s="9" t="n">
        <v>0</v>
      </c>
      <c r="S734" s="9" t="n">
        <v>1</v>
      </c>
      <c r="T734" s="9" t="n">
        <v>0</v>
      </c>
      <c r="U734" s="8" t="n">
        <v>6048776</v>
      </c>
      <c r="V734" s="9" t="n">
        <v>5</v>
      </c>
      <c r="W734" s="9">
        <f>U734-V734-1</f>
        <v/>
      </c>
      <c r="X734" s="9">
        <f>COUNTIF(B:B,B734)</f>
        <v/>
      </c>
      <c r="Y734" s="7" t="n">
        <v>12.36</v>
      </c>
      <c r="Z734" s="7" t="n">
        <v>20.5</v>
      </c>
      <c r="AA734" s="9" t="n">
        <v>1</v>
      </c>
      <c r="AB734" s="9" t="n">
        <v>0</v>
      </c>
      <c r="AC734" s="9" t="n">
        <v>1</v>
      </c>
      <c r="AD734" s="9" t="n">
        <v>0</v>
      </c>
      <c r="AE734" s="9" t="n">
        <v>0</v>
      </c>
      <c r="AF734" s="9" t="n">
        <v>0</v>
      </c>
      <c r="AG734" s="8" t="n">
        <v>0</v>
      </c>
      <c r="AH734" s="9" t="n">
        <v>0</v>
      </c>
      <c r="AI734" s="30" t="n">
        <v>1</v>
      </c>
      <c r="AJ734" s="9" t="n">
        <v>0</v>
      </c>
      <c r="AK734" s="30" t="n">
        <v>1</v>
      </c>
      <c r="AL734" s="21" t="n">
        <v>1991</v>
      </c>
      <c r="AM734" s="23">
        <f>LN(AL734)</f>
        <v/>
      </c>
      <c r="AN734" s="33" t="inlineStr">
        <is>
          <t>.</t>
        </is>
      </c>
      <c r="AO734" s="33" t="inlineStr">
        <is>
          <t>.</t>
        </is>
      </c>
      <c r="AP734" s="33" t="inlineStr">
        <is>
          <t>.</t>
        </is>
      </c>
      <c r="AQ734" s="43" t="inlineStr">
        <is>
          <t>.</t>
        </is>
      </c>
      <c r="AR734" s="33" t="inlineStr">
        <is>
          <t>.</t>
        </is>
      </c>
      <c r="AS734" s="43" t="inlineStr">
        <is>
          <t>.</t>
        </is>
      </c>
      <c r="AT734" s="42" t="n">
        <v>1</v>
      </c>
      <c r="AU734" s="18" t="n">
        <v>0</v>
      </c>
      <c r="AV734" t="n">
        <v>1</v>
      </c>
      <c r="AW734" s="40" t="n">
        <v>0</v>
      </c>
      <c r="AX734" t="inlineStr">
        <is>
          <t>.</t>
        </is>
      </c>
      <c r="AY734" s="40" t="inlineStr">
        <is>
          <t>.</t>
        </is>
      </c>
      <c r="BA734" s="18" t="n"/>
      <c r="BB734" t="inlineStr">
        <is>
          <t>.</t>
        </is>
      </c>
      <c r="BC734" s="18" t="inlineStr">
        <is>
          <t>.</t>
        </is>
      </c>
      <c r="BD734" s="18" t="inlineStr">
        <is>
          <t>Norway</t>
        </is>
      </c>
      <c r="BE734" t="n">
        <v>1</v>
      </c>
      <c r="BF734" t="n">
        <v>0</v>
      </c>
      <c r="BG734" t="n">
        <v>0</v>
      </c>
      <c r="BH734" t="n">
        <v>0</v>
      </c>
      <c r="BI734" t="n">
        <v>0</v>
      </c>
      <c r="BJ734" t="n">
        <v>0</v>
      </c>
      <c r="BK734" s="18" t="n">
        <v>0</v>
      </c>
      <c r="BL734" t="n">
        <v>1</v>
      </c>
      <c r="BM734" t="n">
        <v>0</v>
      </c>
      <c r="BN734" s="18" t="n">
        <v>0</v>
      </c>
      <c r="BO734" t="n">
        <v>2706.083333333333</v>
      </c>
      <c r="BP734" t="n">
        <v>2480</v>
      </c>
      <c r="BQ734" s="25" t="n">
        <v>40.5</v>
      </c>
      <c r="BR734" t="n">
        <v>0</v>
      </c>
      <c r="BS734" t="n">
        <v>0</v>
      </c>
      <c r="BT734" t="n">
        <v>0</v>
      </c>
      <c r="BU734" t="n">
        <v>0</v>
      </c>
      <c r="BV734" t="n">
        <v>0</v>
      </c>
      <c r="BW734" t="n">
        <v>0</v>
      </c>
      <c r="BX734" t="n">
        <v>0</v>
      </c>
      <c r="BY734" s="18" t="n">
        <v>1</v>
      </c>
      <c r="BZ734" t="n">
        <v>1</v>
      </c>
      <c r="CA734" t="n">
        <v>0</v>
      </c>
      <c r="CB734" t="n">
        <v>0</v>
      </c>
      <c r="CC734" s="18" t="n">
        <v>0</v>
      </c>
      <c r="CD734" t="n">
        <v>0</v>
      </c>
      <c r="CE734" t="n">
        <v>0</v>
      </c>
      <c r="CF734" t="n">
        <v>0</v>
      </c>
      <c r="CG734" t="n">
        <v>0</v>
      </c>
      <c r="CH734" s="18" t="n">
        <v>1</v>
      </c>
      <c r="CI734" t="n">
        <v>0</v>
      </c>
      <c r="CJ734" t="n">
        <v>0</v>
      </c>
      <c r="CK734" t="n">
        <v>0</v>
      </c>
      <c r="CL734" t="n">
        <v>0</v>
      </c>
      <c r="CM734" t="n">
        <v>0</v>
      </c>
      <c r="CN734" t="n">
        <v>0</v>
      </c>
      <c r="CO734" t="n">
        <v>0</v>
      </c>
      <c r="CP734" t="n">
        <v>0</v>
      </c>
      <c r="CQ734" t="n">
        <v>0</v>
      </c>
      <c r="CR734" t="n">
        <v>0</v>
      </c>
      <c r="CS734" s="18" t="n">
        <v>1</v>
      </c>
      <c r="DD734" s="34" t="inlineStr">
        <is>
          <t>X</t>
        </is>
      </c>
    </row>
    <row r="735">
      <c r="A735" t="n">
        <v>734</v>
      </c>
      <c r="B735" t="n">
        <v>45</v>
      </c>
      <c r="C735" s="25" t="inlineStr">
        <is>
          <t>Aryal et al. (2022)</t>
        </is>
      </c>
      <c r="D735" s="12" t="n">
        <v>7.5</v>
      </c>
      <c r="E735" s="14" t="n">
        <v>0.6716417910447762</v>
      </c>
      <c r="F735" s="7" t="n">
        <v>11.16666666666667</v>
      </c>
      <c r="G735" s="7">
        <f>D735-E735</f>
        <v/>
      </c>
      <c r="H735" s="16">
        <f>D735+E735</f>
        <v/>
      </c>
      <c r="I735" s="11">
        <f>IFERROR(F735/SQRT(F735^2+W735), "X")</f>
        <v/>
      </c>
      <c r="J735" s="33">
        <f>IFERROR(SQRT((1-I735^2)/W735), "X")</f>
        <v/>
      </c>
      <c r="K735" s="33">
        <f>IFERROR(1/J735, "X")</f>
        <v/>
      </c>
      <c r="L735" s="33">
        <f>IFERROR(I735-J735, "X")</f>
        <v/>
      </c>
      <c r="M735" s="33">
        <f>IFERROR(I735+J735, "X")</f>
        <v/>
      </c>
      <c r="N735" s="8" t="n">
        <v>0</v>
      </c>
      <c r="O735" s="9" t="n">
        <v>1</v>
      </c>
      <c r="P735" s="8" t="n">
        <v>0</v>
      </c>
      <c r="Q735" s="9" t="n">
        <v>0</v>
      </c>
      <c r="R735" s="9" t="n">
        <v>0</v>
      </c>
      <c r="S735" s="9" t="n">
        <v>1</v>
      </c>
      <c r="T735" s="9" t="n">
        <v>0</v>
      </c>
      <c r="U735" s="8" t="n">
        <v>6048776</v>
      </c>
      <c r="V735" s="9" t="n">
        <v>5</v>
      </c>
      <c r="W735" s="9">
        <f>U735-V735-1</f>
        <v/>
      </c>
      <c r="X735" s="9">
        <f>COUNTIF(B:B,B735)</f>
        <v/>
      </c>
      <c r="Y735" s="7" t="n">
        <v>12.36</v>
      </c>
      <c r="Z735" s="7" t="n">
        <v>20.5</v>
      </c>
      <c r="AA735" s="9" t="n">
        <v>1</v>
      </c>
      <c r="AB735" s="9" t="n">
        <v>0</v>
      </c>
      <c r="AC735" s="9" t="n">
        <v>1</v>
      </c>
      <c r="AD735" s="9" t="n">
        <v>0</v>
      </c>
      <c r="AE735" s="9" t="n">
        <v>0</v>
      </c>
      <c r="AF735" s="9" t="n">
        <v>0</v>
      </c>
      <c r="AG735" s="8" t="n">
        <v>0</v>
      </c>
      <c r="AH735" s="9" t="n">
        <v>0</v>
      </c>
      <c r="AI735" s="30" t="n">
        <v>1</v>
      </c>
      <c r="AJ735" s="9" t="n">
        <v>0</v>
      </c>
      <c r="AK735" s="30" t="n">
        <v>1</v>
      </c>
      <c r="AL735" s="21" t="n">
        <v>1991</v>
      </c>
      <c r="AM735" s="23">
        <f>LN(AL735)</f>
        <v/>
      </c>
      <c r="AN735" s="33" t="inlineStr">
        <is>
          <t>.</t>
        </is>
      </c>
      <c r="AO735" s="33" t="inlineStr">
        <is>
          <t>.</t>
        </is>
      </c>
      <c r="AP735" s="33" t="inlineStr">
        <is>
          <t>.</t>
        </is>
      </c>
      <c r="AQ735" s="43" t="inlineStr">
        <is>
          <t>.</t>
        </is>
      </c>
      <c r="AR735" s="33" t="inlineStr">
        <is>
          <t>.</t>
        </is>
      </c>
      <c r="AS735" s="43" t="inlineStr">
        <is>
          <t>.</t>
        </is>
      </c>
      <c r="AT735" s="42" t="n">
        <v>1</v>
      </c>
      <c r="AU735" s="18" t="n">
        <v>0</v>
      </c>
      <c r="AV735" t="n">
        <v>1</v>
      </c>
      <c r="AW735" s="40" t="n">
        <v>0</v>
      </c>
      <c r="AX735" t="inlineStr">
        <is>
          <t>.</t>
        </is>
      </c>
      <c r="AY735" s="40" t="inlineStr">
        <is>
          <t>.</t>
        </is>
      </c>
      <c r="BA735" s="18" t="n"/>
      <c r="BB735" t="inlineStr">
        <is>
          <t>.</t>
        </is>
      </c>
      <c r="BC735" s="18" t="inlineStr">
        <is>
          <t>.</t>
        </is>
      </c>
      <c r="BD735" s="18" t="inlineStr">
        <is>
          <t>Norway</t>
        </is>
      </c>
      <c r="BE735" t="n">
        <v>1</v>
      </c>
      <c r="BF735" t="n">
        <v>0</v>
      </c>
      <c r="BG735" t="n">
        <v>0</v>
      </c>
      <c r="BH735" t="n">
        <v>0</v>
      </c>
      <c r="BI735" t="n">
        <v>0</v>
      </c>
      <c r="BJ735" t="n">
        <v>0</v>
      </c>
      <c r="BK735" s="18" t="n">
        <v>0</v>
      </c>
      <c r="BL735" t="n">
        <v>1</v>
      </c>
      <c r="BM735" t="n">
        <v>0</v>
      </c>
      <c r="BN735" s="18" t="n">
        <v>0</v>
      </c>
      <c r="BO735" t="n">
        <v>2706.083333333333</v>
      </c>
      <c r="BP735" t="n">
        <v>2480</v>
      </c>
      <c r="BQ735" s="25" t="n">
        <v>40.5</v>
      </c>
      <c r="BR735" t="n">
        <v>0</v>
      </c>
      <c r="BS735" t="n">
        <v>0</v>
      </c>
      <c r="BT735" t="n">
        <v>0</v>
      </c>
      <c r="BU735" t="n">
        <v>0</v>
      </c>
      <c r="BV735" t="n">
        <v>0</v>
      </c>
      <c r="BW735" t="n">
        <v>0</v>
      </c>
      <c r="BX735" t="n">
        <v>0</v>
      </c>
      <c r="BY735" s="18" t="n">
        <v>1</v>
      </c>
      <c r="BZ735" t="n">
        <v>1</v>
      </c>
      <c r="CA735" t="n">
        <v>0</v>
      </c>
      <c r="CB735" t="n">
        <v>0</v>
      </c>
      <c r="CC735" s="18" t="n">
        <v>0</v>
      </c>
      <c r="CD735" t="n">
        <v>0</v>
      </c>
      <c r="CE735" t="n">
        <v>0</v>
      </c>
      <c r="CF735" t="n">
        <v>0</v>
      </c>
      <c r="CG735" t="n">
        <v>0</v>
      </c>
      <c r="CH735" s="18" t="n">
        <v>1</v>
      </c>
      <c r="CI735" t="n">
        <v>0</v>
      </c>
      <c r="CJ735" t="n">
        <v>0</v>
      </c>
      <c r="CK735" t="n">
        <v>0</v>
      </c>
      <c r="CL735" t="n">
        <v>0</v>
      </c>
      <c r="CM735" t="n">
        <v>0</v>
      </c>
      <c r="CN735" t="n">
        <v>0</v>
      </c>
      <c r="CO735" t="n">
        <v>0</v>
      </c>
      <c r="CP735" t="n">
        <v>0</v>
      </c>
      <c r="CQ735" t="n">
        <v>0</v>
      </c>
      <c r="CR735" t="n">
        <v>0</v>
      </c>
      <c r="CS735" s="18" t="n">
        <v>1</v>
      </c>
      <c r="DD735" s="34" t="inlineStr">
        <is>
          <t>X</t>
        </is>
      </c>
    </row>
    <row r="736">
      <c r="A736" t="n">
        <v>735</v>
      </c>
      <c r="B736" t="n">
        <v>45</v>
      </c>
      <c r="C736" s="25" t="inlineStr">
        <is>
          <t>Aryal et al. (2022)</t>
        </is>
      </c>
      <c r="D736" s="12" t="n">
        <v>7.6</v>
      </c>
      <c r="E736" s="14" t="n">
        <v>0.4033519553072626</v>
      </c>
      <c r="F736" s="7" t="n">
        <v>18.84210526315789</v>
      </c>
      <c r="G736" s="7">
        <f>D736-E736</f>
        <v/>
      </c>
      <c r="H736" s="16">
        <f>D736+E736</f>
        <v/>
      </c>
      <c r="I736" s="11">
        <f>IFERROR(F736/SQRT(F736^2+W736), "X")</f>
        <v/>
      </c>
      <c r="J736" s="33">
        <f>IFERROR(SQRT((1-I736^2)/W736), "X")</f>
        <v/>
      </c>
      <c r="K736" s="33">
        <f>IFERROR(1/J736, "X")</f>
        <v/>
      </c>
      <c r="L736" s="33">
        <f>IFERROR(I736-J736, "X")</f>
        <v/>
      </c>
      <c r="M736" s="33">
        <f>IFERROR(I736+J736, "X")</f>
        <v/>
      </c>
      <c r="N736" s="8" t="n">
        <v>0</v>
      </c>
      <c r="O736" s="9" t="n">
        <v>1</v>
      </c>
      <c r="P736" s="8" t="n">
        <v>0</v>
      </c>
      <c r="Q736" s="9" t="n">
        <v>0</v>
      </c>
      <c r="R736" s="9" t="n">
        <v>0</v>
      </c>
      <c r="S736" s="9" t="n">
        <v>1</v>
      </c>
      <c r="T736" s="9" t="n">
        <v>0</v>
      </c>
      <c r="U736" s="8" t="n">
        <v>8697979</v>
      </c>
      <c r="V736" s="9" t="n">
        <v>5</v>
      </c>
      <c r="W736" s="9">
        <f>U736-V736-1</f>
        <v/>
      </c>
      <c r="X736" s="9">
        <f>COUNTIF(B:B,B736)</f>
        <v/>
      </c>
      <c r="Y736" s="7" t="n">
        <v>12.27</v>
      </c>
      <c r="Z736" s="7" t="n">
        <v>20.5</v>
      </c>
      <c r="AA736" s="9" t="n">
        <v>1</v>
      </c>
      <c r="AB736" s="9" t="n">
        <v>0</v>
      </c>
      <c r="AC736" s="9" t="n">
        <v>1</v>
      </c>
      <c r="AD736" s="9" t="n">
        <v>0</v>
      </c>
      <c r="AE736" s="9" t="n">
        <v>0</v>
      </c>
      <c r="AF736" s="9" t="n">
        <v>0</v>
      </c>
      <c r="AG736" s="8" t="n">
        <v>0</v>
      </c>
      <c r="AH736" s="9" t="n">
        <v>0</v>
      </c>
      <c r="AI736" s="30" t="n">
        <v>1</v>
      </c>
      <c r="AJ736" s="9" t="n">
        <v>0</v>
      </c>
      <c r="AK736" s="30" t="n">
        <v>1</v>
      </c>
      <c r="AL736" s="21" t="n">
        <v>1991</v>
      </c>
      <c r="AM736" s="23">
        <f>LN(AL736)</f>
        <v/>
      </c>
      <c r="AN736" s="33" t="inlineStr">
        <is>
          <t>.</t>
        </is>
      </c>
      <c r="AO736" s="33" t="inlineStr">
        <is>
          <t>.</t>
        </is>
      </c>
      <c r="AP736" s="33" t="inlineStr">
        <is>
          <t>.</t>
        </is>
      </c>
      <c r="AQ736" s="43" t="inlineStr">
        <is>
          <t>.</t>
        </is>
      </c>
      <c r="AR736" s="33" t="inlineStr">
        <is>
          <t>.</t>
        </is>
      </c>
      <c r="AS736" s="43" t="inlineStr">
        <is>
          <t>.</t>
        </is>
      </c>
      <c r="AT736" s="42" t="n">
        <v>1</v>
      </c>
      <c r="AU736" s="18" t="n">
        <v>0</v>
      </c>
      <c r="AV736" t="n">
        <v>1</v>
      </c>
      <c r="AW736" s="40" t="n">
        <v>0</v>
      </c>
      <c r="AX736" t="inlineStr">
        <is>
          <t>.</t>
        </is>
      </c>
      <c r="AY736" s="40" t="inlineStr">
        <is>
          <t>.</t>
        </is>
      </c>
      <c r="BA736" s="18" t="n"/>
      <c r="BB736" t="inlineStr">
        <is>
          <t>.</t>
        </is>
      </c>
      <c r="BC736" s="18" t="inlineStr">
        <is>
          <t>.</t>
        </is>
      </c>
      <c r="BD736" s="18" t="inlineStr">
        <is>
          <t>Norway</t>
        </is>
      </c>
      <c r="BE736" t="n">
        <v>1</v>
      </c>
      <c r="BF736" t="n">
        <v>0</v>
      </c>
      <c r="BG736" t="n">
        <v>0</v>
      </c>
      <c r="BH736" t="n">
        <v>0</v>
      </c>
      <c r="BI736" t="n">
        <v>0</v>
      </c>
      <c r="BJ736" t="n">
        <v>0</v>
      </c>
      <c r="BK736" s="18" t="n">
        <v>0</v>
      </c>
      <c r="BL736" t="n">
        <v>1</v>
      </c>
      <c r="BM736" t="n">
        <v>0</v>
      </c>
      <c r="BN736" s="18" t="n">
        <v>0</v>
      </c>
      <c r="BO736" t="n">
        <v>2706.083333333333</v>
      </c>
      <c r="BP736" t="n">
        <v>2480</v>
      </c>
      <c r="BQ736" s="25" t="n">
        <v>40.5</v>
      </c>
      <c r="BR736" t="n">
        <v>0</v>
      </c>
      <c r="BS736" t="n">
        <v>0</v>
      </c>
      <c r="BT736" t="n">
        <v>0</v>
      </c>
      <c r="BU736" t="n">
        <v>0</v>
      </c>
      <c r="BV736" t="n">
        <v>0</v>
      </c>
      <c r="BW736" t="n">
        <v>0</v>
      </c>
      <c r="BX736" t="n">
        <v>0</v>
      </c>
      <c r="BY736" s="18" t="n">
        <v>1</v>
      </c>
      <c r="BZ736" t="n">
        <v>1</v>
      </c>
      <c r="CA736" t="n">
        <v>0</v>
      </c>
      <c r="CB736" t="n">
        <v>0</v>
      </c>
      <c r="CC736" s="18" t="n">
        <v>0</v>
      </c>
      <c r="CD736" t="n">
        <v>0</v>
      </c>
      <c r="CE736" t="n">
        <v>0</v>
      </c>
      <c r="CF736" t="n">
        <v>0</v>
      </c>
      <c r="CG736" t="n">
        <v>0</v>
      </c>
      <c r="CH736" s="18" t="n">
        <v>1</v>
      </c>
      <c r="CI736" t="n">
        <v>0</v>
      </c>
      <c r="CJ736" t="n">
        <v>0</v>
      </c>
      <c r="CK736" t="n">
        <v>0</v>
      </c>
      <c r="CL736" t="n">
        <v>0</v>
      </c>
      <c r="CM736" t="n">
        <v>0</v>
      </c>
      <c r="CN736" t="n">
        <v>0</v>
      </c>
      <c r="CO736" t="n">
        <v>0</v>
      </c>
      <c r="CP736" t="n">
        <v>0</v>
      </c>
      <c r="CQ736" t="n">
        <v>0</v>
      </c>
      <c r="CR736" t="n">
        <v>0</v>
      </c>
      <c r="CS736" s="18" t="n">
        <v>1</v>
      </c>
      <c r="DD736" s="34" t="inlineStr">
        <is>
          <t>X</t>
        </is>
      </c>
    </row>
    <row r="737">
      <c r="A737" t="n">
        <v>736</v>
      </c>
      <c r="B737" t="n">
        <v>45</v>
      </c>
      <c r="C737" s="25" t="inlineStr">
        <is>
          <t>Aryal et al. (2022)</t>
        </is>
      </c>
      <c r="D737" s="12" t="n">
        <v>7.5</v>
      </c>
      <c r="E737" s="14" t="n">
        <v>0.5555555555555556</v>
      </c>
      <c r="F737" s="7" t="n">
        <v>13.5</v>
      </c>
      <c r="G737" s="7">
        <f>D737-E737</f>
        <v/>
      </c>
      <c r="H737" s="16">
        <f>D737+E737</f>
        <v/>
      </c>
      <c r="I737" s="11">
        <f>IFERROR(F737/SQRT(F737^2+W737), "X")</f>
        <v/>
      </c>
      <c r="J737" s="33">
        <f>IFERROR(SQRT((1-I737^2)/W737), "X")</f>
        <v/>
      </c>
      <c r="K737" s="33">
        <f>IFERROR(1/J737, "X")</f>
        <v/>
      </c>
      <c r="L737" s="33">
        <f>IFERROR(I737-J737, "X")</f>
        <v/>
      </c>
      <c r="M737" s="33">
        <f>IFERROR(I737+J737, "X")</f>
        <v/>
      </c>
      <c r="N737" s="8" t="n">
        <v>0</v>
      </c>
      <c r="O737" s="9" t="n">
        <v>1</v>
      </c>
      <c r="P737" s="8" t="n">
        <v>0</v>
      </c>
      <c r="Q737" s="9" t="n">
        <v>0</v>
      </c>
      <c r="R737" s="9" t="n">
        <v>0</v>
      </c>
      <c r="S737" s="9" t="n">
        <v>1</v>
      </c>
      <c r="T737" s="9" t="n">
        <v>0</v>
      </c>
      <c r="U737" s="8" t="n">
        <v>8697979</v>
      </c>
      <c r="V737" s="9" t="n">
        <v>5</v>
      </c>
      <c r="W737" s="9">
        <f>U737-V737-1</f>
        <v/>
      </c>
      <c r="X737" s="9">
        <f>COUNTIF(B:B,B737)</f>
        <v/>
      </c>
      <c r="Y737" s="7" t="n">
        <v>12.36</v>
      </c>
      <c r="Z737" s="7" t="n">
        <v>20.5</v>
      </c>
      <c r="AA737" s="9" t="n">
        <v>1</v>
      </c>
      <c r="AB737" s="9" t="n">
        <v>0</v>
      </c>
      <c r="AC737" s="9" t="n">
        <v>1</v>
      </c>
      <c r="AD737" s="9" t="n">
        <v>0</v>
      </c>
      <c r="AE737" s="9" t="n">
        <v>0</v>
      </c>
      <c r="AF737" s="9" t="n">
        <v>0</v>
      </c>
      <c r="AG737" s="8" t="n">
        <v>0</v>
      </c>
      <c r="AH737" s="9" t="n">
        <v>0</v>
      </c>
      <c r="AI737" s="30" t="n">
        <v>1</v>
      </c>
      <c r="AJ737" s="9" t="n">
        <v>0</v>
      </c>
      <c r="AK737" s="30" t="n">
        <v>1</v>
      </c>
      <c r="AL737" s="21" t="n">
        <v>1991</v>
      </c>
      <c r="AM737" s="23">
        <f>LN(AL737)</f>
        <v/>
      </c>
      <c r="AN737" s="33" t="inlineStr">
        <is>
          <t>.</t>
        </is>
      </c>
      <c r="AO737" s="33" t="inlineStr">
        <is>
          <t>.</t>
        </is>
      </c>
      <c r="AP737" s="33" t="inlineStr">
        <is>
          <t>.</t>
        </is>
      </c>
      <c r="AQ737" s="43" t="inlineStr">
        <is>
          <t>.</t>
        </is>
      </c>
      <c r="AR737" s="33" t="inlineStr">
        <is>
          <t>.</t>
        </is>
      </c>
      <c r="AS737" s="43" t="inlineStr">
        <is>
          <t>.</t>
        </is>
      </c>
      <c r="AT737" s="42" t="n">
        <v>1</v>
      </c>
      <c r="AU737" s="18" t="n">
        <v>0</v>
      </c>
      <c r="AV737" t="n">
        <v>1</v>
      </c>
      <c r="AW737" s="40" t="n">
        <v>0</v>
      </c>
      <c r="AX737" t="inlineStr">
        <is>
          <t>.</t>
        </is>
      </c>
      <c r="AY737" s="40" t="inlineStr">
        <is>
          <t>.</t>
        </is>
      </c>
      <c r="BA737" s="18" t="n"/>
      <c r="BB737" t="inlineStr">
        <is>
          <t>.</t>
        </is>
      </c>
      <c r="BC737" s="18" t="inlineStr">
        <is>
          <t>.</t>
        </is>
      </c>
      <c r="BD737" s="18" t="inlineStr">
        <is>
          <t>Norway</t>
        </is>
      </c>
      <c r="BE737" t="n">
        <v>1</v>
      </c>
      <c r="BF737" t="n">
        <v>0</v>
      </c>
      <c r="BG737" t="n">
        <v>0</v>
      </c>
      <c r="BH737" t="n">
        <v>0</v>
      </c>
      <c r="BI737" t="n">
        <v>0</v>
      </c>
      <c r="BJ737" t="n">
        <v>0</v>
      </c>
      <c r="BK737" s="18" t="n">
        <v>0</v>
      </c>
      <c r="BL737" t="n">
        <v>1</v>
      </c>
      <c r="BM737" t="n">
        <v>0</v>
      </c>
      <c r="BN737" s="18" t="n">
        <v>0</v>
      </c>
      <c r="BO737" t="n">
        <v>2706.083333333333</v>
      </c>
      <c r="BP737" t="n">
        <v>2480</v>
      </c>
      <c r="BQ737" s="25" t="n">
        <v>40.5</v>
      </c>
      <c r="BR737" t="n">
        <v>0</v>
      </c>
      <c r="BS737" t="n">
        <v>0</v>
      </c>
      <c r="BT737" t="n">
        <v>0</v>
      </c>
      <c r="BU737" t="n">
        <v>0</v>
      </c>
      <c r="BV737" t="n">
        <v>0</v>
      </c>
      <c r="BW737" t="n">
        <v>0</v>
      </c>
      <c r="BX737" t="n">
        <v>0</v>
      </c>
      <c r="BY737" s="18" t="n">
        <v>1</v>
      </c>
      <c r="BZ737" t="n">
        <v>1</v>
      </c>
      <c r="CA737" t="n">
        <v>0</v>
      </c>
      <c r="CB737" t="n">
        <v>0</v>
      </c>
      <c r="CC737" s="18" t="n">
        <v>0</v>
      </c>
      <c r="CD737" t="n">
        <v>0</v>
      </c>
      <c r="CE737" t="n">
        <v>0</v>
      </c>
      <c r="CF737" t="n">
        <v>0</v>
      </c>
      <c r="CG737" t="n">
        <v>0</v>
      </c>
      <c r="CH737" s="18" t="n">
        <v>1</v>
      </c>
      <c r="CI737" t="n">
        <v>0</v>
      </c>
      <c r="CJ737" t="n">
        <v>0</v>
      </c>
      <c r="CK737" t="n">
        <v>0</v>
      </c>
      <c r="CL737" t="n">
        <v>0</v>
      </c>
      <c r="CM737" t="n">
        <v>0</v>
      </c>
      <c r="CN737" t="n">
        <v>0</v>
      </c>
      <c r="CO737" t="n">
        <v>0</v>
      </c>
      <c r="CP737" t="n">
        <v>0</v>
      </c>
      <c r="CQ737" t="n">
        <v>0</v>
      </c>
      <c r="CR737" t="n">
        <v>0</v>
      </c>
      <c r="CS737" s="18" t="n">
        <v>1</v>
      </c>
      <c r="DD737" s="34" t="inlineStr">
        <is>
          <t>X</t>
        </is>
      </c>
    </row>
    <row r="738">
      <c r="A738" t="n">
        <v>737</v>
      </c>
      <c r="B738" t="n">
        <v>45</v>
      </c>
      <c r="C738" s="25" t="inlineStr">
        <is>
          <t>Aryal et al. (2022)</t>
        </is>
      </c>
      <c r="D738" s="12" t="n">
        <v>7.199999999999999</v>
      </c>
      <c r="E738" s="14" t="n">
        <v>0.7522388059701492</v>
      </c>
      <c r="F738" s="7" t="n">
        <v>9.571428571428571</v>
      </c>
      <c r="G738" s="7">
        <f>D738-E738</f>
        <v/>
      </c>
      <c r="H738" s="16">
        <f>D738+E738</f>
        <v/>
      </c>
      <c r="I738" s="11">
        <f>IFERROR(F738/SQRT(F738^2+W738), "X")</f>
        <v/>
      </c>
      <c r="J738" s="33">
        <f>IFERROR(SQRT((1-I738^2)/W738), "X")</f>
        <v/>
      </c>
      <c r="K738" s="33">
        <f>IFERROR(1/J738, "X")</f>
        <v/>
      </c>
      <c r="L738" s="33">
        <f>IFERROR(I738-J738, "X")</f>
        <v/>
      </c>
      <c r="M738" s="33">
        <f>IFERROR(I738+J738, "X")</f>
        <v/>
      </c>
      <c r="N738" s="8" t="n">
        <v>0</v>
      </c>
      <c r="O738" s="9" t="n">
        <v>1</v>
      </c>
      <c r="P738" s="8" t="n">
        <v>0</v>
      </c>
      <c r="Q738" s="9" t="n">
        <v>0</v>
      </c>
      <c r="R738" s="9" t="n">
        <v>0</v>
      </c>
      <c r="S738" s="9" t="n">
        <v>1</v>
      </c>
      <c r="T738" s="9" t="n">
        <v>0</v>
      </c>
      <c r="U738" s="8" t="n">
        <v>14746755</v>
      </c>
      <c r="V738" s="9" t="n">
        <v>5</v>
      </c>
      <c r="W738" s="9">
        <f>U738-V738-1</f>
        <v/>
      </c>
      <c r="X738" s="9">
        <f>COUNTIF(B:B,B738)</f>
        <v/>
      </c>
      <c r="Y738" s="7" t="n">
        <v>12.36</v>
      </c>
      <c r="Z738" s="7" t="n">
        <v>20.5</v>
      </c>
      <c r="AA738" s="9" t="n">
        <v>1</v>
      </c>
      <c r="AB738" s="9" t="n">
        <v>0</v>
      </c>
      <c r="AC738" s="9" t="n">
        <v>1</v>
      </c>
      <c r="AD738" s="9" t="n">
        <v>0</v>
      </c>
      <c r="AE738" s="9" t="n">
        <v>0</v>
      </c>
      <c r="AF738" s="9" t="n">
        <v>0</v>
      </c>
      <c r="AG738" s="8" t="n">
        <v>0</v>
      </c>
      <c r="AH738" s="9" t="n">
        <v>0</v>
      </c>
      <c r="AI738" s="30" t="n">
        <v>1</v>
      </c>
      <c r="AJ738" s="9" t="n">
        <v>0</v>
      </c>
      <c r="AK738" s="30" t="n">
        <v>1</v>
      </c>
      <c r="AL738" s="21" t="n">
        <v>1991</v>
      </c>
      <c r="AM738" s="23">
        <f>LN(AL738)</f>
        <v/>
      </c>
      <c r="AN738" s="33" t="inlineStr">
        <is>
          <t>.</t>
        </is>
      </c>
      <c r="AO738" s="33" t="inlineStr">
        <is>
          <t>.</t>
        </is>
      </c>
      <c r="AP738" s="33" t="inlineStr">
        <is>
          <t>.</t>
        </is>
      </c>
      <c r="AQ738" s="43" t="inlineStr">
        <is>
          <t>.</t>
        </is>
      </c>
      <c r="AR738" s="33" t="inlineStr">
        <is>
          <t>.</t>
        </is>
      </c>
      <c r="AS738" s="43" t="inlineStr">
        <is>
          <t>.</t>
        </is>
      </c>
      <c r="AT738" s="42" t="n">
        <v>1</v>
      </c>
      <c r="AU738" s="18" t="n">
        <v>0</v>
      </c>
      <c r="AV738" t="n">
        <v>1</v>
      </c>
      <c r="AW738" s="40" t="n">
        <v>0</v>
      </c>
      <c r="AX738" t="inlineStr">
        <is>
          <t>.</t>
        </is>
      </c>
      <c r="AY738" s="40" t="inlineStr">
        <is>
          <t>.</t>
        </is>
      </c>
      <c r="BA738" s="18" t="n"/>
      <c r="BB738" t="inlineStr">
        <is>
          <t>.</t>
        </is>
      </c>
      <c r="BC738" s="18" t="inlineStr">
        <is>
          <t>.</t>
        </is>
      </c>
      <c r="BD738" s="18" t="inlineStr">
        <is>
          <t>Norway</t>
        </is>
      </c>
      <c r="BE738" t="n">
        <v>1</v>
      </c>
      <c r="BF738" t="n">
        <v>0</v>
      </c>
      <c r="BG738" t="n">
        <v>0</v>
      </c>
      <c r="BH738" t="n">
        <v>0</v>
      </c>
      <c r="BI738" t="n">
        <v>0</v>
      </c>
      <c r="BJ738" t="n">
        <v>0</v>
      </c>
      <c r="BK738" s="18" t="n">
        <v>0</v>
      </c>
      <c r="BL738" t="n">
        <v>1</v>
      </c>
      <c r="BM738" t="n">
        <v>0</v>
      </c>
      <c r="BN738" s="18" t="n">
        <v>0</v>
      </c>
      <c r="BO738" t="n">
        <v>2706.083333333333</v>
      </c>
      <c r="BP738" t="n">
        <v>2480</v>
      </c>
      <c r="BQ738" s="25" t="n">
        <v>40.5</v>
      </c>
      <c r="BR738" t="n">
        <v>0</v>
      </c>
      <c r="BS738" t="n">
        <v>0</v>
      </c>
      <c r="BT738" t="n">
        <v>0</v>
      </c>
      <c r="BU738" t="n">
        <v>0</v>
      </c>
      <c r="BV738" t="n">
        <v>0</v>
      </c>
      <c r="BW738" t="n">
        <v>0</v>
      </c>
      <c r="BX738" t="n">
        <v>0</v>
      </c>
      <c r="BY738" s="18" t="n">
        <v>1</v>
      </c>
      <c r="BZ738" t="n">
        <v>1</v>
      </c>
      <c r="CA738" t="n">
        <v>0</v>
      </c>
      <c r="CB738" t="n">
        <v>0</v>
      </c>
      <c r="CC738" s="18" t="n">
        <v>0</v>
      </c>
      <c r="CD738" t="n">
        <v>0</v>
      </c>
      <c r="CE738" t="n">
        <v>0</v>
      </c>
      <c r="CF738" t="n">
        <v>0</v>
      </c>
      <c r="CG738" t="n">
        <v>0</v>
      </c>
      <c r="CH738" s="18" t="n">
        <v>1</v>
      </c>
      <c r="CI738" t="n">
        <v>0</v>
      </c>
      <c r="CJ738" t="n">
        <v>0</v>
      </c>
      <c r="CK738" t="n">
        <v>0</v>
      </c>
      <c r="CL738" t="n">
        <v>0</v>
      </c>
      <c r="CM738" t="n">
        <v>0</v>
      </c>
      <c r="CN738" t="n">
        <v>0</v>
      </c>
      <c r="CO738" t="n">
        <v>0</v>
      </c>
      <c r="CP738" t="n">
        <v>0</v>
      </c>
      <c r="CQ738" t="n">
        <v>0</v>
      </c>
      <c r="CR738" t="n">
        <v>0</v>
      </c>
      <c r="CS738" s="18" t="n">
        <v>1</v>
      </c>
      <c r="DD738" s="34" t="inlineStr">
        <is>
          <t>X</t>
        </is>
      </c>
    </row>
    <row r="739" customFormat="1" s="153">
      <c r="A739" s="153" t="n">
        <v>738</v>
      </c>
      <c r="B739" s="153" t="n">
        <v>45</v>
      </c>
      <c r="C739" s="154" t="inlineStr">
        <is>
          <t>Aryal et al. (2022)</t>
        </is>
      </c>
      <c r="D739" s="155" t="n">
        <v>6.7</v>
      </c>
      <c r="E739" s="156" t="n">
        <v>0.7564516129032258</v>
      </c>
      <c r="F739" s="157" t="n">
        <v>8.857142857142858</v>
      </c>
      <c r="G739" s="157">
        <f>D739-E739</f>
        <v/>
      </c>
      <c r="H739" s="158">
        <f>D739+E739</f>
        <v/>
      </c>
      <c r="I739" s="159">
        <f>IFERROR(F739/SQRT(F739^2+W739), "X")</f>
        <v/>
      </c>
      <c r="J739" s="160">
        <f>IFERROR(SQRT((1-I739^2)/W739), "X")</f>
        <v/>
      </c>
      <c r="K739" s="160">
        <f>IFERROR(1/J739, "X")</f>
        <v/>
      </c>
      <c r="L739" s="160">
        <f>IFERROR(I739-J739, "X")</f>
        <v/>
      </c>
      <c r="M739" s="160">
        <f>IFERROR(I739+J739, "X")</f>
        <v/>
      </c>
      <c r="N739" s="161" t="n">
        <v>0</v>
      </c>
      <c r="O739" s="162" t="n">
        <v>1</v>
      </c>
      <c r="P739" s="161" t="n">
        <v>0</v>
      </c>
      <c r="Q739" s="162" t="n">
        <v>0</v>
      </c>
      <c r="R739" s="162" t="n">
        <v>0</v>
      </c>
      <c r="S739" s="162" t="n">
        <v>1</v>
      </c>
      <c r="T739" s="162" t="n">
        <v>0</v>
      </c>
      <c r="U739" s="161" t="n">
        <v>14746755</v>
      </c>
      <c r="V739" s="162" t="n">
        <v>5</v>
      </c>
      <c r="W739" s="162">
        <f>U739-V739-1</f>
        <v/>
      </c>
      <c r="X739" s="162">
        <f>COUNTIF(B:B,B739)</f>
        <v/>
      </c>
      <c r="Y739" s="157" t="n">
        <v>12.27</v>
      </c>
      <c r="Z739" s="157" t="n">
        <v>20.5</v>
      </c>
      <c r="AA739" s="162" t="n">
        <v>1</v>
      </c>
      <c r="AB739" s="162" t="n">
        <v>0</v>
      </c>
      <c r="AC739" s="162" t="n">
        <v>1</v>
      </c>
      <c r="AD739" s="162" t="n">
        <v>0</v>
      </c>
      <c r="AE739" s="162" t="n">
        <v>0</v>
      </c>
      <c r="AF739" s="162" t="n">
        <v>0</v>
      </c>
      <c r="AG739" s="161" t="n">
        <v>0</v>
      </c>
      <c r="AH739" s="162" t="n">
        <v>0</v>
      </c>
      <c r="AI739" s="163" t="n">
        <v>1</v>
      </c>
      <c r="AJ739" s="162" t="n">
        <v>0</v>
      </c>
      <c r="AK739" s="163" t="n">
        <v>1</v>
      </c>
      <c r="AL739" s="164" t="n">
        <v>1991</v>
      </c>
      <c r="AM739" s="165">
        <f>LN(AL739)</f>
        <v/>
      </c>
      <c r="AN739" s="160" t="inlineStr">
        <is>
          <t>.</t>
        </is>
      </c>
      <c r="AO739" s="160" t="inlineStr">
        <is>
          <t>.</t>
        </is>
      </c>
      <c r="AP739" s="160" t="inlineStr">
        <is>
          <t>.</t>
        </is>
      </c>
      <c r="AQ739" s="166" t="inlineStr">
        <is>
          <t>.</t>
        </is>
      </c>
      <c r="AR739" s="160" t="inlineStr">
        <is>
          <t>.</t>
        </is>
      </c>
      <c r="AS739" s="166" t="inlineStr">
        <is>
          <t>.</t>
        </is>
      </c>
      <c r="AT739" s="167" t="n">
        <v>1</v>
      </c>
      <c r="AU739" s="168" t="n">
        <v>0</v>
      </c>
      <c r="AV739" s="153" t="n">
        <v>1</v>
      </c>
      <c r="AW739" s="169" t="n">
        <v>0</v>
      </c>
      <c r="AX739" s="153" t="inlineStr">
        <is>
          <t>.</t>
        </is>
      </c>
      <c r="AY739" s="169" t="inlineStr">
        <is>
          <t>.</t>
        </is>
      </c>
      <c r="BA739" s="168" t="n"/>
      <c r="BB739" s="153" t="inlineStr">
        <is>
          <t>.</t>
        </is>
      </c>
      <c r="BC739" s="168" t="inlineStr">
        <is>
          <t>.</t>
        </is>
      </c>
      <c r="BD739" s="168" t="inlineStr">
        <is>
          <t>Norway</t>
        </is>
      </c>
      <c r="BE739" t="n">
        <v>1</v>
      </c>
      <c r="BF739" t="n">
        <v>0</v>
      </c>
      <c r="BG739" t="n">
        <v>0</v>
      </c>
      <c r="BH739" t="n">
        <v>0</v>
      </c>
      <c r="BI739" t="n">
        <v>0</v>
      </c>
      <c r="BJ739" t="n">
        <v>0</v>
      </c>
      <c r="BK739" s="168" t="n">
        <v>0</v>
      </c>
      <c r="BL739" t="n">
        <v>1</v>
      </c>
      <c r="BM739" t="n">
        <v>0</v>
      </c>
      <c r="BN739" s="168" t="n">
        <v>0</v>
      </c>
      <c r="BO739" t="n">
        <v>2706.083333333333</v>
      </c>
      <c r="BP739" t="n">
        <v>2480</v>
      </c>
      <c r="BQ739" s="154" t="n">
        <v>40.5</v>
      </c>
      <c r="BR739" s="153" t="n">
        <v>0</v>
      </c>
      <c r="BS739" s="153" t="n">
        <v>0</v>
      </c>
      <c r="BT739" s="153" t="n">
        <v>0</v>
      </c>
      <c r="BU739" s="153" t="n">
        <v>0</v>
      </c>
      <c r="BV739" s="153" t="n">
        <v>0</v>
      </c>
      <c r="BW739" s="153" t="n">
        <v>0</v>
      </c>
      <c r="BX739" s="153" t="n">
        <v>0</v>
      </c>
      <c r="BY739" s="168" t="n">
        <v>1</v>
      </c>
      <c r="BZ739" s="153" t="n">
        <v>1</v>
      </c>
      <c r="CA739" s="153" t="n">
        <v>0</v>
      </c>
      <c r="CB739" s="153" t="n">
        <v>0</v>
      </c>
      <c r="CC739" s="168" t="n">
        <v>0</v>
      </c>
      <c r="CD739" s="153" t="n">
        <v>0</v>
      </c>
      <c r="CE739" s="153" t="n">
        <v>0</v>
      </c>
      <c r="CF739" s="153" t="n">
        <v>0</v>
      </c>
      <c r="CG739" s="153" t="n">
        <v>0</v>
      </c>
      <c r="CH739" s="168" t="n">
        <v>1</v>
      </c>
      <c r="CI739" s="153" t="n">
        <v>0</v>
      </c>
      <c r="CJ739" s="153" t="n">
        <v>0</v>
      </c>
      <c r="CK739" s="153" t="n">
        <v>0</v>
      </c>
      <c r="CL739" s="153" t="n">
        <v>0</v>
      </c>
      <c r="CM739" s="153" t="n">
        <v>0</v>
      </c>
      <c r="CN739" s="153" t="n">
        <v>0</v>
      </c>
      <c r="CO739" s="153" t="n">
        <v>0</v>
      </c>
      <c r="CP739" s="153" t="n">
        <v>0</v>
      </c>
      <c r="CQ739" s="153" t="n">
        <v>0</v>
      </c>
      <c r="CR739" s="153" t="n">
        <v>0</v>
      </c>
      <c r="CS739" s="168" t="n">
        <v>1</v>
      </c>
      <c r="CY739" s="171" t="n"/>
      <c r="DD739" s="171" t="inlineStr">
        <is>
          <t>X</t>
        </is>
      </c>
    </row>
    <row r="740">
      <c r="A740" t="n">
        <v>739</v>
      </c>
      <c r="B740" t="n">
        <v>46</v>
      </c>
      <c r="C740" s="25" t="inlineStr">
        <is>
          <t>Bakis et al. (2013)</t>
        </is>
      </c>
      <c r="D740" s="12" t="n">
        <v>6.4</v>
      </c>
      <c r="E740" s="14" t="n">
        <v>0.1</v>
      </c>
      <c r="F740" s="7" t="n">
        <v>9.857142857142859</v>
      </c>
      <c r="G740" s="7">
        <f>D740-E740</f>
        <v/>
      </c>
      <c r="H740" s="16">
        <f>D740+E740</f>
        <v/>
      </c>
      <c r="I740" s="11">
        <f>IFERROR(F740/SQRT(F740^2+W740), "X")</f>
        <v/>
      </c>
      <c r="J740" s="33">
        <f>IFERROR(SQRT((1-I740^2)/W740), "X")</f>
        <v/>
      </c>
      <c r="K740" s="33">
        <f>IFERROR(1/J740, "X")</f>
        <v/>
      </c>
      <c r="L740" s="33">
        <f>IFERROR(I740-J740, "X")</f>
        <v/>
      </c>
      <c r="M740" s="33">
        <f>IFERROR(I740+J740, "X")</f>
        <v/>
      </c>
      <c r="N740" s="8" t="n">
        <v>0</v>
      </c>
      <c r="O740" s="9" t="n">
        <v>1</v>
      </c>
      <c r="P740" s="8" t="n">
        <v>0</v>
      </c>
      <c r="Q740" s="9" t="n">
        <v>0</v>
      </c>
      <c r="R740" s="9" t="n">
        <v>1</v>
      </c>
      <c r="S740" s="9" t="n">
        <v>0</v>
      </c>
      <c r="T740" s="9" t="n">
        <v>0</v>
      </c>
      <c r="U740" s="8" t="n">
        <v>11742</v>
      </c>
      <c r="V740" s="9" t="n">
        <v>2</v>
      </c>
      <c r="W740" s="9">
        <f>U740-V740-1</f>
        <v/>
      </c>
      <c r="X740" s="9">
        <f>COUNTIF(B:B,B740)</f>
        <v/>
      </c>
      <c r="Y740" s="7" t="n">
        <v>7.95</v>
      </c>
      <c r="Z740" s="7" t="n">
        <v>18.16</v>
      </c>
      <c r="AA740" s="9" t="n">
        <v>1</v>
      </c>
      <c r="AB740" s="9" t="n">
        <v>0</v>
      </c>
      <c r="AC740" s="9" t="n">
        <v>0</v>
      </c>
      <c r="AD740" s="9" t="n">
        <v>1</v>
      </c>
      <c r="AE740" s="9" t="n">
        <v>0</v>
      </c>
      <c r="AF740" s="9" t="n">
        <v>0</v>
      </c>
      <c r="AG740" s="8" t="n">
        <v>0</v>
      </c>
      <c r="AH740" s="9" t="n">
        <v>0</v>
      </c>
      <c r="AI740" s="30" t="n">
        <v>1</v>
      </c>
      <c r="AJ740" s="9" t="n">
        <v>0</v>
      </c>
      <c r="AK740" s="30" t="n">
        <v>1</v>
      </c>
      <c r="AL740" s="21" t="n">
        <v>2007</v>
      </c>
      <c r="AM740" s="23">
        <f>LN(AL740)</f>
        <v/>
      </c>
      <c r="AN740" s="33" t="inlineStr">
        <is>
          <t>.</t>
        </is>
      </c>
      <c r="AO740" s="33" t="inlineStr">
        <is>
          <t>.</t>
        </is>
      </c>
      <c r="AP740" s="33" t="inlineStr">
        <is>
          <t>.</t>
        </is>
      </c>
      <c r="AQ740" s="43" t="inlineStr">
        <is>
          <t>.</t>
        </is>
      </c>
      <c r="AR740" s="33" t="inlineStr">
        <is>
          <t>.</t>
        </is>
      </c>
      <c r="AS740" s="43" t="inlineStr">
        <is>
          <t>.</t>
        </is>
      </c>
      <c r="AT740" s="42" t="n">
        <v>0.603</v>
      </c>
      <c r="AU740" s="18" t="n">
        <v>0.397</v>
      </c>
      <c r="AV740" s="39">
        <f>1-AW740</f>
        <v/>
      </c>
      <c r="AW740" s="40" t="n">
        <v>0.216</v>
      </c>
      <c r="AX740" s="39">
        <f>1-AY740</f>
        <v/>
      </c>
      <c r="AY740" s="40" t="n">
        <v>0.237</v>
      </c>
      <c r="BA740" s="18" t="n"/>
      <c r="BB740">
        <f>1-BC740</f>
        <v/>
      </c>
      <c r="BC740" s="18" t="n">
        <v>0.792</v>
      </c>
      <c r="BD740" s="18" t="inlineStr">
        <is>
          <t>Turkey</t>
        </is>
      </c>
      <c r="BE740" t="n">
        <v>0</v>
      </c>
      <c r="BF740" t="n">
        <v>0</v>
      </c>
      <c r="BG740" t="n">
        <v>1</v>
      </c>
      <c r="BH740" t="n">
        <v>0</v>
      </c>
      <c r="BI740" t="n">
        <v>0</v>
      </c>
      <c r="BJ740" t="n">
        <v>0</v>
      </c>
      <c r="BK740" s="18" t="n">
        <v>0</v>
      </c>
      <c r="BL740" t="n">
        <v>0</v>
      </c>
      <c r="BM740" t="n">
        <v>1</v>
      </c>
      <c r="BN740" s="18" t="n">
        <v>0</v>
      </c>
      <c r="BO740" t="n">
        <v>274.3333333333333</v>
      </c>
      <c r="BP740" t="n">
        <v>142</v>
      </c>
      <c r="BQ740" s="96">
        <f>Y740+Z740+6</f>
        <v/>
      </c>
      <c r="BR740" t="n">
        <v>1</v>
      </c>
      <c r="BS740" t="n">
        <v>0</v>
      </c>
      <c r="BT740" t="n">
        <v>0</v>
      </c>
      <c r="BU740" t="n">
        <v>0</v>
      </c>
      <c r="BV740" t="n">
        <v>0</v>
      </c>
      <c r="BW740" t="n">
        <v>0</v>
      </c>
      <c r="BX740" t="n">
        <v>0</v>
      </c>
      <c r="BY740" s="18" t="n">
        <v>0</v>
      </c>
      <c r="BZ740" t="n">
        <v>0</v>
      </c>
      <c r="CA740" t="n">
        <v>0</v>
      </c>
      <c r="CB740" t="n">
        <v>1</v>
      </c>
      <c r="CC740" s="18" t="n">
        <v>0</v>
      </c>
      <c r="CD740" t="n">
        <v>0</v>
      </c>
      <c r="CE740" t="n">
        <v>0</v>
      </c>
      <c r="CF740" t="n">
        <v>0</v>
      </c>
      <c r="CG740" t="n">
        <v>0</v>
      </c>
      <c r="CH740" s="18" t="n">
        <v>0</v>
      </c>
      <c r="CI740" t="n">
        <v>0</v>
      </c>
      <c r="CJ740" t="n">
        <v>0</v>
      </c>
      <c r="CK740" t="n">
        <v>1</v>
      </c>
      <c r="CL740" t="n">
        <v>0</v>
      </c>
      <c r="CM740" t="n">
        <v>0</v>
      </c>
      <c r="CN740" t="n">
        <v>0</v>
      </c>
      <c r="CO740" t="n">
        <v>0</v>
      </c>
      <c r="CP740" t="n">
        <v>0</v>
      </c>
      <c r="CQ740" t="n">
        <v>0</v>
      </c>
      <c r="CR740" t="n">
        <v>0</v>
      </c>
      <c r="CS740" s="18" t="n">
        <v>1</v>
      </c>
      <c r="DD740" s="34" t="inlineStr">
        <is>
          <t>X</t>
        </is>
      </c>
    </row>
    <row r="741">
      <c r="A741" t="n">
        <v>740</v>
      </c>
      <c r="B741" t="n">
        <v>46</v>
      </c>
      <c r="C741" s="25" t="inlineStr">
        <is>
          <t>Bakis et al. (2013)</t>
        </is>
      </c>
      <c r="D741" s="12" t="n">
        <v>5.9</v>
      </c>
      <c r="E741" s="14" t="n">
        <v>0.1</v>
      </c>
      <c r="F741" s="7" t="n">
        <v>10.8571428571429</v>
      </c>
      <c r="G741" s="7">
        <f>D741-E741</f>
        <v/>
      </c>
      <c r="H741" s="16">
        <f>D741+E741</f>
        <v/>
      </c>
      <c r="I741" s="11">
        <f>IFERROR(F741/SQRT(F741^2+W741), "X")</f>
        <v/>
      </c>
      <c r="J741" s="33">
        <f>IFERROR(SQRT((1-I741^2)/W741), "X")</f>
        <v/>
      </c>
      <c r="K741" s="33">
        <f>IFERROR(1/J741, "X")</f>
        <v/>
      </c>
      <c r="L741" s="33">
        <f>IFERROR(I741-J741, "X")</f>
        <v/>
      </c>
      <c r="M741" s="33">
        <f>IFERROR(I741+J741, "X")</f>
        <v/>
      </c>
      <c r="N741" s="8" t="n">
        <v>0</v>
      </c>
      <c r="O741" s="9" t="n">
        <v>1</v>
      </c>
      <c r="P741" s="8" t="n">
        <v>0</v>
      </c>
      <c r="Q741" s="9" t="n">
        <v>0</v>
      </c>
      <c r="R741" s="9" t="n">
        <v>1</v>
      </c>
      <c r="S741" s="9" t="n">
        <v>0</v>
      </c>
      <c r="T741" s="9" t="n">
        <v>0</v>
      </c>
      <c r="U741" s="8" t="n">
        <v>42737</v>
      </c>
      <c r="V741" s="9" t="n">
        <v>3</v>
      </c>
      <c r="W741" s="9">
        <f>U741-V741-1</f>
        <v/>
      </c>
      <c r="X741" s="9">
        <f>COUNTIF(B:B,B741)</f>
        <v/>
      </c>
      <c r="Y741" s="7" t="n">
        <v>7.95</v>
      </c>
      <c r="Z741" s="7" t="n">
        <v>18.16</v>
      </c>
      <c r="AA741" s="9" t="n">
        <v>1</v>
      </c>
      <c r="AB741" s="9" t="n">
        <v>0</v>
      </c>
      <c r="AC741" s="9" t="n">
        <v>0</v>
      </c>
      <c r="AD741" s="9" t="n">
        <v>1</v>
      </c>
      <c r="AE741" s="9" t="n">
        <v>0</v>
      </c>
      <c r="AF741" s="9" t="n">
        <v>0</v>
      </c>
      <c r="AG741" s="8" t="n">
        <v>0</v>
      </c>
      <c r="AH741" s="9" t="n">
        <v>0</v>
      </c>
      <c r="AI741" s="30" t="n">
        <v>1</v>
      </c>
      <c r="AJ741" s="9" t="n">
        <v>0</v>
      </c>
      <c r="AK741" s="30" t="n">
        <v>1</v>
      </c>
      <c r="AL741" s="21" t="n">
        <v>2007</v>
      </c>
      <c r="AM741" s="23">
        <f>LN(AL741)</f>
        <v/>
      </c>
      <c r="AN741" s="33" t="inlineStr">
        <is>
          <t>.</t>
        </is>
      </c>
      <c r="AO741" s="33" t="inlineStr">
        <is>
          <t>.</t>
        </is>
      </c>
      <c r="AP741" s="33" t="inlineStr">
        <is>
          <t>.</t>
        </is>
      </c>
      <c r="AQ741" s="43" t="inlineStr">
        <is>
          <t>.</t>
        </is>
      </c>
      <c r="AR741" s="33" t="inlineStr">
        <is>
          <t>.</t>
        </is>
      </c>
      <c r="AS741" s="43" t="inlineStr">
        <is>
          <t>.</t>
        </is>
      </c>
      <c r="AT741" s="42" t="n">
        <v>0.603</v>
      </c>
      <c r="AU741" s="18" t="n">
        <v>0.397</v>
      </c>
      <c r="AV741" s="39">
        <f>1-AW741</f>
        <v/>
      </c>
      <c r="AW741" s="40" t="n">
        <v>0.216</v>
      </c>
      <c r="AX741" s="39">
        <f>1-AY741</f>
        <v/>
      </c>
      <c r="AY741" s="40" t="n">
        <v>0.237</v>
      </c>
      <c r="BA741" s="18" t="n"/>
      <c r="BB741">
        <f>1-BC741</f>
        <v/>
      </c>
      <c r="BC741" s="18" t="n">
        <v>0.792</v>
      </c>
      <c r="BD741" s="18" t="inlineStr">
        <is>
          <t>Turkey</t>
        </is>
      </c>
      <c r="BE741" t="n">
        <v>0</v>
      </c>
      <c r="BF741" t="n">
        <v>0</v>
      </c>
      <c r="BG741" t="n">
        <v>1</v>
      </c>
      <c r="BH741" t="n">
        <v>0</v>
      </c>
      <c r="BI741" t="n">
        <v>0</v>
      </c>
      <c r="BJ741" t="n">
        <v>0</v>
      </c>
      <c r="BK741" s="18" t="n">
        <v>0</v>
      </c>
      <c r="BL741" t="n">
        <v>0</v>
      </c>
      <c r="BM741" t="n">
        <v>1</v>
      </c>
      <c r="BN741" s="18" t="n">
        <v>0</v>
      </c>
      <c r="BO741" t="n">
        <v>274.3333333333333</v>
      </c>
      <c r="BP741" t="n">
        <v>142</v>
      </c>
      <c r="BQ741" s="96">
        <f>Y741+Z741+6</f>
        <v/>
      </c>
      <c r="BR741" t="n">
        <v>1</v>
      </c>
      <c r="BS741" t="n">
        <v>0</v>
      </c>
      <c r="BT741" t="n">
        <v>0</v>
      </c>
      <c r="BU741" t="n">
        <v>0</v>
      </c>
      <c r="BV741" t="n">
        <v>0</v>
      </c>
      <c r="BW741" t="n">
        <v>0</v>
      </c>
      <c r="BX741" t="n">
        <v>0</v>
      </c>
      <c r="BY741" s="18" t="n">
        <v>0</v>
      </c>
      <c r="BZ741" t="n">
        <v>0</v>
      </c>
      <c r="CA741" t="n">
        <v>0</v>
      </c>
      <c r="CB741" t="n">
        <v>1</v>
      </c>
      <c r="CC741" s="18" t="n">
        <v>0</v>
      </c>
      <c r="CD741" t="n">
        <v>0</v>
      </c>
      <c r="CE741" t="n">
        <v>0</v>
      </c>
      <c r="CF741" t="n">
        <v>0</v>
      </c>
      <c r="CG741" t="n">
        <v>0</v>
      </c>
      <c r="CH741" s="18" t="n">
        <v>0</v>
      </c>
      <c r="CI741" t="n">
        <v>0</v>
      </c>
      <c r="CJ741" t="n">
        <v>0</v>
      </c>
      <c r="CK741" t="n">
        <v>1</v>
      </c>
      <c r="CL741" t="n">
        <v>0</v>
      </c>
      <c r="CM741" t="n">
        <v>0</v>
      </c>
      <c r="CN741" t="n">
        <v>0</v>
      </c>
      <c r="CO741" t="n">
        <v>0</v>
      </c>
      <c r="CP741" t="n">
        <v>0</v>
      </c>
      <c r="CQ741" t="n">
        <v>0</v>
      </c>
      <c r="CR741" t="n">
        <v>0</v>
      </c>
      <c r="CS741" s="18" t="n">
        <v>1</v>
      </c>
      <c r="DD741" s="34" t="inlineStr">
        <is>
          <t>X</t>
        </is>
      </c>
    </row>
    <row r="742">
      <c r="A742" t="n">
        <v>741</v>
      </c>
      <c r="B742" t="n">
        <v>46</v>
      </c>
      <c r="C742" s="25" t="inlineStr">
        <is>
          <t>Bakis et al. (2013)</t>
        </is>
      </c>
      <c r="D742" s="12" t="n">
        <v>6.4</v>
      </c>
      <c r="E742" s="14" t="n">
        <v>0.1</v>
      </c>
      <c r="F742" s="7" t="n">
        <v>11.8571428571429</v>
      </c>
      <c r="G742" s="7">
        <f>D742-E742</f>
        <v/>
      </c>
      <c r="H742" s="16">
        <f>D742+E742</f>
        <v/>
      </c>
      <c r="I742" s="11">
        <f>IFERROR(F742/SQRT(F742^2+W742), "X")</f>
        <v/>
      </c>
      <c r="J742" s="33">
        <f>IFERROR(SQRT((1-I742^2)/W742), "X")</f>
        <v/>
      </c>
      <c r="K742" s="33">
        <f>IFERROR(1/J742, "X")</f>
        <v/>
      </c>
      <c r="L742" s="33">
        <f>IFERROR(I742-J742, "X")</f>
        <v/>
      </c>
      <c r="M742" s="33">
        <f>IFERROR(I742+J742, "X")</f>
        <v/>
      </c>
      <c r="N742" s="8" t="n">
        <v>0</v>
      </c>
      <c r="O742" s="9" t="n">
        <v>1</v>
      </c>
      <c r="P742" s="8" t="n">
        <v>0</v>
      </c>
      <c r="Q742" s="9" t="n">
        <v>0</v>
      </c>
      <c r="R742" s="9" t="n">
        <v>1</v>
      </c>
      <c r="S742" s="9" t="n">
        <v>0</v>
      </c>
      <c r="T742" s="9" t="n">
        <v>0</v>
      </c>
      <c r="U742" s="8" t="n">
        <v>28796</v>
      </c>
      <c r="V742" s="9" t="n">
        <v>4</v>
      </c>
      <c r="W742" s="9">
        <f>U742-V742-1</f>
        <v/>
      </c>
      <c r="X742" s="9">
        <f>COUNTIF(B:B,B742)</f>
        <v/>
      </c>
      <c r="Y742" s="7" t="n">
        <v>8.131</v>
      </c>
      <c r="Z742" s="7" t="n">
        <v>18.23</v>
      </c>
      <c r="AA742" s="9" t="n">
        <v>1</v>
      </c>
      <c r="AB742" s="9" t="n">
        <v>0</v>
      </c>
      <c r="AC742" s="9" t="n">
        <v>0</v>
      </c>
      <c r="AD742" s="9" t="n">
        <v>1</v>
      </c>
      <c r="AE742" s="9" t="n">
        <v>0</v>
      </c>
      <c r="AF742" s="9" t="n">
        <v>0</v>
      </c>
      <c r="AG742" s="8" t="n">
        <v>0</v>
      </c>
      <c r="AH742" s="9" t="n">
        <v>0</v>
      </c>
      <c r="AI742" s="30" t="n">
        <v>1</v>
      </c>
      <c r="AJ742" s="9" t="n">
        <v>0</v>
      </c>
      <c r="AK742" s="30" t="n">
        <v>1</v>
      </c>
      <c r="AL742" s="21" t="n">
        <v>2007</v>
      </c>
      <c r="AM742" s="23">
        <f>LN(AL742)</f>
        <v/>
      </c>
      <c r="AN742" s="33" t="inlineStr">
        <is>
          <t>.</t>
        </is>
      </c>
      <c r="AO742" s="33" t="inlineStr">
        <is>
          <t>.</t>
        </is>
      </c>
      <c r="AP742" s="33" t="inlineStr">
        <is>
          <t>.</t>
        </is>
      </c>
      <c r="AQ742" s="43" t="inlineStr">
        <is>
          <t>.</t>
        </is>
      </c>
      <c r="AR742" s="33" t="inlineStr">
        <is>
          <t>.</t>
        </is>
      </c>
      <c r="AS742" s="43" t="inlineStr">
        <is>
          <t>.</t>
        </is>
      </c>
      <c r="AT742" s="42" t="n">
        <v>0.603</v>
      </c>
      <c r="AU742" s="18" t="n">
        <v>0.397</v>
      </c>
      <c r="AV742" s="39">
        <f>1-AW742</f>
        <v/>
      </c>
      <c r="AW742" s="40" t="n">
        <v>0.218</v>
      </c>
      <c r="AX742" s="39">
        <f>1-AY742</f>
        <v/>
      </c>
      <c r="AY742" s="40" t="n">
        <v>0.224</v>
      </c>
      <c r="BA742" s="18" t="n"/>
      <c r="BB742">
        <f>1-BC742</f>
        <v/>
      </c>
      <c r="BC742" s="18" t="n">
        <v>0.8110000000000001</v>
      </c>
      <c r="BD742" s="18" t="inlineStr">
        <is>
          <t>Turkey</t>
        </is>
      </c>
      <c r="BE742" t="n">
        <v>0</v>
      </c>
      <c r="BF742" t="n">
        <v>0</v>
      </c>
      <c r="BG742" t="n">
        <v>1</v>
      </c>
      <c r="BH742" t="n">
        <v>0</v>
      </c>
      <c r="BI742" t="n">
        <v>0</v>
      </c>
      <c r="BJ742" t="n">
        <v>0</v>
      </c>
      <c r="BK742" s="18" t="n">
        <v>0</v>
      </c>
      <c r="BL742" t="n">
        <v>0</v>
      </c>
      <c r="BM742" t="n">
        <v>1</v>
      </c>
      <c r="BN742" s="18" t="n">
        <v>0</v>
      </c>
      <c r="BO742" t="n">
        <v>274.3333333333333</v>
      </c>
      <c r="BP742" t="n">
        <v>142</v>
      </c>
      <c r="BQ742" s="96">
        <f>Y742+Z742+6</f>
        <v/>
      </c>
      <c r="BR742" t="n">
        <v>1</v>
      </c>
      <c r="BS742" t="n">
        <v>0</v>
      </c>
      <c r="BT742" t="n">
        <v>0</v>
      </c>
      <c r="BU742" t="n">
        <v>0</v>
      </c>
      <c r="BV742" t="n">
        <v>0</v>
      </c>
      <c r="BW742" t="n">
        <v>0</v>
      </c>
      <c r="BX742" t="n">
        <v>0</v>
      </c>
      <c r="BY742" s="18" t="n">
        <v>0</v>
      </c>
      <c r="BZ742" t="n">
        <v>0</v>
      </c>
      <c r="CA742" t="n">
        <v>0</v>
      </c>
      <c r="CB742" t="n">
        <v>1</v>
      </c>
      <c r="CC742" s="18" t="n">
        <v>0</v>
      </c>
      <c r="CD742" t="n">
        <v>0</v>
      </c>
      <c r="CE742" t="n">
        <v>0</v>
      </c>
      <c r="CF742" t="n">
        <v>0</v>
      </c>
      <c r="CG742" t="n">
        <v>0</v>
      </c>
      <c r="CH742" s="18" t="n">
        <v>0</v>
      </c>
      <c r="CI742" t="n">
        <v>0</v>
      </c>
      <c r="CJ742" t="n">
        <v>0</v>
      </c>
      <c r="CK742" t="n">
        <v>1</v>
      </c>
      <c r="CL742" t="n">
        <v>0</v>
      </c>
      <c r="CM742" t="n">
        <v>0</v>
      </c>
      <c r="CN742" t="n">
        <v>0</v>
      </c>
      <c r="CO742" t="n">
        <v>0</v>
      </c>
      <c r="CP742" t="n">
        <v>0</v>
      </c>
      <c r="CQ742" t="n">
        <v>0</v>
      </c>
      <c r="CR742" t="n">
        <v>0</v>
      </c>
      <c r="CS742" s="18" t="n">
        <v>1</v>
      </c>
      <c r="DD742" s="34" t="inlineStr">
        <is>
          <t>X</t>
        </is>
      </c>
    </row>
    <row r="743">
      <c r="A743" t="n">
        <v>742</v>
      </c>
      <c r="B743" t="n">
        <v>46</v>
      </c>
      <c r="C743" s="25" t="inlineStr">
        <is>
          <t>Bakis et al. (2013)</t>
        </is>
      </c>
      <c r="D743" s="12" t="n">
        <v>5.7</v>
      </c>
      <c r="E743" s="14" t="n">
        <v>0.1</v>
      </c>
      <c r="F743" s="7" t="n">
        <v>12.8571428571429</v>
      </c>
      <c r="G743" s="7">
        <f>D743-E743</f>
        <v/>
      </c>
      <c r="H743" s="16">
        <f>D743+E743</f>
        <v/>
      </c>
      <c r="I743" s="11">
        <f>IFERROR(F743/SQRT(F743^2+W743), "X")</f>
        <v/>
      </c>
      <c r="J743" s="33">
        <f>IFERROR(SQRT((1-I743^2)/W743), "X")</f>
        <v/>
      </c>
      <c r="K743" s="33">
        <f>IFERROR(1/J743, "X")</f>
        <v/>
      </c>
      <c r="L743" s="33">
        <f>IFERROR(I743-J743, "X")</f>
        <v/>
      </c>
      <c r="M743" s="33">
        <f>IFERROR(I743+J743, "X")</f>
        <v/>
      </c>
      <c r="N743" s="8" t="n">
        <v>0</v>
      </c>
      <c r="O743" s="9" t="n">
        <v>1</v>
      </c>
      <c r="P743" s="8" t="n">
        <v>0</v>
      </c>
      <c r="Q743" s="9" t="n">
        <v>0</v>
      </c>
      <c r="R743" s="9" t="n">
        <v>1</v>
      </c>
      <c r="S743" s="9" t="n">
        <v>0</v>
      </c>
      <c r="T743" s="9" t="n">
        <v>0</v>
      </c>
      <c r="U743" s="8" t="n">
        <v>43367</v>
      </c>
      <c r="V743" s="9" t="n">
        <v>5</v>
      </c>
      <c r="W743" s="9">
        <f>U743-V743-1</f>
        <v/>
      </c>
      <c r="X743" s="9">
        <f>COUNTIF(B:B,B743)</f>
        <v/>
      </c>
      <c r="Y743" s="7" t="n">
        <v>8.131</v>
      </c>
      <c r="Z743" s="7" t="n">
        <v>18.23</v>
      </c>
      <c r="AA743" s="9" t="n">
        <v>1</v>
      </c>
      <c r="AB743" s="9" t="n">
        <v>0</v>
      </c>
      <c r="AC743" s="9" t="n">
        <v>0</v>
      </c>
      <c r="AD743" s="9" t="n">
        <v>1</v>
      </c>
      <c r="AE743" s="9" t="n">
        <v>0</v>
      </c>
      <c r="AF743" s="9" t="n">
        <v>0</v>
      </c>
      <c r="AG743" s="8" t="n">
        <v>0</v>
      </c>
      <c r="AH743" s="9" t="n">
        <v>0</v>
      </c>
      <c r="AI743" s="30" t="n">
        <v>1</v>
      </c>
      <c r="AJ743" s="9" t="n">
        <v>0</v>
      </c>
      <c r="AK743" s="30" t="n">
        <v>1</v>
      </c>
      <c r="AL743" s="21" t="n">
        <v>2007</v>
      </c>
      <c r="AM743" s="23">
        <f>LN(AL743)</f>
        <v/>
      </c>
      <c r="AN743" s="33" t="inlineStr">
        <is>
          <t>.</t>
        </is>
      </c>
      <c r="AO743" s="33" t="inlineStr">
        <is>
          <t>.</t>
        </is>
      </c>
      <c r="AP743" s="33" t="inlineStr">
        <is>
          <t>.</t>
        </is>
      </c>
      <c r="AQ743" s="43" t="inlineStr">
        <is>
          <t>.</t>
        </is>
      </c>
      <c r="AR743" s="33" t="inlineStr">
        <is>
          <t>.</t>
        </is>
      </c>
      <c r="AS743" s="43" t="inlineStr">
        <is>
          <t>.</t>
        </is>
      </c>
      <c r="AT743" s="42" t="n">
        <v>0.603</v>
      </c>
      <c r="AU743" s="18" t="n">
        <v>0.397</v>
      </c>
      <c r="AV743" s="39">
        <f>1-AW743</f>
        <v/>
      </c>
      <c r="AW743" s="40" t="n">
        <v>0.218</v>
      </c>
      <c r="AX743" s="39">
        <f>1-AY743</f>
        <v/>
      </c>
      <c r="AY743" s="40" t="n">
        <v>0.224</v>
      </c>
      <c r="BA743" s="18" t="n"/>
      <c r="BB743">
        <f>1-BC743</f>
        <v/>
      </c>
      <c r="BC743" s="18" t="n">
        <v>0.8110000000000001</v>
      </c>
      <c r="BD743" s="18" t="inlineStr">
        <is>
          <t>Turkey</t>
        </is>
      </c>
      <c r="BE743" t="n">
        <v>0</v>
      </c>
      <c r="BF743" t="n">
        <v>0</v>
      </c>
      <c r="BG743" t="n">
        <v>1</v>
      </c>
      <c r="BH743" t="n">
        <v>0</v>
      </c>
      <c r="BI743" t="n">
        <v>0</v>
      </c>
      <c r="BJ743" t="n">
        <v>0</v>
      </c>
      <c r="BK743" s="18" t="n">
        <v>0</v>
      </c>
      <c r="BL743" t="n">
        <v>0</v>
      </c>
      <c r="BM743" t="n">
        <v>1</v>
      </c>
      <c r="BN743" s="18" t="n">
        <v>0</v>
      </c>
      <c r="BO743" t="n">
        <v>274.3333333333333</v>
      </c>
      <c r="BP743" t="n">
        <v>142</v>
      </c>
      <c r="BQ743" s="96">
        <f>Y743+Z743+6</f>
        <v/>
      </c>
      <c r="BR743" t="n">
        <v>1</v>
      </c>
      <c r="BS743" t="n">
        <v>0</v>
      </c>
      <c r="BT743" t="n">
        <v>0</v>
      </c>
      <c r="BU743" t="n">
        <v>0</v>
      </c>
      <c r="BV743" t="n">
        <v>0</v>
      </c>
      <c r="BW743" t="n">
        <v>0</v>
      </c>
      <c r="BX743" t="n">
        <v>0</v>
      </c>
      <c r="BY743" s="18" t="n">
        <v>0</v>
      </c>
      <c r="BZ743" t="n">
        <v>0</v>
      </c>
      <c r="CA743" t="n">
        <v>0</v>
      </c>
      <c r="CB743" t="n">
        <v>1</v>
      </c>
      <c r="CC743" s="18" t="n">
        <v>0</v>
      </c>
      <c r="CD743" t="n">
        <v>0</v>
      </c>
      <c r="CE743" t="n">
        <v>0</v>
      </c>
      <c r="CF743" t="n">
        <v>0</v>
      </c>
      <c r="CG743" t="n">
        <v>0</v>
      </c>
      <c r="CH743" s="18" t="n">
        <v>0</v>
      </c>
      <c r="CI743" t="n">
        <v>0</v>
      </c>
      <c r="CJ743" t="n">
        <v>0</v>
      </c>
      <c r="CK743" t="n">
        <v>1</v>
      </c>
      <c r="CL743" t="n">
        <v>0</v>
      </c>
      <c r="CM743" t="n">
        <v>0</v>
      </c>
      <c r="CN743" t="n">
        <v>0</v>
      </c>
      <c r="CO743" t="n">
        <v>0</v>
      </c>
      <c r="CP743" t="n">
        <v>0</v>
      </c>
      <c r="CQ743" t="n">
        <v>0</v>
      </c>
      <c r="CR743" t="n">
        <v>0</v>
      </c>
      <c r="CS743" s="18" t="n">
        <v>1</v>
      </c>
      <c r="DD743" s="34" t="inlineStr">
        <is>
          <t>X</t>
        </is>
      </c>
    </row>
    <row r="744">
      <c r="A744" t="n">
        <v>743</v>
      </c>
      <c r="B744" t="n">
        <v>46</v>
      </c>
      <c r="C744" s="25" t="inlineStr">
        <is>
          <t>Bakis et al. (2013)</t>
        </is>
      </c>
      <c r="D744" s="12" t="n">
        <v>6.7</v>
      </c>
      <c r="E744" s="14" t="n">
        <v>0.1</v>
      </c>
      <c r="F744" s="7" t="n">
        <v>13.8571428571429</v>
      </c>
      <c r="G744" s="7">
        <f>D744-E744</f>
        <v/>
      </c>
      <c r="H744" s="16">
        <f>D744+E744</f>
        <v/>
      </c>
      <c r="I744" s="11">
        <f>IFERROR(F744/SQRT(F744^2+W744), "X")</f>
        <v/>
      </c>
      <c r="J744" s="33">
        <f>IFERROR(SQRT((1-I744^2)/W744), "X")</f>
        <v/>
      </c>
      <c r="K744" s="33">
        <f>IFERROR(1/J744, "X")</f>
        <v/>
      </c>
      <c r="L744" s="33">
        <f>IFERROR(I744-J744, "X")</f>
        <v/>
      </c>
      <c r="M744" s="33">
        <f>IFERROR(I744+J744, "X")</f>
        <v/>
      </c>
      <c r="N744" s="8" t="n">
        <v>0</v>
      </c>
      <c r="O744" s="9" t="n">
        <v>1</v>
      </c>
      <c r="P744" s="8" t="n">
        <v>0</v>
      </c>
      <c r="Q744" s="9" t="n">
        <v>0</v>
      </c>
      <c r="R744" s="9" t="n">
        <v>1</v>
      </c>
      <c r="S744" s="9" t="n">
        <v>0</v>
      </c>
      <c r="T744" s="9" t="n">
        <v>0</v>
      </c>
      <c r="U744" s="8" t="n">
        <v>28934</v>
      </c>
      <c r="V744" s="9" t="n">
        <v>6</v>
      </c>
      <c r="W744" s="9">
        <f>U744-V744-1</f>
        <v/>
      </c>
      <c r="X744" s="9">
        <f>COUNTIF(B:B,B744)</f>
        <v/>
      </c>
      <c r="Y744" s="7" t="n">
        <v>8.308999999999999</v>
      </c>
      <c r="Z744" s="7" t="n">
        <v>18.27</v>
      </c>
      <c r="AA744" s="9" t="n">
        <v>1</v>
      </c>
      <c r="AB744" s="9" t="n">
        <v>0</v>
      </c>
      <c r="AC744" s="9" t="n">
        <v>0</v>
      </c>
      <c r="AD744" s="9" t="n">
        <v>1</v>
      </c>
      <c r="AE744" s="9" t="n">
        <v>0</v>
      </c>
      <c r="AF744" s="9" t="n">
        <v>0</v>
      </c>
      <c r="AG744" s="8" t="n">
        <v>0</v>
      </c>
      <c r="AH744" s="9" t="n">
        <v>0</v>
      </c>
      <c r="AI744" s="30" t="n">
        <v>1</v>
      </c>
      <c r="AJ744" s="9" t="n">
        <v>0</v>
      </c>
      <c r="AK744" s="30" t="n">
        <v>1</v>
      </c>
      <c r="AL744" s="21" t="n">
        <v>2007</v>
      </c>
      <c r="AM744" s="23">
        <f>LN(AL744)</f>
        <v/>
      </c>
      <c r="AN744" s="33" t="inlineStr">
        <is>
          <t>.</t>
        </is>
      </c>
      <c r="AO744" s="33" t="inlineStr">
        <is>
          <t>.</t>
        </is>
      </c>
      <c r="AP744" s="33" t="inlineStr">
        <is>
          <t>.</t>
        </is>
      </c>
      <c r="AQ744" s="43" t="inlineStr">
        <is>
          <t>.</t>
        </is>
      </c>
      <c r="AR744" s="33" t="inlineStr">
        <is>
          <t>.</t>
        </is>
      </c>
      <c r="AS744" s="43" t="inlineStr">
        <is>
          <t>.</t>
        </is>
      </c>
      <c r="AT744" s="42" t="n">
        <v>0.603</v>
      </c>
      <c r="AU744" s="18" t="n">
        <v>0.397</v>
      </c>
      <c r="AV744" s="39">
        <f>1-AW744</f>
        <v/>
      </c>
      <c r="AW744" s="40" t="n">
        <v>0.221</v>
      </c>
      <c r="AX744" s="39">
        <f>1-AY744</f>
        <v/>
      </c>
      <c r="AY744" s="40" t="n">
        <v>0.212</v>
      </c>
      <c r="BA744" s="18" t="n"/>
      <c r="BB744">
        <f>1-BC744</f>
        <v/>
      </c>
      <c r="BC744" s="18" t="n">
        <v>0.819</v>
      </c>
      <c r="BD744" s="18" t="inlineStr">
        <is>
          <t>Turkey</t>
        </is>
      </c>
      <c r="BE744" t="n">
        <v>0</v>
      </c>
      <c r="BF744" t="n">
        <v>0</v>
      </c>
      <c r="BG744" t="n">
        <v>1</v>
      </c>
      <c r="BH744" t="n">
        <v>0</v>
      </c>
      <c r="BI744" t="n">
        <v>0</v>
      </c>
      <c r="BJ744" t="n">
        <v>0</v>
      </c>
      <c r="BK744" s="18" t="n">
        <v>0</v>
      </c>
      <c r="BL744" t="n">
        <v>0</v>
      </c>
      <c r="BM744" t="n">
        <v>1</v>
      </c>
      <c r="BN744" s="18" t="n">
        <v>0</v>
      </c>
      <c r="BO744" t="n">
        <v>274.3333333333333</v>
      </c>
      <c r="BP744" t="n">
        <v>142</v>
      </c>
      <c r="BQ744" s="96">
        <f>Y744+Z744+6</f>
        <v/>
      </c>
      <c r="BR744" t="n">
        <v>1</v>
      </c>
      <c r="BS744" t="n">
        <v>0</v>
      </c>
      <c r="BT744" t="n">
        <v>0</v>
      </c>
      <c r="BU744" t="n">
        <v>0</v>
      </c>
      <c r="BV744" t="n">
        <v>0</v>
      </c>
      <c r="BW744" t="n">
        <v>0</v>
      </c>
      <c r="BX744" t="n">
        <v>0</v>
      </c>
      <c r="BY744" s="18" t="n">
        <v>0</v>
      </c>
      <c r="BZ744" t="n">
        <v>0</v>
      </c>
      <c r="CA744" t="n">
        <v>0</v>
      </c>
      <c r="CB744" t="n">
        <v>1</v>
      </c>
      <c r="CC744" s="18" t="n">
        <v>0</v>
      </c>
      <c r="CD744" t="n">
        <v>0</v>
      </c>
      <c r="CE744" t="n">
        <v>0</v>
      </c>
      <c r="CF744" t="n">
        <v>0</v>
      </c>
      <c r="CG744" t="n">
        <v>0</v>
      </c>
      <c r="CH744" s="18" t="n">
        <v>0</v>
      </c>
      <c r="CI744" t="n">
        <v>0</v>
      </c>
      <c r="CJ744" t="n">
        <v>0</v>
      </c>
      <c r="CK744" t="n">
        <v>1</v>
      </c>
      <c r="CL744" t="n">
        <v>0</v>
      </c>
      <c r="CM744" t="n">
        <v>0</v>
      </c>
      <c r="CN744" t="n">
        <v>0</v>
      </c>
      <c r="CO744" t="n">
        <v>0</v>
      </c>
      <c r="CP744" t="n">
        <v>0</v>
      </c>
      <c r="CQ744" t="n">
        <v>0</v>
      </c>
      <c r="CR744" t="n">
        <v>0</v>
      </c>
      <c r="CS744" s="18" t="n">
        <v>1</v>
      </c>
      <c r="DD744" s="34" t="inlineStr">
        <is>
          <t>X</t>
        </is>
      </c>
    </row>
    <row r="745">
      <c r="A745" t="n">
        <v>744</v>
      </c>
      <c r="B745" t="n">
        <v>46</v>
      </c>
      <c r="C745" s="25" t="inlineStr">
        <is>
          <t>Bakis et al. (2013)</t>
        </is>
      </c>
      <c r="D745" s="12" t="n">
        <v>5.8</v>
      </c>
      <c r="E745" s="14" t="n">
        <v>0.1</v>
      </c>
      <c r="F745" s="7" t="n">
        <v>14.8571428571429</v>
      </c>
      <c r="G745" s="7">
        <f>D745-E745</f>
        <v/>
      </c>
      <c r="H745" s="16">
        <f>D745+E745</f>
        <v/>
      </c>
      <c r="I745" s="11">
        <f>IFERROR(F745/SQRT(F745^2+W745), "X")</f>
        <v/>
      </c>
      <c r="J745" s="33">
        <f>IFERROR(SQRT((1-I745^2)/W745), "X")</f>
        <v/>
      </c>
      <c r="K745" s="33">
        <f>IFERROR(1/J745, "X")</f>
        <v/>
      </c>
      <c r="L745" s="33">
        <f>IFERROR(I745-J745, "X")</f>
        <v/>
      </c>
      <c r="M745" s="33">
        <f>IFERROR(I745+J745, "X")</f>
        <v/>
      </c>
      <c r="N745" s="8" t="n">
        <v>0</v>
      </c>
      <c r="O745" s="9" t="n">
        <v>1</v>
      </c>
      <c r="P745" s="8" t="n">
        <v>0</v>
      </c>
      <c r="Q745" s="9" t="n">
        <v>0</v>
      </c>
      <c r="R745" s="9" t="n">
        <v>1</v>
      </c>
      <c r="S745" s="9" t="n">
        <v>0</v>
      </c>
      <c r="T745" s="9" t="n">
        <v>0</v>
      </c>
      <c r="U745" s="8" t="n">
        <v>44858</v>
      </c>
      <c r="V745" s="9" t="n">
        <v>7</v>
      </c>
      <c r="W745" s="9">
        <f>U745-V745-1</f>
        <v/>
      </c>
      <c r="X745" s="9">
        <f>COUNTIF(B:B,B745)</f>
        <v/>
      </c>
      <c r="Y745" s="7" t="n">
        <v>8.308999999999999</v>
      </c>
      <c r="Z745" s="7" t="n">
        <v>18.27</v>
      </c>
      <c r="AA745" s="9" t="n">
        <v>1</v>
      </c>
      <c r="AB745" s="9" t="n">
        <v>0</v>
      </c>
      <c r="AC745" s="9" t="n">
        <v>0</v>
      </c>
      <c r="AD745" s="9" t="n">
        <v>1</v>
      </c>
      <c r="AE745" s="9" t="n">
        <v>0</v>
      </c>
      <c r="AF745" s="9" t="n">
        <v>0</v>
      </c>
      <c r="AG745" s="8" t="n">
        <v>0</v>
      </c>
      <c r="AH745" s="9" t="n">
        <v>0</v>
      </c>
      <c r="AI745" s="30" t="n">
        <v>1</v>
      </c>
      <c r="AJ745" s="9" t="n">
        <v>0</v>
      </c>
      <c r="AK745" s="30" t="n">
        <v>1</v>
      </c>
      <c r="AL745" s="21" t="n">
        <v>2007</v>
      </c>
      <c r="AM745" s="23">
        <f>LN(AL745)</f>
        <v/>
      </c>
      <c r="AN745" s="33" t="inlineStr">
        <is>
          <t>.</t>
        </is>
      </c>
      <c r="AO745" s="33" t="inlineStr">
        <is>
          <t>.</t>
        </is>
      </c>
      <c r="AP745" s="33" t="inlineStr">
        <is>
          <t>.</t>
        </is>
      </c>
      <c r="AQ745" s="43" t="inlineStr">
        <is>
          <t>.</t>
        </is>
      </c>
      <c r="AR745" s="33" t="inlineStr">
        <is>
          <t>.</t>
        </is>
      </c>
      <c r="AS745" s="43" t="inlineStr">
        <is>
          <t>.</t>
        </is>
      </c>
      <c r="AT745" s="42" t="n">
        <v>0.603</v>
      </c>
      <c r="AU745" s="18" t="n">
        <v>0.397</v>
      </c>
      <c r="AV745" s="39">
        <f>1-AW745</f>
        <v/>
      </c>
      <c r="AW745" s="40" t="n">
        <v>0.221</v>
      </c>
      <c r="AX745" s="39">
        <f>1-AY745</f>
        <v/>
      </c>
      <c r="AY745" s="40" t="n">
        <v>0.212</v>
      </c>
      <c r="BA745" s="18" t="n"/>
      <c r="BB745">
        <f>1-BC745</f>
        <v/>
      </c>
      <c r="BC745" s="18" t="n">
        <v>0.819</v>
      </c>
      <c r="BD745" s="18" t="inlineStr">
        <is>
          <t>Turkey</t>
        </is>
      </c>
      <c r="BE745" t="n">
        <v>0</v>
      </c>
      <c r="BF745" t="n">
        <v>0</v>
      </c>
      <c r="BG745" t="n">
        <v>1</v>
      </c>
      <c r="BH745" t="n">
        <v>0</v>
      </c>
      <c r="BI745" t="n">
        <v>0</v>
      </c>
      <c r="BJ745" t="n">
        <v>0</v>
      </c>
      <c r="BK745" s="18" t="n">
        <v>0</v>
      </c>
      <c r="BL745" t="n">
        <v>0</v>
      </c>
      <c r="BM745" t="n">
        <v>1</v>
      </c>
      <c r="BN745" s="18" t="n">
        <v>0</v>
      </c>
      <c r="BO745" t="n">
        <v>274.3333333333333</v>
      </c>
      <c r="BP745" t="n">
        <v>142</v>
      </c>
      <c r="BQ745" s="96">
        <f>Y745+Z745+6</f>
        <v/>
      </c>
      <c r="BR745" t="n">
        <v>1</v>
      </c>
      <c r="BS745" t="n">
        <v>0</v>
      </c>
      <c r="BT745" t="n">
        <v>0</v>
      </c>
      <c r="BU745" t="n">
        <v>0</v>
      </c>
      <c r="BV745" t="n">
        <v>0</v>
      </c>
      <c r="BW745" t="n">
        <v>0</v>
      </c>
      <c r="BX745" t="n">
        <v>0</v>
      </c>
      <c r="BY745" s="18" t="n">
        <v>0</v>
      </c>
      <c r="BZ745" t="n">
        <v>0</v>
      </c>
      <c r="CA745" t="n">
        <v>0</v>
      </c>
      <c r="CB745" t="n">
        <v>1</v>
      </c>
      <c r="CC745" s="18" t="n">
        <v>0</v>
      </c>
      <c r="CD745" t="n">
        <v>0</v>
      </c>
      <c r="CE745" t="n">
        <v>0</v>
      </c>
      <c r="CF745" t="n">
        <v>0</v>
      </c>
      <c r="CG745" t="n">
        <v>0</v>
      </c>
      <c r="CH745" s="18" t="n">
        <v>0</v>
      </c>
      <c r="CI745" t="n">
        <v>0</v>
      </c>
      <c r="CJ745" t="n">
        <v>0</v>
      </c>
      <c r="CK745" t="n">
        <v>1</v>
      </c>
      <c r="CL745" t="n">
        <v>0</v>
      </c>
      <c r="CM745" t="n">
        <v>0</v>
      </c>
      <c r="CN745" t="n">
        <v>0</v>
      </c>
      <c r="CO745" t="n">
        <v>0</v>
      </c>
      <c r="CP745" t="n">
        <v>0</v>
      </c>
      <c r="CQ745" t="n">
        <v>0</v>
      </c>
      <c r="CR745" t="n">
        <v>0</v>
      </c>
      <c r="CS745" s="18" t="n">
        <v>1</v>
      </c>
      <c r="DD745" s="34" t="inlineStr">
        <is>
          <t>X</t>
        </is>
      </c>
    </row>
    <row r="746">
      <c r="A746" t="n">
        <v>745</v>
      </c>
      <c r="B746" t="n">
        <v>46</v>
      </c>
      <c r="C746" s="25" t="inlineStr">
        <is>
          <t>Bakis et al. (2013)</t>
        </is>
      </c>
      <c r="D746" s="12" t="n">
        <v>6.2</v>
      </c>
      <c r="E746" s="14" t="n">
        <v>0.1</v>
      </c>
      <c r="F746" s="7" t="n">
        <v>15.8571428571429</v>
      </c>
      <c r="G746" s="7">
        <f>D746-E746</f>
        <v/>
      </c>
      <c r="H746" s="16">
        <f>D746+E746</f>
        <v/>
      </c>
      <c r="I746" s="11">
        <f>IFERROR(F746/SQRT(F746^2+W746), "X")</f>
        <v/>
      </c>
      <c r="J746" s="33">
        <f>IFERROR(SQRT((1-I746^2)/W746), "X")</f>
        <v/>
      </c>
      <c r="K746" s="33">
        <f>IFERROR(1/J746, "X")</f>
        <v/>
      </c>
      <c r="L746" s="33">
        <f>IFERROR(I746-J746, "X")</f>
        <v/>
      </c>
      <c r="M746" s="33">
        <f>IFERROR(I746+J746, "X")</f>
        <v/>
      </c>
      <c r="N746" s="8" t="n">
        <v>0</v>
      </c>
      <c r="O746" s="9" t="n">
        <v>1</v>
      </c>
      <c r="P746" s="8" t="n">
        <v>0</v>
      </c>
      <c r="Q746" s="9" t="n">
        <v>0</v>
      </c>
      <c r="R746" s="9" t="n">
        <v>1</v>
      </c>
      <c r="S746" s="9" t="n">
        <v>0</v>
      </c>
      <c r="T746" s="9" t="n">
        <v>0</v>
      </c>
      <c r="U746" s="8" t="n">
        <v>30184</v>
      </c>
      <c r="V746" s="9" t="n">
        <v>8</v>
      </c>
      <c r="W746" s="9">
        <f>U746-V746-1</f>
        <v/>
      </c>
      <c r="X746" s="9">
        <f>COUNTIF(B:B,B746)</f>
        <v/>
      </c>
      <c r="Y746" s="7" t="n">
        <v>8.413</v>
      </c>
      <c r="Z746" s="7" t="n">
        <v>18.39</v>
      </c>
      <c r="AA746" s="9" t="n">
        <v>1</v>
      </c>
      <c r="AB746" s="9" t="n">
        <v>0</v>
      </c>
      <c r="AC746" s="9" t="n">
        <v>0</v>
      </c>
      <c r="AD746" s="9" t="n">
        <v>1</v>
      </c>
      <c r="AE746" s="9" t="n">
        <v>0</v>
      </c>
      <c r="AF746" s="9" t="n">
        <v>0</v>
      </c>
      <c r="AG746" s="8" t="n">
        <v>0</v>
      </c>
      <c r="AH746" s="9" t="n">
        <v>0</v>
      </c>
      <c r="AI746" s="30" t="n">
        <v>1</v>
      </c>
      <c r="AJ746" s="9" t="n">
        <v>0</v>
      </c>
      <c r="AK746" s="30" t="n">
        <v>1</v>
      </c>
      <c r="AL746" s="21" t="n">
        <v>2007</v>
      </c>
      <c r="AM746" s="23">
        <f>LN(AL746)</f>
        <v/>
      </c>
      <c r="AN746" s="33" t="inlineStr">
        <is>
          <t>.</t>
        </is>
      </c>
      <c r="AO746" s="33" t="inlineStr">
        <is>
          <t>.</t>
        </is>
      </c>
      <c r="AP746" s="33" t="inlineStr">
        <is>
          <t>.</t>
        </is>
      </c>
      <c r="AQ746" s="43" t="inlineStr">
        <is>
          <t>.</t>
        </is>
      </c>
      <c r="AR746" s="33" t="inlineStr">
        <is>
          <t>.</t>
        </is>
      </c>
      <c r="AS746" s="43" t="inlineStr">
        <is>
          <t>.</t>
        </is>
      </c>
      <c r="AT746" s="42" t="n">
        <v>0.603</v>
      </c>
      <c r="AU746" s="18" t="n">
        <v>0.397</v>
      </c>
      <c r="AV746" s="39">
        <f>1-AW746</f>
        <v/>
      </c>
      <c r="AW746" s="40" t="n">
        <v>0.221</v>
      </c>
      <c r="AX746" s="39">
        <f>1-AY746</f>
        <v/>
      </c>
      <c r="AY746" s="40" t="n">
        <v>0.213</v>
      </c>
      <c r="BA746" s="18" t="n"/>
      <c r="BB746">
        <f>1-BC746</f>
        <v/>
      </c>
      <c r="BC746" s="18" t="n">
        <v>0.825</v>
      </c>
      <c r="BD746" s="18" t="inlineStr">
        <is>
          <t>Turkey</t>
        </is>
      </c>
      <c r="BE746" t="n">
        <v>0</v>
      </c>
      <c r="BF746" t="n">
        <v>0</v>
      </c>
      <c r="BG746" t="n">
        <v>1</v>
      </c>
      <c r="BH746" t="n">
        <v>0</v>
      </c>
      <c r="BI746" t="n">
        <v>0</v>
      </c>
      <c r="BJ746" t="n">
        <v>0</v>
      </c>
      <c r="BK746" s="18" t="n">
        <v>0</v>
      </c>
      <c r="BL746" t="n">
        <v>0</v>
      </c>
      <c r="BM746" t="n">
        <v>1</v>
      </c>
      <c r="BN746" s="18" t="n">
        <v>0</v>
      </c>
      <c r="BO746" t="n">
        <v>274.3333333333333</v>
      </c>
      <c r="BP746" t="n">
        <v>142</v>
      </c>
      <c r="BQ746" s="96">
        <f>Y746+Z746+6</f>
        <v/>
      </c>
      <c r="BR746" t="n">
        <v>1</v>
      </c>
      <c r="BS746" t="n">
        <v>0</v>
      </c>
      <c r="BT746" t="n">
        <v>0</v>
      </c>
      <c r="BU746" t="n">
        <v>0</v>
      </c>
      <c r="BV746" t="n">
        <v>0</v>
      </c>
      <c r="BW746" t="n">
        <v>0</v>
      </c>
      <c r="BX746" t="n">
        <v>0</v>
      </c>
      <c r="BY746" s="18" t="n">
        <v>0</v>
      </c>
      <c r="BZ746" t="n">
        <v>0</v>
      </c>
      <c r="CA746" t="n">
        <v>0</v>
      </c>
      <c r="CB746" t="n">
        <v>1</v>
      </c>
      <c r="CC746" s="18" t="n">
        <v>0</v>
      </c>
      <c r="CD746" t="n">
        <v>0</v>
      </c>
      <c r="CE746" t="n">
        <v>0</v>
      </c>
      <c r="CF746" t="n">
        <v>0</v>
      </c>
      <c r="CG746" t="n">
        <v>0</v>
      </c>
      <c r="CH746" s="18" t="n">
        <v>0</v>
      </c>
      <c r="CI746" t="n">
        <v>0</v>
      </c>
      <c r="CJ746" t="n">
        <v>0</v>
      </c>
      <c r="CK746" t="n">
        <v>1</v>
      </c>
      <c r="CL746" t="n">
        <v>0</v>
      </c>
      <c r="CM746" t="n">
        <v>0</v>
      </c>
      <c r="CN746" t="n">
        <v>0</v>
      </c>
      <c r="CO746" t="n">
        <v>0</v>
      </c>
      <c r="CP746" t="n">
        <v>0</v>
      </c>
      <c r="CQ746" t="n">
        <v>0</v>
      </c>
      <c r="CR746" t="n">
        <v>0</v>
      </c>
      <c r="CS746" s="18" t="n">
        <v>1</v>
      </c>
      <c r="DD746" s="34" t="inlineStr">
        <is>
          <t>X</t>
        </is>
      </c>
    </row>
    <row r="747">
      <c r="A747" t="n">
        <v>746</v>
      </c>
      <c r="B747" t="n">
        <v>46</v>
      </c>
      <c r="C747" s="25" t="inlineStr">
        <is>
          <t>Bakis et al. (2013)</t>
        </is>
      </c>
      <c r="D747" s="12" t="n">
        <v>5.3</v>
      </c>
      <c r="E747" s="14" t="n">
        <v>0.1</v>
      </c>
      <c r="F747" s="7" t="n">
        <v>16.8571428571429</v>
      </c>
      <c r="G747" s="7">
        <f>D747-E747</f>
        <v/>
      </c>
      <c r="H747" s="16">
        <f>D747+E747</f>
        <v/>
      </c>
      <c r="I747" s="11">
        <f>IFERROR(F747/SQRT(F747^2+W747), "X")</f>
        <v/>
      </c>
      <c r="J747" s="33">
        <f>IFERROR(SQRT((1-I747^2)/W747), "X")</f>
        <v/>
      </c>
      <c r="K747" s="33">
        <f>IFERROR(1/J747, "X")</f>
        <v/>
      </c>
      <c r="L747" s="33">
        <f>IFERROR(I747-J747, "X")</f>
        <v/>
      </c>
      <c r="M747" s="33">
        <f>IFERROR(I747+J747, "X")</f>
        <v/>
      </c>
      <c r="N747" s="8" t="n">
        <v>0</v>
      </c>
      <c r="O747" s="9" t="n">
        <v>1</v>
      </c>
      <c r="P747" s="8" t="n">
        <v>0</v>
      </c>
      <c r="Q747" s="9" t="n">
        <v>0</v>
      </c>
      <c r="R747" s="9" t="n">
        <v>1</v>
      </c>
      <c r="S747" s="9" t="n">
        <v>0</v>
      </c>
      <c r="T747" s="9" t="n">
        <v>0</v>
      </c>
      <c r="U747" s="8" t="n">
        <v>44729</v>
      </c>
      <c r="V747" s="9" t="n">
        <v>9</v>
      </c>
      <c r="W747" s="9">
        <f>U747-V747-1</f>
        <v/>
      </c>
      <c r="X747" s="9">
        <f>COUNTIF(B:B,B747)</f>
        <v/>
      </c>
      <c r="Y747" s="7" t="n">
        <v>8.413</v>
      </c>
      <c r="Z747" s="7" t="n">
        <v>18.39</v>
      </c>
      <c r="AA747" s="9" t="n">
        <v>1</v>
      </c>
      <c r="AB747" s="9" t="n">
        <v>0</v>
      </c>
      <c r="AC747" s="9" t="n">
        <v>0</v>
      </c>
      <c r="AD747" s="9" t="n">
        <v>1</v>
      </c>
      <c r="AE747" s="9" t="n">
        <v>0</v>
      </c>
      <c r="AF747" s="9" t="n">
        <v>0</v>
      </c>
      <c r="AG747" s="8" t="n">
        <v>0</v>
      </c>
      <c r="AH747" s="9" t="n">
        <v>0</v>
      </c>
      <c r="AI747" s="30" t="n">
        <v>1</v>
      </c>
      <c r="AJ747" s="9" t="n">
        <v>0</v>
      </c>
      <c r="AK747" s="30" t="n">
        <v>1</v>
      </c>
      <c r="AL747" s="21" t="n">
        <v>2007</v>
      </c>
      <c r="AM747" s="23">
        <f>LN(AL747)</f>
        <v/>
      </c>
      <c r="AN747" s="33" t="inlineStr">
        <is>
          <t>.</t>
        </is>
      </c>
      <c r="AO747" s="33" t="inlineStr">
        <is>
          <t>.</t>
        </is>
      </c>
      <c r="AP747" s="33" t="inlineStr">
        <is>
          <t>.</t>
        </is>
      </c>
      <c r="AQ747" s="43" t="inlineStr">
        <is>
          <t>.</t>
        </is>
      </c>
      <c r="AR747" s="33" t="inlineStr">
        <is>
          <t>.</t>
        </is>
      </c>
      <c r="AS747" s="43" t="inlineStr">
        <is>
          <t>.</t>
        </is>
      </c>
      <c r="AT747" s="42" t="n">
        <v>0.603</v>
      </c>
      <c r="AU747" s="18" t="n">
        <v>0.397</v>
      </c>
      <c r="AV747" s="39">
        <f>1-AW747</f>
        <v/>
      </c>
      <c r="AW747" s="40" t="n">
        <v>0.221</v>
      </c>
      <c r="AX747" s="39">
        <f>1-AY747</f>
        <v/>
      </c>
      <c r="AY747" s="40" t="n">
        <v>0.213</v>
      </c>
      <c r="BA747" s="18" t="n"/>
      <c r="BB747">
        <f>1-BC747</f>
        <v/>
      </c>
      <c r="BC747" s="18" t="n">
        <v>0.825</v>
      </c>
      <c r="BD747" s="18" t="inlineStr">
        <is>
          <t>Turkey</t>
        </is>
      </c>
      <c r="BE747" t="n">
        <v>0</v>
      </c>
      <c r="BF747" t="n">
        <v>0</v>
      </c>
      <c r="BG747" t="n">
        <v>1</v>
      </c>
      <c r="BH747" t="n">
        <v>0</v>
      </c>
      <c r="BI747" t="n">
        <v>0</v>
      </c>
      <c r="BJ747" t="n">
        <v>0</v>
      </c>
      <c r="BK747" s="18" t="n">
        <v>0</v>
      </c>
      <c r="BL747" t="n">
        <v>0</v>
      </c>
      <c r="BM747" t="n">
        <v>1</v>
      </c>
      <c r="BN747" s="18" t="n">
        <v>0</v>
      </c>
      <c r="BO747" t="n">
        <v>274.3333333333333</v>
      </c>
      <c r="BP747" t="n">
        <v>142</v>
      </c>
      <c r="BQ747" s="96">
        <f>Y747+Z747+6</f>
        <v/>
      </c>
      <c r="BR747" t="n">
        <v>1</v>
      </c>
      <c r="BS747" t="n">
        <v>0</v>
      </c>
      <c r="BT747" t="n">
        <v>0</v>
      </c>
      <c r="BU747" t="n">
        <v>0</v>
      </c>
      <c r="BV747" t="n">
        <v>0</v>
      </c>
      <c r="BW747" t="n">
        <v>0</v>
      </c>
      <c r="BX747" t="n">
        <v>0</v>
      </c>
      <c r="BY747" s="18" t="n">
        <v>0</v>
      </c>
      <c r="BZ747" t="n">
        <v>0</v>
      </c>
      <c r="CA747" t="n">
        <v>0</v>
      </c>
      <c r="CB747" t="n">
        <v>1</v>
      </c>
      <c r="CC747" s="18" t="n">
        <v>0</v>
      </c>
      <c r="CD747" t="n">
        <v>0</v>
      </c>
      <c r="CE747" t="n">
        <v>0</v>
      </c>
      <c r="CF747" t="n">
        <v>0</v>
      </c>
      <c r="CG747" t="n">
        <v>0</v>
      </c>
      <c r="CH747" s="18" t="n">
        <v>0</v>
      </c>
      <c r="CI747" t="n">
        <v>0</v>
      </c>
      <c r="CJ747" t="n">
        <v>0</v>
      </c>
      <c r="CK747" t="n">
        <v>1</v>
      </c>
      <c r="CL747" t="n">
        <v>0</v>
      </c>
      <c r="CM747" t="n">
        <v>0</v>
      </c>
      <c r="CN747" t="n">
        <v>0</v>
      </c>
      <c r="CO747" t="n">
        <v>0</v>
      </c>
      <c r="CP747" t="n">
        <v>0</v>
      </c>
      <c r="CQ747" t="n">
        <v>0</v>
      </c>
      <c r="CR747" t="n">
        <v>0</v>
      </c>
      <c r="CS747" s="18" t="n">
        <v>1</v>
      </c>
      <c r="DD747" s="34" t="inlineStr">
        <is>
          <t>X</t>
        </is>
      </c>
    </row>
    <row r="748">
      <c r="A748" t="n">
        <v>747</v>
      </c>
      <c r="B748" t="n">
        <v>46</v>
      </c>
      <c r="C748" s="25" t="inlineStr">
        <is>
          <t>Bakis et al. (2013)</t>
        </is>
      </c>
      <c r="D748" s="12" t="n">
        <v>5.7</v>
      </c>
      <c r="E748" s="14" t="n">
        <v>0.2</v>
      </c>
      <c r="F748" s="7" t="n">
        <v>17.8571428571429</v>
      </c>
      <c r="G748" s="7">
        <f>D748-E748</f>
        <v/>
      </c>
      <c r="H748" s="16">
        <f>D748+E748</f>
        <v/>
      </c>
      <c r="I748" s="11">
        <f>IFERROR(F748/SQRT(F748^2+W748), "X")</f>
        <v/>
      </c>
      <c r="J748" s="33">
        <f>IFERROR(SQRT((1-I748^2)/W748), "X")</f>
        <v/>
      </c>
      <c r="K748" s="33">
        <f>IFERROR(1/J748, "X")</f>
        <v/>
      </c>
      <c r="L748" s="33">
        <f>IFERROR(I748-J748, "X")</f>
        <v/>
      </c>
      <c r="M748" s="33">
        <f>IFERROR(I748+J748, "X")</f>
        <v/>
      </c>
      <c r="N748" s="8" t="n">
        <v>0</v>
      </c>
      <c r="O748" s="9" t="n">
        <v>1</v>
      </c>
      <c r="P748" s="8" t="n">
        <v>0</v>
      </c>
      <c r="Q748" s="9" t="n">
        <v>0</v>
      </c>
      <c r="R748" s="9" t="n">
        <v>1</v>
      </c>
      <c r="S748" s="9" t="n">
        <v>0</v>
      </c>
      <c r="T748" s="9" t="n">
        <v>0</v>
      </c>
      <c r="U748" s="8" t="n">
        <v>30588</v>
      </c>
      <c r="V748" s="9" t="n">
        <v>10</v>
      </c>
      <c r="W748" s="9">
        <f>U748-V748-1</f>
        <v/>
      </c>
      <c r="X748" s="9">
        <f>COUNTIF(B:B,B748)</f>
        <v/>
      </c>
      <c r="Y748" s="7" t="n">
        <v>7.95</v>
      </c>
      <c r="Z748" s="7" t="n">
        <v>18.16</v>
      </c>
      <c r="AA748" s="9" t="n">
        <v>1</v>
      </c>
      <c r="AB748" s="9" t="n">
        <v>0</v>
      </c>
      <c r="AC748" s="9" t="n">
        <v>0</v>
      </c>
      <c r="AD748" s="9" t="n">
        <v>1</v>
      </c>
      <c r="AE748" s="9" t="n">
        <v>0</v>
      </c>
      <c r="AF748" s="9" t="n">
        <v>0</v>
      </c>
      <c r="AG748" s="8" t="n">
        <v>0</v>
      </c>
      <c r="AH748" s="9" t="n">
        <v>0</v>
      </c>
      <c r="AI748" s="30" t="n">
        <v>1</v>
      </c>
      <c r="AJ748" s="9" t="n">
        <v>0</v>
      </c>
      <c r="AK748" s="30" t="n">
        <v>1</v>
      </c>
      <c r="AL748" s="21" t="n">
        <v>2007</v>
      </c>
      <c r="AM748" s="23">
        <f>LN(AL748)</f>
        <v/>
      </c>
      <c r="AN748" s="33" t="inlineStr">
        <is>
          <t>.</t>
        </is>
      </c>
      <c r="AO748" s="33" t="inlineStr">
        <is>
          <t>.</t>
        </is>
      </c>
      <c r="AP748" s="33" t="inlineStr">
        <is>
          <t>.</t>
        </is>
      </c>
      <c r="AQ748" s="43" t="inlineStr">
        <is>
          <t>.</t>
        </is>
      </c>
      <c r="AR748" s="33" t="inlineStr">
        <is>
          <t>.</t>
        </is>
      </c>
      <c r="AS748" s="43" t="inlineStr">
        <is>
          <t>.</t>
        </is>
      </c>
      <c r="AT748" s="42" t="n">
        <v>0.603</v>
      </c>
      <c r="AU748" s="18" t="n">
        <v>0.397</v>
      </c>
      <c r="AV748" s="39">
        <f>1-AW748</f>
        <v/>
      </c>
      <c r="AW748" s="40" t="n">
        <v>0.216</v>
      </c>
      <c r="AX748" s="39">
        <f>1-AY748</f>
        <v/>
      </c>
      <c r="AY748" s="40" t="n">
        <v>0.237</v>
      </c>
      <c r="BA748" s="18" t="n"/>
      <c r="BB748">
        <f>1-BC748</f>
        <v/>
      </c>
      <c r="BC748" s="18" t="n">
        <v>0.792</v>
      </c>
      <c r="BD748" s="18" t="inlineStr">
        <is>
          <t>Turkey</t>
        </is>
      </c>
      <c r="BE748" t="n">
        <v>0</v>
      </c>
      <c r="BF748" t="n">
        <v>0</v>
      </c>
      <c r="BG748" t="n">
        <v>1</v>
      </c>
      <c r="BH748" t="n">
        <v>0</v>
      </c>
      <c r="BI748" t="n">
        <v>0</v>
      </c>
      <c r="BJ748" t="n">
        <v>0</v>
      </c>
      <c r="BK748" s="18" t="n">
        <v>0</v>
      </c>
      <c r="BL748" t="n">
        <v>0</v>
      </c>
      <c r="BM748" t="n">
        <v>1</v>
      </c>
      <c r="BN748" s="18" t="n">
        <v>0</v>
      </c>
      <c r="BO748" t="n">
        <v>274.3333333333333</v>
      </c>
      <c r="BP748" t="n">
        <v>142</v>
      </c>
      <c r="BQ748" s="96">
        <f>Y748+Z748+6</f>
        <v/>
      </c>
      <c r="BR748" t="n">
        <v>1</v>
      </c>
      <c r="BS748" t="n">
        <v>0</v>
      </c>
      <c r="BT748" t="n">
        <v>0</v>
      </c>
      <c r="BU748" t="n">
        <v>0</v>
      </c>
      <c r="BV748" t="n">
        <v>0</v>
      </c>
      <c r="BW748" t="n">
        <v>0</v>
      </c>
      <c r="BX748" t="n">
        <v>0</v>
      </c>
      <c r="BY748" s="18" t="n">
        <v>0</v>
      </c>
      <c r="BZ748" t="n">
        <v>0</v>
      </c>
      <c r="CA748" t="n">
        <v>0</v>
      </c>
      <c r="CB748" t="n">
        <v>1</v>
      </c>
      <c r="CC748" s="18" t="n">
        <v>0</v>
      </c>
      <c r="CD748" t="n">
        <v>0</v>
      </c>
      <c r="CE748" t="n">
        <v>0</v>
      </c>
      <c r="CF748" t="n">
        <v>0</v>
      </c>
      <c r="CG748" t="n">
        <v>0</v>
      </c>
      <c r="CH748" s="18" t="n">
        <v>0</v>
      </c>
      <c r="CI748" t="n">
        <v>0</v>
      </c>
      <c r="CJ748" t="n">
        <v>0</v>
      </c>
      <c r="CK748" t="n">
        <v>1</v>
      </c>
      <c r="CL748" t="n">
        <v>0</v>
      </c>
      <c r="CM748" t="n">
        <v>0</v>
      </c>
      <c r="CN748" t="n">
        <v>0</v>
      </c>
      <c r="CO748" t="n">
        <v>0</v>
      </c>
      <c r="CP748" t="n">
        <v>0</v>
      </c>
      <c r="CQ748" t="n">
        <v>0</v>
      </c>
      <c r="CR748" t="n">
        <v>0</v>
      </c>
      <c r="CS748" s="18" t="n">
        <v>1</v>
      </c>
      <c r="DD748" s="34" t="inlineStr">
        <is>
          <t>X</t>
        </is>
      </c>
    </row>
    <row r="749">
      <c r="A749" t="n">
        <v>748</v>
      </c>
      <c r="B749" t="n">
        <v>46</v>
      </c>
      <c r="C749" s="25" t="inlineStr">
        <is>
          <t>Bakis et al. (2013)</t>
        </is>
      </c>
      <c r="D749" s="12" t="n">
        <v>4.7</v>
      </c>
      <c r="E749" s="14" t="n">
        <v>0.2</v>
      </c>
      <c r="F749" s="7" t="n">
        <v>18.8571428571429</v>
      </c>
      <c r="G749" s="7">
        <f>D749-E749</f>
        <v/>
      </c>
      <c r="H749" s="16">
        <f>D749+E749</f>
        <v/>
      </c>
      <c r="I749" s="11">
        <f>IFERROR(F749/SQRT(F749^2+W749), "X")</f>
        <v/>
      </c>
      <c r="J749" s="33">
        <f>IFERROR(SQRT((1-I749^2)/W749), "X")</f>
        <v/>
      </c>
      <c r="K749" s="33">
        <f>IFERROR(1/J749, "X")</f>
        <v/>
      </c>
      <c r="L749" s="33">
        <f>IFERROR(I749-J749, "X")</f>
        <v/>
      </c>
      <c r="M749" s="33">
        <f>IFERROR(I749+J749, "X")</f>
        <v/>
      </c>
      <c r="N749" s="8" t="n">
        <v>0</v>
      </c>
      <c r="O749" s="9" t="n">
        <v>1</v>
      </c>
      <c r="P749" s="8" t="n">
        <v>0</v>
      </c>
      <c r="Q749" s="9" t="n">
        <v>0</v>
      </c>
      <c r="R749" s="9" t="n">
        <v>1</v>
      </c>
      <c r="S749" s="9" t="n">
        <v>0</v>
      </c>
      <c r="T749" s="9" t="n">
        <v>0</v>
      </c>
      <c r="U749" s="8" t="n">
        <v>11742</v>
      </c>
      <c r="V749" s="9" t="n">
        <v>11</v>
      </c>
      <c r="W749" s="9">
        <f>U749-V749-1</f>
        <v/>
      </c>
      <c r="X749" s="9">
        <f>COUNTIF(B:B,B749)</f>
        <v/>
      </c>
      <c r="Y749" s="7" t="n">
        <v>7.95</v>
      </c>
      <c r="Z749" s="7" t="n">
        <v>18.16</v>
      </c>
      <c r="AA749" s="9" t="n">
        <v>1</v>
      </c>
      <c r="AB749" s="9" t="n">
        <v>0</v>
      </c>
      <c r="AC749" s="9" t="n">
        <v>0</v>
      </c>
      <c r="AD749" s="9" t="n">
        <v>1</v>
      </c>
      <c r="AE749" s="9" t="n">
        <v>0</v>
      </c>
      <c r="AF749" s="9" t="n">
        <v>0</v>
      </c>
      <c r="AG749" s="8" t="n">
        <v>0</v>
      </c>
      <c r="AH749" s="9" t="n">
        <v>0</v>
      </c>
      <c r="AI749" s="30" t="n">
        <v>1</v>
      </c>
      <c r="AJ749" s="9" t="n">
        <v>0</v>
      </c>
      <c r="AK749" s="30" t="n">
        <v>1</v>
      </c>
      <c r="AL749" s="21" t="n">
        <v>2007</v>
      </c>
      <c r="AM749" s="23">
        <f>LN(AL749)</f>
        <v/>
      </c>
      <c r="AN749" s="33" t="inlineStr">
        <is>
          <t>.</t>
        </is>
      </c>
      <c r="AO749" s="33" t="inlineStr">
        <is>
          <t>.</t>
        </is>
      </c>
      <c r="AP749" s="33" t="inlineStr">
        <is>
          <t>.</t>
        </is>
      </c>
      <c r="AQ749" s="43" t="inlineStr">
        <is>
          <t>.</t>
        </is>
      </c>
      <c r="AR749" s="33" t="inlineStr">
        <is>
          <t>.</t>
        </is>
      </c>
      <c r="AS749" s="43" t="inlineStr">
        <is>
          <t>.</t>
        </is>
      </c>
      <c r="AT749" s="42" t="n">
        <v>0.603</v>
      </c>
      <c r="AU749" s="18" t="n">
        <v>0.397</v>
      </c>
      <c r="AV749" s="39">
        <f>1-AW749</f>
        <v/>
      </c>
      <c r="AW749" s="40" t="n">
        <v>0.216</v>
      </c>
      <c r="AX749" s="39">
        <f>1-AY749</f>
        <v/>
      </c>
      <c r="AY749" s="40" t="n">
        <v>0.237</v>
      </c>
      <c r="BA749" s="18" t="n"/>
      <c r="BB749">
        <f>1-BC749</f>
        <v/>
      </c>
      <c r="BC749" s="18" t="n">
        <v>0.792</v>
      </c>
      <c r="BD749" s="18" t="inlineStr">
        <is>
          <t>Turkey</t>
        </is>
      </c>
      <c r="BE749" t="n">
        <v>0</v>
      </c>
      <c r="BF749" t="n">
        <v>0</v>
      </c>
      <c r="BG749" t="n">
        <v>1</v>
      </c>
      <c r="BH749" t="n">
        <v>0</v>
      </c>
      <c r="BI749" t="n">
        <v>0</v>
      </c>
      <c r="BJ749" t="n">
        <v>0</v>
      </c>
      <c r="BK749" s="18" t="n">
        <v>0</v>
      </c>
      <c r="BL749" t="n">
        <v>0</v>
      </c>
      <c r="BM749" t="n">
        <v>1</v>
      </c>
      <c r="BN749" s="18" t="n">
        <v>0</v>
      </c>
      <c r="BO749" t="n">
        <v>274.3333333333333</v>
      </c>
      <c r="BP749" t="n">
        <v>142</v>
      </c>
      <c r="BQ749" s="96">
        <f>Y749+Z749+6</f>
        <v/>
      </c>
      <c r="BR749" t="n">
        <v>1</v>
      </c>
      <c r="BS749" t="n">
        <v>0</v>
      </c>
      <c r="BT749" t="n">
        <v>0</v>
      </c>
      <c r="BU749" t="n">
        <v>0</v>
      </c>
      <c r="BV749" t="n">
        <v>0</v>
      </c>
      <c r="BW749" t="n">
        <v>0</v>
      </c>
      <c r="BX749" t="n">
        <v>0</v>
      </c>
      <c r="BY749" s="18" t="n">
        <v>0</v>
      </c>
      <c r="BZ749" t="n">
        <v>0</v>
      </c>
      <c r="CA749" t="n">
        <v>0</v>
      </c>
      <c r="CB749" t="n">
        <v>1</v>
      </c>
      <c r="CC749" s="18" t="n">
        <v>0</v>
      </c>
      <c r="CD749" t="n">
        <v>0</v>
      </c>
      <c r="CE749" t="n">
        <v>0</v>
      </c>
      <c r="CF749" t="n">
        <v>0</v>
      </c>
      <c r="CG749" t="n">
        <v>0</v>
      </c>
      <c r="CH749" s="18" t="n">
        <v>0</v>
      </c>
      <c r="CI749" t="n">
        <v>0</v>
      </c>
      <c r="CJ749" t="n">
        <v>0</v>
      </c>
      <c r="CK749" t="n">
        <v>1</v>
      </c>
      <c r="CL749" t="n">
        <v>0</v>
      </c>
      <c r="CM749" t="n">
        <v>0</v>
      </c>
      <c r="CN749" t="n">
        <v>0</v>
      </c>
      <c r="CO749" t="n">
        <v>0</v>
      </c>
      <c r="CP749" t="n">
        <v>0</v>
      </c>
      <c r="CQ749" t="n">
        <v>0</v>
      </c>
      <c r="CR749" t="n">
        <v>0</v>
      </c>
      <c r="CS749" s="18" t="n">
        <v>1</v>
      </c>
      <c r="DD749" s="34" t="inlineStr">
        <is>
          <t>X</t>
        </is>
      </c>
    </row>
    <row r="750">
      <c r="A750" t="n">
        <v>749</v>
      </c>
      <c r="B750" t="n">
        <v>46</v>
      </c>
      <c r="C750" s="25" t="inlineStr">
        <is>
          <t>Bakis et al. (2013)</t>
        </is>
      </c>
      <c r="D750" s="12" t="n">
        <v>6.1</v>
      </c>
      <c r="E750" s="14" t="n">
        <v>0.2</v>
      </c>
      <c r="F750" s="7" t="n">
        <v>19.8571428571429</v>
      </c>
      <c r="G750" s="7">
        <f>D750-E750</f>
        <v/>
      </c>
      <c r="H750" s="16">
        <f>D750+E750</f>
        <v/>
      </c>
      <c r="I750" s="11">
        <f>IFERROR(F750/SQRT(F750^2+W750), "X")</f>
        <v/>
      </c>
      <c r="J750" s="33">
        <f>IFERROR(SQRT((1-I750^2)/W750), "X")</f>
        <v/>
      </c>
      <c r="K750" s="33">
        <f>IFERROR(1/J750, "X")</f>
        <v/>
      </c>
      <c r="L750" s="33">
        <f>IFERROR(I750-J750, "X")</f>
        <v/>
      </c>
      <c r="M750" s="33">
        <f>IFERROR(I750+J750, "X")</f>
        <v/>
      </c>
      <c r="N750" s="8" t="n">
        <v>0</v>
      </c>
      <c r="O750" s="9" t="n">
        <v>1</v>
      </c>
      <c r="P750" s="8" t="n">
        <v>0</v>
      </c>
      <c r="Q750" s="9" t="n">
        <v>0</v>
      </c>
      <c r="R750" s="9" t="n">
        <v>1</v>
      </c>
      <c r="S750" s="9" t="n">
        <v>0</v>
      </c>
      <c r="T750" s="9" t="n">
        <v>0</v>
      </c>
      <c r="U750" s="8" t="n">
        <v>7169</v>
      </c>
      <c r="V750" s="9" t="n">
        <v>12</v>
      </c>
      <c r="W750" s="9">
        <f>U750-V750-1</f>
        <v/>
      </c>
      <c r="X750" s="9">
        <f>COUNTIF(B:B,B750)</f>
        <v/>
      </c>
      <c r="Y750" s="7" t="n">
        <v>8.131</v>
      </c>
      <c r="Z750" s="7" t="n">
        <v>18.23</v>
      </c>
      <c r="AA750" s="9" t="n">
        <v>1</v>
      </c>
      <c r="AB750" s="9" t="n">
        <v>0</v>
      </c>
      <c r="AC750" s="9" t="n">
        <v>0</v>
      </c>
      <c r="AD750" s="9" t="n">
        <v>1</v>
      </c>
      <c r="AE750" s="9" t="n">
        <v>0</v>
      </c>
      <c r="AF750" s="9" t="n">
        <v>0</v>
      </c>
      <c r="AG750" s="8" t="n">
        <v>0</v>
      </c>
      <c r="AH750" s="9" t="n">
        <v>0</v>
      </c>
      <c r="AI750" s="30" t="n">
        <v>1</v>
      </c>
      <c r="AJ750" s="9" t="n">
        <v>0</v>
      </c>
      <c r="AK750" s="30" t="n">
        <v>1</v>
      </c>
      <c r="AL750" s="21" t="n">
        <v>2007</v>
      </c>
      <c r="AM750" s="23">
        <f>LN(AL750)</f>
        <v/>
      </c>
      <c r="AN750" s="33" t="inlineStr">
        <is>
          <t>.</t>
        </is>
      </c>
      <c r="AO750" s="33" t="inlineStr">
        <is>
          <t>.</t>
        </is>
      </c>
      <c r="AP750" s="33" t="inlineStr">
        <is>
          <t>.</t>
        </is>
      </c>
      <c r="AQ750" s="43" t="inlineStr">
        <is>
          <t>.</t>
        </is>
      </c>
      <c r="AR750" s="33" t="inlineStr">
        <is>
          <t>.</t>
        </is>
      </c>
      <c r="AS750" s="43" t="inlineStr">
        <is>
          <t>.</t>
        </is>
      </c>
      <c r="AT750" s="42" t="n">
        <v>0.603</v>
      </c>
      <c r="AU750" s="18" t="n">
        <v>0.397</v>
      </c>
      <c r="AV750" s="39">
        <f>1-AW750</f>
        <v/>
      </c>
      <c r="AW750" s="40" t="n">
        <v>0.218</v>
      </c>
      <c r="AX750" s="39">
        <f>1-AY750</f>
        <v/>
      </c>
      <c r="AY750" s="40" t="n">
        <v>0.224</v>
      </c>
      <c r="BA750" s="18" t="n"/>
      <c r="BB750">
        <f>1-BC750</f>
        <v/>
      </c>
      <c r="BC750" s="18" t="n">
        <v>0.8110000000000001</v>
      </c>
      <c r="BD750" s="18" t="inlineStr">
        <is>
          <t>Turkey</t>
        </is>
      </c>
      <c r="BE750" t="n">
        <v>0</v>
      </c>
      <c r="BF750" t="n">
        <v>0</v>
      </c>
      <c r="BG750" t="n">
        <v>1</v>
      </c>
      <c r="BH750" t="n">
        <v>0</v>
      </c>
      <c r="BI750" t="n">
        <v>0</v>
      </c>
      <c r="BJ750" t="n">
        <v>0</v>
      </c>
      <c r="BK750" s="18" t="n">
        <v>0</v>
      </c>
      <c r="BL750" t="n">
        <v>0</v>
      </c>
      <c r="BM750" t="n">
        <v>1</v>
      </c>
      <c r="BN750" s="18" t="n">
        <v>0</v>
      </c>
      <c r="BO750" t="n">
        <v>274.3333333333333</v>
      </c>
      <c r="BP750" t="n">
        <v>142</v>
      </c>
      <c r="BQ750" s="96">
        <f>Y750+Z750+6</f>
        <v/>
      </c>
      <c r="BR750" t="n">
        <v>1</v>
      </c>
      <c r="BS750" t="n">
        <v>0</v>
      </c>
      <c r="BT750" t="n">
        <v>0</v>
      </c>
      <c r="BU750" t="n">
        <v>0</v>
      </c>
      <c r="BV750" t="n">
        <v>0</v>
      </c>
      <c r="BW750" t="n">
        <v>0</v>
      </c>
      <c r="BX750" t="n">
        <v>0</v>
      </c>
      <c r="BY750" s="18" t="n">
        <v>0</v>
      </c>
      <c r="BZ750" t="n">
        <v>0</v>
      </c>
      <c r="CA750" t="n">
        <v>0</v>
      </c>
      <c r="CB750" t="n">
        <v>1</v>
      </c>
      <c r="CC750" s="18" t="n">
        <v>0</v>
      </c>
      <c r="CD750" t="n">
        <v>0</v>
      </c>
      <c r="CE750" t="n">
        <v>0</v>
      </c>
      <c r="CF750" t="n">
        <v>0</v>
      </c>
      <c r="CG750" t="n">
        <v>0</v>
      </c>
      <c r="CH750" s="18" t="n">
        <v>0</v>
      </c>
      <c r="CI750" t="n">
        <v>0</v>
      </c>
      <c r="CJ750" t="n">
        <v>0</v>
      </c>
      <c r="CK750" t="n">
        <v>1</v>
      </c>
      <c r="CL750" t="n">
        <v>0</v>
      </c>
      <c r="CM750" t="n">
        <v>0</v>
      </c>
      <c r="CN750" t="n">
        <v>0</v>
      </c>
      <c r="CO750" t="n">
        <v>0</v>
      </c>
      <c r="CP750" t="n">
        <v>0</v>
      </c>
      <c r="CQ750" t="n">
        <v>0</v>
      </c>
      <c r="CR750" t="n">
        <v>0</v>
      </c>
      <c r="CS750" s="18" t="n">
        <v>1</v>
      </c>
      <c r="DD750" s="34" t="inlineStr">
        <is>
          <t>X</t>
        </is>
      </c>
    </row>
    <row r="751">
      <c r="A751" t="n">
        <v>750</v>
      </c>
      <c r="B751" t="n">
        <v>46</v>
      </c>
      <c r="C751" s="25" t="inlineStr">
        <is>
          <t>Bakis et al. (2013)</t>
        </is>
      </c>
      <c r="D751" s="12" t="n">
        <v>5.1</v>
      </c>
      <c r="E751" s="14" t="n">
        <v>0.2</v>
      </c>
      <c r="F751" s="7" t="n">
        <v>20.8571428571429</v>
      </c>
      <c r="G751" s="7">
        <f>D751-E751</f>
        <v/>
      </c>
      <c r="H751" s="16">
        <f>D751+E751</f>
        <v/>
      </c>
      <c r="I751" s="11">
        <f>IFERROR(F751/SQRT(F751^2+W751), "X")</f>
        <v/>
      </c>
      <c r="J751" s="33">
        <f>IFERROR(SQRT((1-I751^2)/W751), "X")</f>
        <v/>
      </c>
      <c r="K751" s="33">
        <f>IFERROR(1/J751, "X")</f>
        <v/>
      </c>
      <c r="L751" s="33">
        <f>IFERROR(I751-J751, "X")</f>
        <v/>
      </c>
      <c r="M751" s="33">
        <f>IFERROR(I751+J751, "X")</f>
        <v/>
      </c>
      <c r="N751" s="8" t="n">
        <v>0</v>
      </c>
      <c r="O751" s="9" t="n">
        <v>1</v>
      </c>
      <c r="P751" s="8" t="n">
        <v>0</v>
      </c>
      <c r="Q751" s="9" t="n">
        <v>0</v>
      </c>
      <c r="R751" s="9" t="n">
        <v>1</v>
      </c>
      <c r="S751" s="9" t="n">
        <v>0</v>
      </c>
      <c r="T751" s="9" t="n">
        <v>0</v>
      </c>
      <c r="U751" s="8" t="n">
        <v>12016</v>
      </c>
      <c r="V751" s="9" t="n">
        <v>13</v>
      </c>
      <c r="W751" s="9">
        <f>U751-V751-1</f>
        <v/>
      </c>
      <c r="X751" s="9">
        <f>COUNTIF(B:B,B751)</f>
        <v/>
      </c>
      <c r="Y751" s="7" t="n">
        <v>8.131</v>
      </c>
      <c r="Z751" s="7" t="n">
        <v>18.23</v>
      </c>
      <c r="AA751" s="9" t="n">
        <v>1</v>
      </c>
      <c r="AB751" s="9" t="n">
        <v>0</v>
      </c>
      <c r="AC751" s="9" t="n">
        <v>0</v>
      </c>
      <c r="AD751" s="9" t="n">
        <v>1</v>
      </c>
      <c r="AE751" s="9" t="n">
        <v>0</v>
      </c>
      <c r="AF751" s="9" t="n">
        <v>0</v>
      </c>
      <c r="AG751" s="8" t="n">
        <v>0</v>
      </c>
      <c r="AH751" s="9" t="n">
        <v>0</v>
      </c>
      <c r="AI751" s="30" t="n">
        <v>1</v>
      </c>
      <c r="AJ751" s="9" t="n">
        <v>0</v>
      </c>
      <c r="AK751" s="30" t="n">
        <v>1</v>
      </c>
      <c r="AL751" s="21" t="n">
        <v>2007</v>
      </c>
      <c r="AM751" s="23">
        <f>LN(AL751)</f>
        <v/>
      </c>
      <c r="AN751" s="33" t="inlineStr">
        <is>
          <t>.</t>
        </is>
      </c>
      <c r="AO751" s="33" t="inlineStr">
        <is>
          <t>.</t>
        </is>
      </c>
      <c r="AP751" s="33" t="inlineStr">
        <is>
          <t>.</t>
        </is>
      </c>
      <c r="AQ751" s="43" t="inlineStr">
        <is>
          <t>.</t>
        </is>
      </c>
      <c r="AR751" s="33" t="inlineStr">
        <is>
          <t>.</t>
        </is>
      </c>
      <c r="AS751" s="43" t="inlineStr">
        <is>
          <t>.</t>
        </is>
      </c>
      <c r="AT751" s="42" t="n">
        <v>0.603</v>
      </c>
      <c r="AU751" s="18" t="n">
        <v>0.397</v>
      </c>
      <c r="AV751" s="39">
        <f>1-AW751</f>
        <v/>
      </c>
      <c r="AW751" s="40" t="n">
        <v>0.218</v>
      </c>
      <c r="AX751" s="39">
        <f>1-AY751</f>
        <v/>
      </c>
      <c r="AY751" s="40" t="n">
        <v>0.224</v>
      </c>
      <c r="BA751" s="18" t="n"/>
      <c r="BB751">
        <f>1-BC751</f>
        <v/>
      </c>
      <c r="BC751" s="18" t="n">
        <v>0.8110000000000001</v>
      </c>
      <c r="BD751" s="18" t="inlineStr">
        <is>
          <t>Turkey</t>
        </is>
      </c>
      <c r="BE751" t="n">
        <v>0</v>
      </c>
      <c r="BF751" t="n">
        <v>0</v>
      </c>
      <c r="BG751" t="n">
        <v>1</v>
      </c>
      <c r="BH751" t="n">
        <v>0</v>
      </c>
      <c r="BI751" t="n">
        <v>0</v>
      </c>
      <c r="BJ751" t="n">
        <v>0</v>
      </c>
      <c r="BK751" s="18" t="n">
        <v>0</v>
      </c>
      <c r="BL751" t="n">
        <v>0</v>
      </c>
      <c r="BM751" t="n">
        <v>1</v>
      </c>
      <c r="BN751" s="18" t="n">
        <v>0</v>
      </c>
      <c r="BO751" t="n">
        <v>274.3333333333333</v>
      </c>
      <c r="BP751" t="n">
        <v>142</v>
      </c>
      <c r="BQ751" s="96">
        <f>Y751+Z751+6</f>
        <v/>
      </c>
      <c r="BR751" t="n">
        <v>1</v>
      </c>
      <c r="BS751" t="n">
        <v>0</v>
      </c>
      <c r="BT751" t="n">
        <v>0</v>
      </c>
      <c r="BU751" t="n">
        <v>0</v>
      </c>
      <c r="BV751" t="n">
        <v>0</v>
      </c>
      <c r="BW751" t="n">
        <v>0</v>
      </c>
      <c r="BX751" t="n">
        <v>0</v>
      </c>
      <c r="BY751" s="18" t="n">
        <v>0</v>
      </c>
      <c r="BZ751" t="n">
        <v>0</v>
      </c>
      <c r="CA751" t="n">
        <v>0</v>
      </c>
      <c r="CB751" t="n">
        <v>1</v>
      </c>
      <c r="CC751" s="18" t="n">
        <v>0</v>
      </c>
      <c r="CD751" t="n">
        <v>0</v>
      </c>
      <c r="CE751" t="n">
        <v>0</v>
      </c>
      <c r="CF751" t="n">
        <v>0</v>
      </c>
      <c r="CG751" t="n">
        <v>0</v>
      </c>
      <c r="CH751" s="18" t="n">
        <v>0</v>
      </c>
      <c r="CI751" t="n">
        <v>0</v>
      </c>
      <c r="CJ751" t="n">
        <v>0</v>
      </c>
      <c r="CK751" t="n">
        <v>1</v>
      </c>
      <c r="CL751" t="n">
        <v>0</v>
      </c>
      <c r="CM751" t="n">
        <v>0</v>
      </c>
      <c r="CN751" t="n">
        <v>0</v>
      </c>
      <c r="CO751" t="n">
        <v>0</v>
      </c>
      <c r="CP751" t="n">
        <v>0</v>
      </c>
      <c r="CQ751" t="n">
        <v>0</v>
      </c>
      <c r="CR751" t="n">
        <v>0</v>
      </c>
      <c r="CS751" s="18" t="n">
        <v>1</v>
      </c>
      <c r="DD751" s="34" t="inlineStr">
        <is>
          <t>X</t>
        </is>
      </c>
    </row>
    <row r="752">
      <c r="A752" t="n">
        <v>751</v>
      </c>
      <c r="B752" t="n">
        <v>46</v>
      </c>
      <c r="C752" s="25" t="inlineStr">
        <is>
          <t>Bakis et al. (2013)</t>
        </is>
      </c>
      <c r="D752" s="12" t="n">
        <v>6.7</v>
      </c>
      <c r="E752" s="14" t="n">
        <v>0.2</v>
      </c>
      <c r="F752" s="7" t="n">
        <v>21.8571428571429</v>
      </c>
      <c r="G752" s="7">
        <f>D752-E752</f>
        <v/>
      </c>
      <c r="H752" s="16">
        <f>D752+E752</f>
        <v/>
      </c>
      <c r="I752" s="11">
        <f>IFERROR(F752/SQRT(F752^2+W752), "X")</f>
        <v/>
      </c>
      <c r="J752" s="33">
        <f>IFERROR(SQRT((1-I752^2)/W752), "X")</f>
        <v/>
      </c>
      <c r="K752" s="33">
        <f>IFERROR(1/J752, "X")</f>
        <v/>
      </c>
      <c r="L752" s="33">
        <f>IFERROR(I752-J752, "X")</f>
        <v/>
      </c>
      <c r="M752" s="33">
        <f>IFERROR(I752+J752, "X")</f>
        <v/>
      </c>
      <c r="N752" s="8" t="n">
        <v>0</v>
      </c>
      <c r="O752" s="9" t="n">
        <v>1</v>
      </c>
      <c r="P752" s="8" t="n">
        <v>0</v>
      </c>
      <c r="Q752" s="9" t="n">
        <v>0</v>
      </c>
      <c r="R752" s="9" t="n">
        <v>1</v>
      </c>
      <c r="S752" s="9" t="n">
        <v>0</v>
      </c>
      <c r="T752" s="9" t="n">
        <v>0</v>
      </c>
      <c r="U752" s="8" t="n">
        <v>7232</v>
      </c>
      <c r="V752" s="9" t="n">
        <v>14</v>
      </c>
      <c r="W752" s="9">
        <f>U752-V752-1</f>
        <v/>
      </c>
      <c r="X752" s="9">
        <f>COUNTIF(B:B,B752)</f>
        <v/>
      </c>
      <c r="Y752" s="7" t="n">
        <v>8.308999999999999</v>
      </c>
      <c r="Z752" s="7" t="n">
        <v>18.27</v>
      </c>
      <c r="AA752" s="9" t="n">
        <v>1</v>
      </c>
      <c r="AB752" s="9" t="n">
        <v>0</v>
      </c>
      <c r="AC752" s="9" t="n">
        <v>0</v>
      </c>
      <c r="AD752" s="9" t="n">
        <v>1</v>
      </c>
      <c r="AE752" s="9" t="n">
        <v>0</v>
      </c>
      <c r="AF752" s="9" t="n">
        <v>0</v>
      </c>
      <c r="AG752" s="8" t="n">
        <v>0</v>
      </c>
      <c r="AH752" s="9" t="n">
        <v>0</v>
      </c>
      <c r="AI752" s="30" t="n">
        <v>1</v>
      </c>
      <c r="AJ752" s="9" t="n">
        <v>0</v>
      </c>
      <c r="AK752" s="30" t="n">
        <v>1</v>
      </c>
      <c r="AL752" s="21" t="n">
        <v>2007</v>
      </c>
      <c r="AM752" s="23">
        <f>LN(AL752)</f>
        <v/>
      </c>
      <c r="AN752" s="33" t="inlineStr">
        <is>
          <t>.</t>
        </is>
      </c>
      <c r="AO752" s="33" t="inlineStr">
        <is>
          <t>.</t>
        </is>
      </c>
      <c r="AP752" s="33" t="inlineStr">
        <is>
          <t>.</t>
        </is>
      </c>
      <c r="AQ752" s="43" t="inlineStr">
        <is>
          <t>.</t>
        </is>
      </c>
      <c r="AR752" s="33" t="inlineStr">
        <is>
          <t>.</t>
        </is>
      </c>
      <c r="AS752" s="43" t="inlineStr">
        <is>
          <t>.</t>
        </is>
      </c>
      <c r="AT752" s="42" t="n">
        <v>0.603</v>
      </c>
      <c r="AU752" s="18" t="n">
        <v>0.397</v>
      </c>
      <c r="AV752" s="39">
        <f>1-AW752</f>
        <v/>
      </c>
      <c r="AW752" s="40" t="n">
        <v>0.221</v>
      </c>
      <c r="AX752" s="39">
        <f>1-AY752</f>
        <v/>
      </c>
      <c r="AY752" s="40" t="n">
        <v>0.212</v>
      </c>
      <c r="BA752" s="18" t="n"/>
      <c r="BB752">
        <f>1-BC752</f>
        <v/>
      </c>
      <c r="BC752" s="18" t="n">
        <v>0.819</v>
      </c>
      <c r="BD752" s="18" t="inlineStr">
        <is>
          <t>Turkey</t>
        </is>
      </c>
      <c r="BE752" t="n">
        <v>0</v>
      </c>
      <c r="BF752" t="n">
        <v>0</v>
      </c>
      <c r="BG752" t="n">
        <v>1</v>
      </c>
      <c r="BH752" t="n">
        <v>0</v>
      </c>
      <c r="BI752" t="n">
        <v>0</v>
      </c>
      <c r="BJ752" t="n">
        <v>0</v>
      </c>
      <c r="BK752" s="18" t="n">
        <v>0</v>
      </c>
      <c r="BL752" t="n">
        <v>0</v>
      </c>
      <c r="BM752" t="n">
        <v>1</v>
      </c>
      <c r="BN752" s="18" t="n">
        <v>0</v>
      </c>
      <c r="BO752" t="n">
        <v>274.3333333333333</v>
      </c>
      <c r="BP752" t="n">
        <v>142</v>
      </c>
      <c r="BQ752" s="96">
        <f>Y752+Z752+6</f>
        <v/>
      </c>
      <c r="BR752" t="n">
        <v>1</v>
      </c>
      <c r="BS752" t="n">
        <v>0</v>
      </c>
      <c r="BT752" t="n">
        <v>0</v>
      </c>
      <c r="BU752" t="n">
        <v>0</v>
      </c>
      <c r="BV752" t="n">
        <v>0</v>
      </c>
      <c r="BW752" t="n">
        <v>0</v>
      </c>
      <c r="BX752" t="n">
        <v>0</v>
      </c>
      <c r="BY752" s="18" t="n">
        <v>0</v>
      </c>
      <c r="BZ752" t="n">
        <v>0</v>
      </c>
      <c r="CA752" t="n">
        <v>0</v>
      </c>
      <c r="CB752" t="n">
        <v>1</v>
      </c>
      <c r="CC752" s="18" t="n">
        <v>0</v>
      </c>
      <c r="CD752" t="n">
        <v>0</v>
      </c>
      <c r="CE752" t="n">
        <v>0</v>
      </c>
      <c r="CF752" t="n">
        <v>0</v>
      </c>
      <c r="CG752" t="n">
        <v>0</v>
      </c>
      <c r="CH752" s="18" t="n">
        <v>0</v>
      </c>
      <c r="CI752" t="n">
        <v>0</v>
      </c>
      <c r="CJ752" t="n">
        <v>0</v>
      </c>
      <c r="CK752" t="n">
        <v>1</v>
      </c>
      <c r="CL752" t="n">
        <v>0</v>
      </c>
      <c r="CM752" t="n">
        <v>0</v>
      </c>
      <c r="CN752" t="n">
        <v>0</v>
      </c>
      <c r="CO752" t="n">
        <v>0</v>
      </c>
      <c r="CP752" t="n">
        <v>0</v>
      </c>
      <c r="CQ752" t="n">
        <v>0</v>
      </c>
      <c r="CR752" t="n">
        <v>0</v>
      </c>
      <c r="CS752" s="18" t="n">
        <v>1</v>
      </c>
      <c r="DD752" s="34" t="inlineStr">
        <is>
          <t>X</t>
        </is>
      </c>
    </row>
    <row r="753">
      <c r="A753" t="n">
        <v>752</v>
      </c>
      <c r="B753" t="n">
        <v>46</v>
      </c>
      <c r="C753" s="25" t="inlineStr">
        <is>
          <t>Bakis et al. (2013)</t>
        </is>
      </c>
      <c r="D753" s="12" t="n">
        <v>5.9</v>
      </c>
      <c r="E753" s="14" t="n">
        <v>0.2</v>
      </c>
      <c r="F753" s="7" t="n">
        <v>22.8571428571429</v>
      </c>
      <c r="G753" s="7">
        <f>D753-E753</f>
        <v/>
      </c>
      <c r="H753" s="16">
        <f>D753+E753</f>
        <v/>
      </c>
      <c r="I753" s="11">
        <f>IFERROR(F753/SQRT(F753^2+W753), "X")</f>
        <v/>
      </c>
      <c r="J753" s="33">
        <f>IFERROR(SQRT((1-I753^2)/W753), "X")</f>
        <v/>
      </c>
      <c r="K753" s="33">
        <f>IFERROR(1/J753, "X")</f>
        <v/>
      </c>
      <c r="L753" s="33">
        <f>IFERROR(I753-J753, "X")</f>
        <v/>
      </c>
      <c r="M753" s="33">
        <f>IFERROR(I753+J753, "X")</f>
        <v/>
      </c>
      <c r="N753" s="8" t="n">
        <v>0</v>
      </c>
      <c r="O753" s="9" t="n">
        <v>1</v>
      </c>
      <c r="P753" s="8" t="n">
        <v>0</v>
      </c>
      <c r="Q753" s="9" t="n">
        <v>0</v>
      </c>
      <c r="R753" s="9" t="n">
        <v>1</v>
      </c>
      <c r="S753" s="9" t="n">
        <v>0</v>
      </c>
      <c r="T753" s="9" t="n">
        <v>0</v>
      </c>
      <c r="U753" s="8" t="n">
        <v>12692</v>
      </c>
      <c r="V753" s="9" t="n">
        <v>15</v>
      </c>
      <c r="W753" s="9">
        <f>U753-V753-1</f>
        <v/>
      </c>
      <c r="X753" s="9">
        <f>COUNTIF(B:B,B753)</f>
        <v/>
      </c>
      <c r="Y753" s="7" t="n">
        <v>8.308999999999999</v>
      </c>
      <c r="Z753" s="7" t="n">
        <v>18.27</v>
      </c>
      <c r="AA753" s="9" t="n">
        <v>1</v>
      </c>
      <c r="AB753" s="9" t="n">
        <v>0</v>
      </c>
      <c r="AC753" s="9" t="n">
        <v>0</v>
      </c>
      <c r="AD753" s="9" t="n">
        <v>1</v>
      </c>
      <c r="AE753" s="9" t="n">
        <v>0</v>
      </c>
      <c r="AF753" s="9" t="n">
        <v>0</v>
      </c>
      <c r="AG753" s="8" t="n">
        <v>0</v>
      </c>
      <c r="AH753" s="9" t="n">
        <v>0</v>
      </c>
      <c r="AI753" s="30" t="n">
        <v>1</v>
      </c>
      <c r="AJ753" s="9" t="n">
        <v>0</v>
      </c>
      <c r="AK753" s="30" t="n">
        <v>1</v>
      </c>
      <c r="AL753" s="21" t="n">
        <v>2007</v>
      </c>
      <c r="AM753" s="23">
        <f>LN(AL753)</f>
        <v/>
      </c>
      <c r="AN753" s="33" t="inlineStr">
        <is>
          <t>.</t>
        </is>
      </c>
      <c r="AO753" s="33" t="inlineStr">
        <is>
          <t>.</t>
        </is>
      </c>
      <c r="AP753" s="33" t="inlineStr">
        <is>
          <t>.</t>
        </is>
      </c>
      <c r="AQ753" s="43" t="inlineStr">
        <is>
          <t>.</t>
        </is>
      </c>
      <c r="AR753" s="33" t="inlineStr">
        <is>
          <t>.</t>
        </is>
      </c>
      <c r="AS753" s="43" t="inlineStr">
        <is>
          <t>.</t>
        </is>
      </c>
      <c r="AT753" s="42" t="n">
        <v>0.603</v>
      </c>
      <c r="AU753" s="18" t="n">
        <v>0.397</v>
      </c>
      <c r="AV753" s="39">
        <f>1-AW753</f>
        <v/>
      </c>
      <c r="AW753" s="40" t="n">
        <v>0.221</v>
      </c>
      <c r="AX753" s="39">
        <f>1-AY753</f>
        <v/>
      </c>
      <c r="AY753" s="40" t="n">
        <v>0.212</v>
      </c>
      <c r="BA753" s="18" t="n"/>
      <c r="BB753">
        <f>1-BC753</f>
        <v/>
      </c>
      <c r="BC753" s="18" t="n">
        <v>0.819</v>
      </c>
      <c r="BD753" s="18" t="inlineStr">
        <is>
          <t>Turkey</t>
        </is>
      </c>
      <c r="BE753" t="n">
        <v>0</v>
      </c>
      <c r="BF753" t="n">
        <v>0</v>
      </c>
      <c r="BG753" t="n">
        <v>1</v>
      </c>
      <c r="BH753" t="n">
        <v>0</v>
      </c>
      <c r="BI753" t="n">
        <v>0</v>
      </c>
      <c r="BJ753" t="n">
        <v>0</v>
      </c>
      <c r="BK753" s="18" t="n">
        <v>0</v>
      </c>
      <c r="BL753" t="n">
        <v>0</v>
      </c>
      <c r="BM753" t="n">
        <v>1</v>
      </c>
      <c r="BN753" s="18" t="n">
        <v>0</v>
      </c>
      <c r="BO753" t="n">
        <v>274.3333333333333</v>
      </c>
      <c r="BP753" t="n">
        <v>142</v>
      </c>
      <c r="BQ753" s="96">
        <f>Y753+Z753+6</f>
        <v/>
      </c>
      <c r="BR753" t="n">
        <v>1</v>
      </c>
      <c r="BS753" t="n">
        <v>0</v>
      </c>
      <c r="BT753" t="n">
        <v>0</v>
      </c>
      <c r="BU753" t="n">
        <v>0</v>
      </c>
      <c r="BV753" t="n">
        <v>0</v>
      </c>
      <c r="BW753" t="n">
        <v>0</v>
      </c>
      <c r="BX753" t="n">
        <v>0</v>
      </c>
      <c r="BY753" s="18" t="n">
        <v>0</v>
      </c>
      <c r="BZ753" t="n">
        <v>0</v>
      </c>
      <c r="CA753" t="n">
        <v>0</v>
      </c>
      <c r="CB753" t="n">
        <v>1</v>
      </c>
      <c r="CC753" s="18" t="n">
        <v>0</v>
      </c>
      <c r="CD753" t="n">
        <v>0</v>
      </c>
      <c r="CE753" t="n">
        <v>0</v>
      </c>
      <c r="CF753" t="n">
        <v>0</v>
      </c>
      <c r="CG753" t="n">
        <v>0</v>
      </c>
      <c r="CH753" s="18" t="n">
        <v>0</v>
      </c>
      <c r="CI753" t="n">
        <v>0</v>
      </c>
      <c r="CJ753" t="n">
        <v>0</v>
      </c>
      <c r="CK753" t="n">
        <v>1</v>
      </c>
      <c r="CL753" t="n">
        <v>0</v>
      </c>
      <c r="CM753" t="n">
        <v>0</v>
      </c>
      <c r="CN753" t="n">
        <v>0</v>
      </c>
      <c r="CO753" t="n">
        <v>0</v>
      </c>
      <c r="CP753" t="n">
        <v>0</v>
      </c>
      <c r="CQ753" t="n">
        <v>0</v>
      </c>
      <c r="CR753" t="n">
        <v>0</v>
      </c>
      <c r="CS753" s="18" t="n">
        <v>1</v>
      </c>
      <c r="DD753" s="34" t="inlineStr">
        <is>
          <t>X</t>
        </is>
      </c>
    </row>
    <row r="754">
      <c r="A754" t="n">
        <v>753</v>
      </c>
      <c r="B754" t="n">
        <v>46</v>
      </c>
      <c r="C754" s="25" t="inlineStr">
        <is>
          <t>Bakis et al. (2013)</t>
        </is>
      </c>
      <c r="D754" s="12" t="n">
        <v>6.2</v>
      </c>
      <c r="E754" s="14" t="n">
        <v>0.2</v>
      </c>
      <c r="F754" s="7" t="n">
        <v>23.8571428571429</v>
      </c>
      <c r="G754" s="7">
        <f>D754-E754</f>
        <v/>
      </c>
      <c r="H754" s="16">
        <f>D754+E754</f>
        <v/>
      </c>
      <c r="I754" s="11">
        <f>IFERROR(F754/SQRT(F754^2+W754), "X")</f>
        <v/>
      </c>
      <c r="J754" s="33">
        <f>IFERROR(SQRT((1-I754^2)/W754), "X")</f>
        <v/>
      </c>
      <c r="K754" s="33">
        <f>IFERROR(1/J754, "X")</f>
        <v/>
      </c>
      <c r="L754" s="33">
        <f>IFERROR(I754-J754, "X")</f>
        <v/>
      </c>
      <c r="M754" s="33">
        <f>IFERROR(I754+J754, "X")</f>
        <v/>
      </c>
      <c r="N754" s="8" t="n">
        <v>0</v>
      </c>
      <c r="O754" s="9" t="n">
        <v>1</v>
      </c>
      <c r="P754" s="8" t="n">
        <v>0</v>
      </c>
      <c r="Q754" s="9" t="n">
        <v>0</v>
      </c>
      <c r="R754" s="9" t="n">
        <v>1</v>
      </c>
      <c r="S754" s="9" t="n">
        <v>0</v>
      </c>
      <c r="T754" s="9" t="n">
        <v>0</v>
      </c>
      <c r="U754" s="8" t="n">
        <v>7607</v>
      </c>
      <c r="V754" s="9" t="n">
        <v>16</v>
      </c>
      <c r="W754" s="9">
        <f>U754-V754-1</f>
        <v/>
      </c>
      <c r="X754" s="9">
        <f>COUNTIF(B:B,B754)</f>
        <v/>
      </c>
      <c r="Y754" s="7" t="n">
        <v>8.413</v>
      </c>
      <c r="Z754" s="7" t="n">
        <v>18.39</v>
      </c>
      <c r="AA754" s="9" t="n">
        <v>1</v>
      </c>
      <c r="AB754" s="9" t="n">
        <v>0</v>
      </c>
      <c r="AC754" s="9" t="n">
        <v>0</v>
      </c>
      <c r="AD754" s="9" t="n">
        <v>1</v>
      </c>
      <c r="AE754" s="9" t="n">
        <v>0</v>
      </c>
      <c r="AF754" s="9" t="n">
        <v>0</v>
      </c>
      <c r="AG754" s="8" t="n">
        <v>0</v>
      </c>
      <c r="AH754" s="9" t="n">
        <v>0</v>
      </c>
      <c r="AI754" s="30" t="n">
        <v>1</v>
      </c>
      <c r="AJ754" s="9" t="n">
        <v>0</v>
      </c>
      <c r="AK754" s="30" t="n">
        <v>1</v>
      </c>
      <c r="AL754" s="21" t="n">
        <v>2007</v>
      </c>
      <c r="AM754" s="23">
        <f>LN(AL754)</f>
        <v/>
      </c>
      <c r="AN754" s="33" t="inlineStr">
        <is>
          <t>.</t>
        </is>
      </c>
      <c r="AO754" s="33" t="inlineStr">
        <is>
          <t>.</t>
        </is>
      </c>
      <c r="AP754" s="33" t="inlineStr">
        <is>
          <t>.</t>
        </is>
      </c>
      <c r="AQ754" s="43" t="inlineStr">
        <is>
          <t>.</t>
        </is>
      </c>
      <c r="AR754" s="33" t="inlineStr">
        <is>
          <t>.</t>
        </is>
      </c>
      <c r="AS754" s="43" t="inlineStr">
        <is>
          <t>.</t>
        </is>
      </c>
      <c r="AT754" s="42" t="n">
        <v>0.603</v>
      </c>
      <c r="AU754" s="18" t="n">
        <v>0.397</v>
      </c>
      <c r="AV754" s="39">
        <f>1-AW754</f>
        <v/>
      </c>
      <c r="AW754" s="40" t="n">
        <v>0.221</v>
      </c>
      <c r="AX754" s="39">
        <f>1-AY754</f>
        <v/>
      </c>
      <c r="AY754" s="40" t="n">
        <v>0.213</v>
      </c>
      <c r="BA754" s="18" t="n"/>
      <c r="BB754">
        <f>1-BC754</f>
        <v/>
      </c>
      <c r="BC754" s="18" t="n">
        <v>0.825</v>
      </c>
      <c r="BD754" s="18" t="inlineStr">
        <is>
          <t>Turkey</t>
        </is>
      </c>
      <c r="BE754" t="n">
        <v>0</v>
      </c>
      <c r="BF754" t="n">
        <v>0</v>
      </c>
      <c r="BG754" t="n">
        <v>1</v>
      </c>
      <c r="BH754" t="n">
        <v>0</v>
      </c>
      <c r="BI754" t="n">
        <v>0</v>
      </c>
      <c r="BJ754" t="n">
        <v>0</v>
      </c>
      <c r="BK754" s="18" t="n">
        <v>0</v>
      </c>
      <c r="BL754" t="n">
        <v>0</v>
      </c>
      <c r="BM754" t="n">
        <v>1</v>
      </c>
      <c r="BN754" s="18" t="n">
        <v>0</v>
      </c>
      <c r="BO754" t="n">
        <v>274.3333333333333</v>
      </c>
      <c r="BP754" t="n">
        <v>142</v>
      </c>
      <c r="BQ754" s="96">
        <f>Y754+Z754+6</f>
        <v/>
      </c>
      <c r="BR754" t="n">
        <v>1</v>
      </c>
      <c r="BS754" t="n">
        <v>0</v>
      </c>
      <c r="BT754" t="n">
        <v>0</v>
      </c>
      <c r="BU754" t="n">
        <v>0</v>
      </c>
      <c r="BV754" t="n">
        <v>0</v>
      </c>
      <c r="BW754" t="n">
        <v>0</v>
      </c>
      <c r="BX754" t="n">
        <v>0</v>
      </c>
      <c r="BY754" s="18" t="n">
        <v>0</v>
      </c>
      <c r="BZ754" t="n">
        <v>0</v>
      </c>
      <c r="CA754" t="n">
        <v>0</v>
      </c>
      <c r="CB754" t="n">
        <v>1</v>
      </c>
      <c r="CC754" s="18" t="n">
        <v>0</v>
      </c>
      <c r="CD754" t="n">
        <v>0</v>
      </c>
      <c r="CE754" t="n">
        <v>0</v>
      </c>
      <c r="CF754" t="n">
        <v>0</v>
      </c>
      <c r="CG754" t="n">
        <v>0</v>
      </c>
      <c r="CH754" s="18" t="n">
        <v>0</v>
      </c>
      <c r="CI754" t="n">
        <v>0</v>
      </c>
      <c r="CJ754" t="n">
        <v>0</v>
      </c>
      <c r="CK754" t="n">
        <v>1</v>
      </c>
      <c r="CL754" t="n">
        <v>0</v>
      </c>
      <c r="CM754" t="n">
        <v>0</v>
      </c>
      <c r="CN754" t="n">
        <v>0</v>
      </c>
      <c r="CO754" t="n">
        <v>0</v>
      </c>
      <c r="CP754" t="n">
        <v>0</v>
      </c>
      <c r="CQ754" t="n">
        <v>0</v>
      </c>
      <c r="CR754" t="n">
        <v>0</v>
      </c>
      <c r="CS754" s="18" t="n">
        <v>1</v>
      </c>
      <c r="DD754" s="34" t="inlineStr">
        <is>
          <t>X</t>
        </is>
      </c>
    </row>
    <row r="755">
      <c r="A755" t="n">
        <v>754</v>
      </c>
      <c r="B755" t="n">
        <v>46</v>
      </c>
      <c r="C755" s="25" t="inlineStr">
        <is>
          <t>Bakis et al. (2013)</t>
        </is>
      </c>
      <c r="D755" s="12" t="n">
        <v>5</v>
      </c>
      <c r="E755" s="14" t="n">
        <v>0.2</v>
      </c>
      <c r="F755" s="7" t="n">
        <v>24.8571428571429</v>
      </c>
      <c r="G755" s="7">
        <f>D755-E755</f>
        <v/>
      </c>
      <c r="H755" s="16">
        <f>D755+E755</f>
        <v/>
      </c>
      <c r="I755" s="11">
        <f>IFERROR(F755/SQRT(F755^2+W755), "X")</f>
        <v/>
      </c>
      <c r="J755" s="33">
        <f>IFERROR(SQRT((1-I755^2)/W755), "X")</f>
        <v/>
      </c>
      <c r="K755" s="33">
        <f>IFERROR(1/J755, "X")</f>
        <v/>
      </c>
      <c r="L755" s="33">
        <f>IFERROR(I755-J755, "X")</f>
        <v/>
      </c>
      <c r="M755" s="33">
        <f>IFERROR(I755+J755, "X")</f>
        <v/>
      </c>
      <c r="N755" s="8" t="n">
        <v>0</v>
      </c>
      <c r="O755" s="9" t="n">
        <v>1</v>
      </c>
      <c r="P755" s="8" t="n">
        <v>0</v>
      </c>
      <c r="Q755" s="9" t="n">
        <v>0</v>
      </c>
      <c r="R755" s="9" t="n">
        <v>1</v>
      </c>
      <c r="S755" s="9" t="n">
        <v>0</v>
      </c>
      <c r="T755" s="9" t="n">
        <v>0</v>
      </c>
      <c r="U755" s="8" t="n">
        <v>12622</v>
      </c>
      <c r="V755" s="9" t="n">
        <v>17</v>
      </c>
      <c r="W755" s="9">
        <f>U755-V755-1</f>
        <v/>
      </c>
      <c r="X755" s="9">
        <f>COUNTIF(B:B,B755)</f>
        <v/>
      </c>
      <c r="Y755" s="7" t="n">
        <v>8.413</v>
      </c>
      <c r="Z755" s="7" t="n">
        <v>18.39</v>
      </c>
      <c r="AA755" s="9" t="n">
        <v>1</v>
      </c>
      <c r="AB755" s="9" t="n">
        <v>0</v>
      </c>
      <c r="AC755" s="9" t="n">
        <v>0</v>
      </c>
      <c r="AD755" s="9" t="n">
        <v>1</v>
      </c>
      <c r="AE755" s="9" t="n">
        <v>0</v>
      </c>
      <c r="AF755" s="9" t="n">
        <v>0</v>
      </c>
      <c r="AG755" s="8" t="n">
        <v>0</v>
      </c>
      <c r="AH755" s="9" t="n">
        <v>0</v>
      </c>
      <c r="AI755" s="30" t="n">
        <v>1</v>
      </c>
      <c r="AJ755" s="9" t="n">
        <v>0</v>
      </c>
      <c r="AK755" s="30" t="n">
        <v>1</v>
      </c>
      <c r="AL755" s="21" t="n">
        <v>2007</v>
      </c>
      <c r="AM755" s="23">
        <f>LN(AL755)</f>
        <v/>
      </c>
      <c r="AN755" s="33" t="inlineStr">
        <is>
          <t>.</t>
        </is>
      </c>
      <c r="AO755" s="33" t="inlineStr">
        <is>
          <t>.</t>
        </is>
      </c>
      <c r="AP755" s="33" t="inlineStr">
        <is>
          <t>.</t>
        </is>
      </c>
      <c r="AQ755" s="43" t="inlineStr">
        <is>
          <t>.</t>
        </is>
      </c>
      <c r="AR755" s="33" t="inlineStr">
        <is>
          <t>.</t>
        </is>
      </c>
      <c r="AS755" s="43" t="inlineStr">
        <is>
          <t>.</t>
        </is>
      </c>
      <c r="AT755" s="42" t="n">
        <v>0.603</v>
      </c>
      <c r="AU755" s="18" t="n">
        <v>0.397</v>
      </c>
      <c r="AV755" s="39">
        <f>1-AW755</f>
        <v/>
      </c>
      <c r="AW755" s="40" t="n">
        <v>0.221</v>
      </c>
      <c r="AX755" s="39">
        <f>1-AY755</f>
        <v/>
      </c>
      <c r="AY755" s="40" t="n">
        <v>0.213</v>
      </c>
      <c r="BA755" s="18" t="n"/>
      <c r="BB755">
        <f>1-BC755</f>
        <v/>
      </c>
      <c r="BC755" s="18" t="n">
        <v>0.825</v>
      </c>
      <c r="BD755" s="18" t="inlineStr">
        <is>
          <t>Turkey</t>
        </is>
      </c>
      <c r="BE755" t="n">
        <v>0</v>
      </c>
      <c r="BF755" t="n">
        <v>0</v>
      </c>
      <c r="BG755" t="n">
        <v>1</v>
      </c>
      <c r="BH755" t="n">
        <v>0</v>
      </c>
      <c r="BI755" t="n">
        <v>0</v>
      </c>
      <c r="BJ755" t="n">
        <v>0</v>
      </c>
      <c r="BK755" s="18" t="n">
        <v>0</v>
      </c>
      <c r="BL755" t="n">
        <v>0</v>
      </c>
      <c r="BM755" t="n">
        <v>1</v>
      </c>
      <c r="BN755" s="18" t="n">
        <v>0</v>
      </c>
      <c r="BO755" t="n">
        <v>274.3333333333333</v>
      </c>
      <c r="BP755" t="n">
        <v>142</v>
      </c>
      <c r="BQ755" s="96">
        <f>Y755+Z755+6</f>
        <v/>
      </c>
      <c r="BR755" t="n">
        <v>1</v>
      </c>
      <c r="BS755" t="n">
        <v>0</v>
      </c>
      <c r="BT755" t="n">
        <v>0</v>
      </c>
      <c r="BU755" t="n">
        <v>0</v>
      </c>
      <c r="BV755" t="n">
        <v>0</v>
      </c>
      <c r="BW755" t="n">
        <v>0</v>
      </c>
      <c r="BX755" t="n">
        <v>0</v>
      </c>
      <c r="BY755" s="18" t="n">
        <v>0</v>
      </c>
      <c r="BZ755" t="n">
        <v>0</v>
      </c>
      <c r="CA755" t="n">
        <v>0</v>
      </c>
      <c r="CB755" t="n">
        <v>1</v>
      </c>
      <c r="CC755" s="18" t="n">
        <v>0</v>
      </c>
      <c r="CD755" t="n">
        <v>0</v>
      </c>
      <c r="CE755" t="n">
        <v>0</v>
      </c>
      <c r="CF755" t="n">
        <v>0</v>
      </c>
      <c r="CG755" t="n">
        <v>0</v>
      </c>
      <c r="CH755" s="18" t="n">
        <v>0</v>
      </c>
      <c r="CI755" t="n">
        <v>0</v>
      </c>
      <c r="CJ755" t="n">
        <v>0</v>
      </c>
      <c r="CK755" t="n">
        <v>1</v>
      </c>
      <c r="CL755" t="n">
        <v>0</v>
      </c>
      <c r="CM755" t="n">
        <v>0</v>
      </c>
      <c r="CN755" t="n">
        <v>0</v>
      </c>
      <c r="CO755" t="n">
        <v>0</v>
      </c>
      <c r="CP755" t="n">
        <v>0</v>
      </c>
      <c r="CQ755" t="n">
        <v>0</v>
      </c>
      <c r="CR755" t="n">
        <v>0</v>
      </c>
      <c r="CS755" s="18" t="n">
        <v>1</v>
      </c>
      <c r="DD755" s="34" t="inlineStr">
        <is>
          <t>X</t>
        </is>
      </c>
    </row>
    <row r="756">
      <c r="A756" t="n">
        <v>755</v>
      </c>
      <c r="B756" t="n">
        <v>46</v>
      </c>
      <c r="C756" s="25" t="inlineStr">
        <is>
          <t>Bakis et al. (2013)</t>
        </is>
      </c>
      <c r="D756" s="12" t="n">
        <v>7.74</v>
      </c>
      <c r="E756" s="14" t="n">
        <v>0.03</v>
      </c>
      <c r="F756" s="7" t="n">
        <v>25.8571428571429</v>
      </c>
      <c r="G756" s="7">
        <f>D756-E756</f>
        <v/>
      </c>
      <c r="H756" s="16">
        <f>D756+E756</f>
        <v/>
      </c>
      <c r="I756" s="11">
        <f>IFERROR(F756/SQRT(F756^2+W756), "X")</f>
        <v/>
      </c>
      <c r="J756" s="33">
        <f>IFERROR(SQRT((1-I756^2)/W756), "X")</f>
        <v/>
      </c>
      <c r="K756" s="33">
        <f>IFERROR(1/J756, "X")</f>
        <v/>
      </c>
      <c r="L756" s="33">
        <f>IFERROR(I756-J756, "X")</f>
        <v/>
      </c>
      <c r="M756" s="33">
        <f>IFERROR(I756+J756, "X")</f>
        <v/>
      </c>
      <c r="N756" s="8" t="n">
        <v>0</v>
      </c>
      <c r="O756" s="9" t="n">
        <v>1</v>
      </c>
      <c r="P756" s="8" t="n">
        <v>0</v>
      </c>
      <c r="Q756" s="9" t="n">
        <v>0</v>
      </c>
      <c r="R756" s="9" t="n">
        <v>1</v>
      </c>
      <c r="S756" s="9" t="n">
        <v>0</v>
      </c>
      <c r="T756" s="9" t="n">
        <v>0</v>
      </c>
      <c r="U756" s="8" t="n">
        <v>387866</v>
      </c>
      <c r="V756" s="9" t="n">
        <v>10</v>
      </c>
      <c r="W756" s="9">
        <f>U756-V756-1</f>
        <v/>
      </c>
      <c r="X756" s="9">
        <f>COUNTIF(B:B,B756)</f>
        <v/>
      </c>
      <c r="Y756" s="7" t="n">
        <v>8.41</v>
      </c>
      <c r="Z756" s="7" t="n">
        <v>18.39</v>
      </c>
      <c r="AA756" s="9" t="n">
        <v>1</v>
      </c>
      <c r="AB756" s="9" t="n">
        <v>0</v>
      </c>
      <c r="AC756" s="9" t="n">
        <v>0</v>
      </c>
      <c r="AD756" s="9" t="n">
        <v>1</v>
      </c>
      <c r="AE756" s="9" t="n">
        <v>0</v>
      </c>
      <c r="AF756" s="9" t="n">
        <v>0</v>
      </c>
      <c r="AG756" s="8" t="n">
        <v>0</v>
      </c>
      <c r="AH756" s="9" t="n">
        <v>0</v>
      </c>
      <c r="AI756" s="30" t="n">
        <v>1</v>
      </c>
      <c r="AJ756" s="9" t="n">
        <v>0</v>
      </c>
      <c r="AK756" s="30" t="n">
        <v>1</v>
      </c>
      <c r="AL756" s="21" t="n">
        <v>2007</v>
      </c>
      <c r="AM756" s="23">
        <f>LN(AL756)</f>
        <v/>
      </c>
      <c r="AN756" s="33" t="inlineStr">
        <is>
          <t>.</t>
        </is>
      </c>
      <c r="AO756" s="33" t="inlineStr">
        <is>
          <t>.</t>
        </is>
      </c>
      <c r="AP756" s="33" t="inlineStr">
        <is>
          <t>.</t>
        </is>
      </c>
      <c r="AQ756" s="43" t="inlineStr">
        <is>
          <t>.</t>
        </is>
      </c>
      <c r="AR756" s="33" t="inlineStr">
        <is>
          <t>.</t>
        </is>
      </c>
      <c r="AS756" s="43" t="inlineStr">
        <is>
          <t>.</t>
        </is>
      </c>
      <c r="AT756" s="42" t="n">
        <v>0.603</v>
      </c>
      <c r="AU756" s="18" t="n">
        <v>0.397</v>
      </c>
      <c r="AV756" s="39">
        <f>1-AW756</f>
        <v/>
      </c>
      <c r="AW756" s="40" t="n">
        <v>0.221</v>
      </c>
      <c r="AX756" s="39">
        <f>1-AY756</f>
        <v/>
      </c>
      <c r="AY756" s="40" t="n">
        <v>0.213</v>
      </c>
      <c r="BA756" s="18" t="n"/>
      <c r="BB756">
        <f>1-BC756</f>
        <v/>
      </c>
      <c r="BC756" s="18" t="n">
        <v>0.825</v>
      </c>
      <c r="BD756" s="18" t="inlineStr">
        <is>
          <t>Turkey</t>
        </is>
      </c>
      <c r="BE756" t="n">
        <v>0</v>
      </c>
      <c r="BF756" t="n">
        <v>0</v>
      </c>
      <c r="BG756" t="n">
        <v>1</v>
      </c>
      <c r="BH756" t="n">
        <v>0</v>
      </c>
      <c r="BI756" t="n">
        <v>0</v>
      </c>
      <c r="BJ756" t="n">
        <v>0</v>
      </c>
      <c r="BK756" s="18" t="n">
        <v>0</v>
      </c>
      <c r="BL756" t="n">
        <v>0</v>
      </c>
      <c r="BM756" t="n">
        <v>1</v>
      </c>
      <c r="BN756" s="18" t="n">
        <v>0</v>
      </c>
      <c r="BO756" t="n">
        <v>274.3333333333333</v>
      </c>
      <c r="BP756" t="n">
        <v>142</v>
      </c>
      <c r="BQ756" s="96">
        <f>Y756+Z756+6</f>
        <v/>
      </c>
      <c r="BR756" t="n">
        <v>1</v>
      </c>
      <c r="BS756" t="n">
        <v>0</v>
      </c>
      <c r="BT756" t="n">
        <v>0</v>
      </c>
      <c r="BU756" t="n">
        <v>0</v>
      </c>
      <c r="BV756" t="n">
        <v>0</v>
      </c>
      <c r="BW756" t="n">
        <v>0</v>
      </c>
      <c r="BX756" t="n">
        <v>0</v>
      </c>
      <c r="BY756" s="18" t="n">
        <v>0</v>
      </c>
      <c r="BZ756" t="n">
        <v>0</v>
      </c>
      <c r="CA756" t="n">
        <v>0</v>
      </c>
      <c r="CB756" t="n">
        <v>1</v>
      </c>
      <c r="CC756" s="18" t="n">
        <v>0</v>
      </c>
      <c r="CD756" t="n">
        <v>0</v>
      </c>
      <c r="CE756" t="n">
        <v>0</v>
      </c>
      <c r="CF756" t="n">
        <v>0</v>
      </c>
      <c r="CG756" t="n">
        <v>0</v>
      </c>
      <c r="CH756" s="18" t="n">
        <v>0</v>
      </c>
      <c r="CI756" t="n">
        <v>0</v>
      </c>
      <c r="CJ756" t="n">
        <v>0</v>
      </c>
      <c r="CK756" t="n">
        <v>1</v>
      </c>
      <c r="CL756" t="n">
        <v>0</v>
      </c>
      <c r="CM756" t="n">
        <v>0</v>
      </c>
      <c r="CN756" t="n">
        <v>0</v>
      </c>
      <c r="CO756" t="n">
        <v>1</v>
      </c>
      <c r="CP756" t="n">
        <v>0</v>
      </c>
      <c r="CQ756" t="n">
        <v>0</v>
      </c>
      <c r="CR756" t="n">
        <v>0</v>
      </c>
      <c r="CS756" s="18" t="n">
        <v>1</v>
      </c>
      <c r="DD756" s="34" t="inlineStr">
        <is>
          <t>X</t>
        </is>
      </c>
    </row>
    <row r="757">
      <c r="A757" t="n">
        <v>756</v>
      </c>
      <c r="B757" t="n">
        <v>46</v>
      </c>
      <c r="C757" s="25" t="inlineStr">
        <is>
          <t>Bakis et al. (2013)</t>
        </is>
      </c>
      <c r="D757" s="12" t="n">
        <v>6.24</v>
      </c>
      <c r="E757" s="14" t="n">
        <v>0.03</v>
      </c>
      <c r="F757" s="7" t="n">
        <v>26.8571428571429</v>
      </c>
      <c r="G757" s="7">
        <f>D757-E757</f>
        <v/>
      </c>
      <c r="H757" s="16">
        <f>D757+E757</f>
        <v/>
      </c>
      <c r="I757" s="11">
        <f>IFERROR(F757/SQRT(F757^2+W757), "X")</f>
        <v/>
      </c>
      <c r="J757" s="33">
        <f>IFERROR(SQRT((1-I757^2)/W757), "X")</f>
        <v/>
      </c>
      <c r="K757" s="33">
        <f>IFERROR(1/J757, "X")</f>
        <v/>
      </c>
      <c r="L757" s="33">
        <f>IFERROR(I757-J757, "X")</f>
        <v/>
      </c>
      <c r="M757" s="33">
        <f>IFERROR(I757+J757, "X")</f>
        <v/>
      </c>
      <c r="N757" s="8" t="n">
        <v>0</v>
      </c>
      <c r="O757" s="9" t="n">
        <v>1</v>
      </c>
      <c r="P757" s="8" t="n">
        <v>0</v>
      </c>
      <c r="Q757" s="9" t="n">
        <v>0</v>
      </c>
      <c r="R757" s="9" t="n">
        <v>1</v>
      </c>
      <c r="S757" s="9" t="n">
        <v>0</v>
      </c>
      <c r="T757" s="9" t="n">
        <v>0</v>
      </c>
      <c r="U757" s="8" t="n">
        <v>387866</v>
      </c>
      <c r="V757" s="9" t="n">
        <v>14</v>
      </c>
      <c r="W757" s="9">
        <f>U757-V757-1</f>
        <v/>
      </c>
      <c r="X757" s="9">
        <f>COUNTIF(B:B,B757)</f>
        <v/>
      </c>
      <c r="Y757" s="7" t="n">
        <v>8.41</v>
      </c>
      <c r="Z757" s="7" t="n">
        <v>18.39</v>
      </c>
      <c r="AA757" s="9" t="n">
        <v>1</v>
      </c>
      <c r="AB757" s="9" t="n">
        <v>0</v>
      </c>
      <c r="AC757" s="9" t="n">
        <v>0</v>
      </c>
      <c r="AD757" s="9" t="n">
        <v>1</v>
      </c>
      <c r="AE757" s="9" t="n">
        <v>0</v>
      </c>
      <c r="AF757" s="9" t="n">
        <v>0</v>
      </c>
      <c r="AG757" s="8" t="n">
        <v>0</v>
      </c>
      <c r="AH757" s="9" t="n">
        <v>0</v>
      </c>
      <c r="AI757" s="30" t="n">
        <v>1</v>
      </c>
      <c r="AJ757" s="9" t="n">
        <v>0</v>
      </c>
      <c r="AK757" s="30" t="n">
        <v>1</v>
      </c>
      <c r="AL757" s="21" t="n">
        <v>2007</v>
      </c>
      <c r="AM757" s="23">
        <f>LN(AL757)</f>
        <v/>
      </c>
      <c r="AN757" s="33" t="inlineStr">
        <is>
          <t>.</t>
        </is>
      </c>
      <c r="AO757" s="33" t="inlineStr">
        <is>
          <t>.</t>
        </is>
      </c>
      <c r="AP757" s="33" t="inlineStr">
        <is>
          <t>.</t>
        </is>
      </c>
      <c r="AQ757" s="43" t="inlineStr">
        <is>
          <t>.</t>
        </is>
      </c>
      <c r="AR757" s="33" t="inlineStr">
        <is>
          <t>.</t>
        </is>
      </c>
      <c r="AS757" s="43" t="inlineStr">
        <is>
          <t>.</t>
        </is>
      </c>
      <c r="AT757" s="42" t="n">
        <v>0.603</v>
      </c>
      <c r="AU757" s="18" t="n">
        <v>0.397</v>
      </c>
      <c r="AV757" s="39">
        <f>1-AW757</f>
        <v/>
      </c>
      <c r="AW757" s="40" t="n">
        <v>0.221</v>
      </c>
      <c r="AX757" s="39">
        <f>1-AY757</f>
        <v/>
      </c>
      <c r="AY757" s="40" t="n">
        <v>0.213</v>
      </c>
      <c r="BA757" s="18" t="n"/>
      <c r="BB757">
        <f>1-BC757</f>
        <v/>
      </c>
      <c r="BC757" s="18" t="n">
        <v>0.825</v>
      </c>
      <c r="BD757" s="18" t="inlineStr">
        <is>
          <t>Turkey</t>
        </is>
      </c>
      <c r="BE757" t="n">
        <v>0</v>
      </c>
      <c r="BF757" t="n">
        <v>0</v>
      </c>
      <c r="BG757" t="n">
        <v>1</v>
      </c>
      <c r="BH757" t="n">
        <v>0</v>
      </c>
      <c r="BI757" t="n">
        <v>0</v>
      </c>
      <c r="BJ757" t="n">
        <v>0</v>
      </c>
      <c r="BK757" s="18" t="n">
        <v>0</v>
      </c>
      <c r="BL757" t="n">
        <v>0</v>
      </c>
      <c r="BM757" t="n">
        <v>1</v>
      </c>
      <c r="BN757" s="18" t="n">
        <v>0</v>
      </c>
      <c r="BO757" t="n">
        <v>274.3333333333333</v>
      </c>
      <c r="BP757" t="n">
        <v>142</v>
      </c>
      <c r="BQ757" s="96">
        <f>Y757+Z757+6</f>
        <v/>
      </c>
      <c r="BR757" t="n">
        <v>1</v>
      </c>
      <c r="BS757" t="n">
        <v>0</v>
      </c>
      <c r="BT757" t="n">
        <v>0</v>
      </c>
      <c r="BU757" t="n">
        <v>0</v>
      </c>
      <c r="BV757" t="n">
        <v>0</v>
      </c>
      <c r="BW757" t="n">
        <v>0</v>
      </c>
      <c r="BX757" t="n">
        <v>0</v>
      </c>
      <c r="BY757" s="18" t="n">
        <v>0</v>
      </c>
      <c r="BZ757" t="n">
        <v>0</v>
      </c>
      <c r="CA757" t="n">
        <v>0</v>
      </c>
      <c r="CB757" t="n">
        <v>1</v>
      </c>
      <c r="CC757" s="18" t="n">
        <v>0</v>
      </c>
      <c r="CD757" t="n">
        <v>0</v>
      </c>
      <c r="CE757" t="n">
        <v>0</v>
      </c>
      <c r="CF757" t="n">
        <v>0</v>
      </c>
      <c r="CG757" t="n">
        <v>0</v>
      </c>
      <c r="CH757" s="18" t="n">
        <v>0</v>
      </c>
      <c r="CI757" t="n">
        <v>0</v>
      </c>
      <c r="CJ757" t="n">
        <v>0</v>
      </c>
      <c r="CK757" t="n">
        <v>1</v>
      </c>
      <c r="CL757" t="n">
        <v>0</v>
      </c>
      <c r="CM757" t="n">
        <v>0</v>
      </c>
      <c r="CN757" t="n">
        <v>0</v>
      </c>
      <c r="CO757" t="n">
        <v>1</v>
      </c>
      <c r="CP757" t="n">
        <v>1</v>
      </c>
      <c r="CQ757" t="n">
        <v>0</v>
      </c>
      <c r="CR757" t="n">
        <v>0</v>
      </c>
      <c r="CS757" s="18" t="n">
        <v>1</v>
      </c>
      <c r="DD757" s="34" t="inlineStr">
        <is>
          <t>X</t>
        </is>
      </c>
    </row>
    <row r="758">
      <c r="A758" t="n">
        <v>757</v>
      </c>
      <c r="B758" t="n">
        <v>46</v>
      </c>
      <c r="C758" s="25" t="inlineStr">
        <is>
          <t>Bakis et al. (2013)</t>
        </is>
      </c>
      <c r="D758" s="12" t="n">
        <v>6.15</v>
      </c>
      <c r="E758" s="14" t="n">
        <v>0.03</v>
      </c>
      <c r="F758" s="7" t="n">
        <v>27.8571428571429</v>
      </c>
      <c r="G758" s="7">
        <f>D758-E758</f>
        <v/>
      </c>
      <c r="H758" s="16">
        <f>D758+E758</f>
        <v/>
      </c>
      <c r="I758" s="11">
        <f>IFERROR(F758/SQRT(F758^2+W758), "X")</f>
        <v/>
      </c>
      <c r="J758" s="33">
        <f>IFERROR(SQRT((1-I758^2)/W758), "X")</f>
        <v/>
      </c>
      <c r="K758" s="33">
        <f>IFERROR(1/J758, "X")</f>
        <v/>
      </c>
      <c r="L758" s="33">
        <f>IFERROR(I758-J758, "X")</f>
        <v/>
      </c>
      <c r="M758" s="33">
        <f>IFERROR(I758+J758, "X")</f>
        <v/>
      </c>
      <c r="N758" s="8" t="n">
        <v>0</v>
      </c>
      <c r="O758" s="9" t="n">
        <v>1</v>
      </c>
      <c r="P758" s="8" t="n">
        <v>0</v>
      </c>
      <c r="Q758" s="9" t="n">
        <v>0</v>
      </c>
      <c r="R758" s="9" t="n">
        <v>1</v>
      </c>
      <c r="S758" s="9" t="n">
        <v>0</v>
      </c>
      <c r="T758" s="9" t="n">
        <v>0</v>
      </c>
      <c r="U758" s="8" t="n">
        <v>324084</v>
      </c>
      <c r="V758" s="9" t="n">
        <v>17</v>
      </c>
      <c r="W758" s="9">
        <f>U758-V758-1</f>
        <v/>
      </c>
      <c r="X758" s="9">
        <f>COUNTIF(B:B,B758)</f>
        <v/>
      </c>
      <c r="Y758" s="7" t="n">
        <v>8.41</v>
      </c>
      <c r="Z758" s="7" t="n">
        <v>18.39</v>
      </c>
      <c r="AA758" s="9" t="n">
        <v>1</v>
      </c>
      <c r="AB758" s="9" t="n">
        <v>0</v>
      </c>
      <c r="AC758" s="9" t="n">
        <v>0</v>
      </c>
      <c r="AD758" s="9" t="n">
        <v>1</v>
      </c>
      <c r="AE758" s="9" t="n">
        <v>0</v>
      </c>
      <c r="AF758" s="9" t="n">
        <v>0</v>
      </c>
      <c r="AG758" s="8" t="n">
        <v>0</v>
      </c>
      <c r="AH758" s="9" t="n">
        <v>0</v>
      </c>
      <c r="AI758" s="30" t="n">
        <v>1</v>
      </c>
      <c r="AJ758" s="9" t="n">
        <v>0</v>
      </c>
      <c r="AK758" s="30" t="n">
        <v>1</v>
      </c>
      <c r="AL758" s="21" t="n">
        <v>2007</v>
      </c>
      <c r="AM758" s="23">
        <f>LN(AL758)</f>
        <v/>
      </c>
      <c r="AN758" s="33" t="inlineStr">
        <is>
          <t>.</t>
        </is>
      </c>
      <c r="AO758" s="33" t="inlineStr">
        <is>
          <t>.</t>
        </is>
      </c>
      <c r="AP758" s="33" t="inlineStr">
        <is>
          <t>.</t>
        </is>
      </c>
      <c r="AQ758" s="43" t="inlineStr">
        <is>
          <t>.</t>
        </is>
      </c>
      <c r="AR758" s="33" t="inlineStr">
        <is>
          <t>.</t>
        </is>
      </c>
      <c r="AS758" s="43" t="inlineStr">
        <is>
          <t>.</t>
        </is>
      </c>
      <c r="AT758" s="42" t="n">
        <v>0.603</v>
      </c>
      <c r="AU758" s="18" t="n">
        <v>0.397</v>
      </c>
      <c r="AV758" s="39">
        <f>1-AW758</f>
        <v/>
      </c>
      <c r="AW758" s="40" t="n">
        <v>0.221</v>
      </c>
      <c r="AX758" s="39">
        <f>1-AY758</f>
        <v/>
      </c>
      <c r="AY758" s="40" t="n">
        <v>0.213</v>
      </c>
      <c r="BA758" s="18" t="n"/>
      <c r="BB758">
        <f>1-BC758</f>
        <v/>
      </c>
      <c r="BC758" s="18" t="n">
        <v>0.825</v>
      </c>
      <c r="BD758" s="18" t="inlineStr">
        <is>
          <t>Turkey</t>
        </is>
      </c>
      <c r="BE758" t="n">
        <v>0</v>
      </c>
      <c r="BF758" t="n">
        <v>0</v>
      </c>
      <c r="BG758" t="n">
        <v>1</v>
      </c>
      <c r="BH758" t="n">
        <v>0</v>
      </c>
      <c r="BI758" t="n">
        <v>0</v>
      </c>
      <c r="BJ758" t="n">
        <v>0</v>
      </c>
      <c r="BK758" s="18" t="n">
        <v>0</v>
      </c>
      <c r="BL758" t="n">
        <v>0</v>
      </c>
      <c r="BM758" t="n">
        <v>1</v>
      </c>
      <c r="BN758" s="18" t="n">
        <v>0</v>
      </c>
      <c r="BO758" t="n">
        <v>274.3333333333333</v>
      </c>
      <c r="BP758" t="n">
        <v>142</v>
      </c>
      <c r="BQ758" s="96">
        <f>Y758+Z758+6</f>
        <v/>
      </c>
      <c r="BR758" t="n">
        <v>1</v>
      </c>
      <c r="BS758" t="n">
        <v>0</v>
      </c>
      <c r="BT758" t="n">
        <v>0</v>
      </c>
      <c r="BU758" t="n">
        <v>0</v>
      </c>
      <c r="BV758" t="n">
        <v>0</v>
      </c>
      <c r="BW758" t="n">
        <v>0</v>
      </c>
      <c r="BX758" t="n">
        <v>0</v>
      </c>
      <c r="BY758" s="18" t="n">
        <v>0</v>
      </c>
      <c r="BZ758" t="n">
        <v>0</v>
      </c>
      <c r="CA758" t="n">
        <v>0</v>
      </c>
      <c r="CB758" t="n">
        <v>1</v>
      </c>
      <c r="CC758" s="18" t="n">
        <v>0</v>
      </c>
      <c r="CD758" t="n">
        <v>0</v>
      </c>
      <c r="CE758" t="n">
        <v>0</v>
      </c>
      <c r="CF758" t="n">
        <v>0</v>
      </c>
      <c r="CG758" t="n">
        <v>0</v>
      </c>
      <c r="CH758" s="18" t="n">
        <v>0</v>
      </c>
      <c r="CI758" t="n">
        <v>0</v>
      </c>
      <c r="CJ758" t="n">
        <v>0</v>
      </c>
      <c r="CK758" t="n">
        <v>1</v>
      </c>
      <c r="CL758" t="n">
        <v>0</v>
      </c>
      <c r="CM758" t="n">
        <v>0</v>
      </c>
      <c r="CN758" t="n">
        <v>0</v>
      </c>
      <c r="CO758" t="n">
        <v>1</v>
      </c>
      <c r="CP758" t="n">
        <v>1</v>
      </c>
      <c r="CQ758" t="n">
        <v>1</v>
      </c>
      <c r="CR758" t="n">
        <v>1</v>
      </c>
      <c r="CS758" s="18" t="n">
        <v>1</v>
      </c>
      <c r="DD758" s="34" t="inlineStr">
        <is>
          <t>X</t>
        </is>
      </c>
    </row>
    <row r="759">
      <c r="A759" t="n">
        <v>758</v>
      </c>
      <c r="B759" t="n">
        <v>46</v>
      </c>
      <c r="C759" s="25" t="inlineStr">
        <is>
          <t>Bakis et al. (2013)</t>
        </is>
      </c>
      <c r="D759" s="12" t="n">
        <v>6.05</v>
      </c>
      <c r="E759" s="14" t="n">
        <v>0.04</v>
      </c>
      <c r="F759" s="7" t="n">
        <v>28.8571428571429</v>
      </c>
      <c r="G759" s="7">
        <f>D759-E759</f>
        <v/>
      </c>
      <c r="H759" s="16">
        <f>D759+E759</f>
        <v/>
      </c>
      <c r="I759" s="11">
        <f>IFERROR(F759/SQRT(F759^2+W759), "X")</f>
        <v/>
      </c>
      <c r="J759" s="33">
        <f>IFERROR(SQRT((1-I759^2)/W759), "X")</f>
        <v/>
      </c>
      <c r="K759" s="33">
        <f>IFERROR(1/J759, "X")</f>
        <v/>
      </c>
      <c r="L759" s="33">
        <f>IFERROR(I759-J759, "X")</f>
        <v/>
      </c>
      <c r="M759" s="33">
        <f>IFERROR(I759+J759, "X")</f>
        <v/>
      </c>
      <c r="N759" s="8" t="n">
        <v>0</v>
      </c>
      <c r="O759" s="9" t="n">
        <v>1</v>
      </c>
      <c r="P759" s="8" t="n">
        <v>0</v>
      </c>
      <c r="Q759" s="9" t="n">
        <v>0</v>
      </c>
      <c r="R759" s="9" t="n">
        <v>1</v>
      </c>
      <c r="S759" s="9" t="n">
        <v>0</v>
      </c>
      <c r="T759" s="9" t="n">
        <v>0</v>
      </c>
      <c r="U759" s="8" t="n">
        <v>254332</v>
      </c>
      <c r="V759" s="9" t="n">
        <v>17</v>
      </c>
      <c r="W759" s="9">
        <f>U759-V759-1</f>
        <v/>
      </c>
      <c r="X759" s="9">
        <f>COUNTIF(B:B,B759)</f>
        <v/>
      </c>
      <c r="Y759" s="7" t="n">
        <v>8.41</v>
      </c>
      <c r="Z759" s="7" t="n">
        <v>18.39</v>
      </c>
      <c r="AA759" s="9" t="n">
        <v>1</v>
      </c>
      <c r="AB759" s="9" t="n">
        <v>0</v>
      </c>
      <c r="AC759" s="9" t="n">
        <v>0</v>
      </c>
      <c r="AD759" s="9" t="n">
        <v>1</v>
      </c>
      <c r="AE759" s="9" t="n">
        <v>0</v>
      </c>
      <c r="AF759" s="9" t="n">
        <v>0</v>
      </c>
      <c r="AG759" s="8" t="n">
        <v>0</v>
      </c>
      <c r="AH759" s="9" t="n">
        <v>0</v>
      </c>
      <c r="AI759" s="30" t="n">
        <v>1</v>
      </c>
      <c r="AJ759" s="9" t="n">
        <v>0</v>
      </c>
      <c r="AK759" s="30" t="n">
        <v>1</v>
      </c>
      <c r="AL759" s="21" t="n">
        <v>2007</v>
      </c>
      <c r="AM759" s="23">
        <f>LN(AL759)</f>
        <v/>
      </c>
      <c r="AN759" s="33" t="inlineStr">
        <is>
          <t>.</t>
        </is>
      </c>
      <c r="AO759" s="33" t="inlineStr">
        <is>
          <t>.</t>
        </is>
      </c>
      <c r="AP759" s="33" t="inlineStr">
        <is>
          <t>.</t>
        </is>
      </c>
      <c r="AQ759" s="43" t="inlineStr">
        <is>
          <t>.</t>
        </is>
      </c>
      <c r="AR759" s="33" t="inlineStr">
        <is>
          <t>.</t>
        </is>
      </c>
      <c r="AS759" s="43" t="inlineStr">
        <is>
          <t>.</t>
        </is>
      </c>
      <c r="AT759" s="42" t="n">
        <v>0.603</v>
      </c>
      <c r="AU759" s="18" t="n">
        <v>0.397</v>
      </c>
      <c r="AV759" s="39">
        <f>1-AW759</f>
        <v/>
      </c>
      <c r="AW759" s="40" t="n">
        <v>0.221</v>
      </c>
      <c r="AX759" s="39">
        <f>1-AY759</f>
        <v/>
      </c>
      <c r="AY759" s="40" t="n">
        <v>0.213</v>
      </c>
      <c r="BA759" s="18" t="n"/>
      <c r="BB759">
        <f>1-BC759</f>
        <v/>
      </c>
      <c r="BC759" s="18" t="n">
        <v>0.825</v>
      </c>
      <c r="BD759" s="18" t="inlineStr">
        <is>
          <t>Turkey</t>
        </is>
      </c>
      <c r="BE759" t="n">
        <v>0</v>
      </c>
      <c r="BF759" t="n">
        <v>0</v>
      </c>
      <c r="BG759" t="n">
        <v>1</v>
      </c>
      <c r="BH759" t="n">
        <v>0</v>
      </c>
      <c r="BI759" t="n">
        <v>0</v>
      </c>
      <c r="BJ759" t="n">
        <v>0</v>
      </c>
      <c r="BK759" s="18" t="n">
        <v>0</v>
      </c>
      <c r="BL759" t="n">
        <v>0</v>
      </c>
      <c r="BM759" t="n">
        <v>1</v>
      </c>
      <c r="BN759" s="18" t="n">
        <v>0</v>
      </c>
      <c r="BO759" t="n">
        <v>274.3333333333333</v>
      </c>
      <c r="BP759" t="n">
        <v>142</v>
      </c>
      <c r="BQ759" s="96">
        <f>Y759+Z759+6</f>
        <v/>
      </c>
      <c r="BR759" t="n">
        <v>1</v>
      </c>
      <c r="BS759" t="n">
        <v>0</v>
      </c>
      <c r="BT759" t="n">
        <v>0</v>
      </c>
      <c r="BU759" t="n">
        <v>0</v>
      </c>
      <c r="BV759" t="n">
        <v>0</v>
      </c>
      <c r="BW759" t="n">
        <v>0</v>
      </c>
      <c r="BX759" t="n">
        <v>0</v>
      </c>
      <c r="BY759" s="18" t="n">
        <v>0</v>
      </c>
      <c r="BZ759" t="n">
        <v>0</v>
      </c>
      <c r="CA759" t="n">
        <v>0</v>
      </c>
      <c r="CB759" t="n">
        <v>1</v>
      </c>
      <c r="CC759" s="18" t="n">
        <v>0</v>
      </c>
      <c r="CD759" t="n">
        <v>0</v>
      </c>
      <c r="CE759" t="n">
        <v>0</v>
      </c>
      <c r="CF759" t="n">
        <v>0</v>
      </c>
      <c r="CG759" t="n">
        <v>0</v>
      </c>
      <c r="CH759" s="18" t="n">
        <v>0</v>
      </c>
      <c r="CI759" t="n">
        <v>0</v>
      </c>
      <c r="CJ759" t="n">
        <v>0</v>
      </c>
      <c r="CK759" t="n">
        <v>1</v>
      </c>
      <c r="CL759" t="n">
        <v>0</v>
      </c>
      <c r="CM759" t="n">
        <v>0</v>
      </c>
      <c r="CN759" t="n">
        <v>0</v>
      </c>
      <c r="CO759" t="n">
        <v>1</v>
      </c>
      <c r="CP759" t="n">
        <v>1</v>
      </c>
      <c r="CQ759" t="n">
        <v>1</v>
      </c>
      <c r="CR759" t="n">
        <v>1</v>
      </c>
      <c r="CS759" s="18" t="n">
        <v>1</v>
      </c>
      <c r="DD759" s="34" t="inlineStr">
        <is>
          <t>X</t>
        </is>
      </c>
    </row>
    <row r="760">
      <c r="A760" t="n">
        <v>759</v>
      </c>
      <c r="B760" t="n">
        <v>46</v>
      </c>
      <c r="C760" s="25" t="inlineStr">
        <is>
          <t>Bakis et al. (2013)</t>
        </is>
      </c>
      <c r="D760" s="12" t="n">
        <v>5.93</v>
      </c>
      <c r="E760" s="14" t="n">
        <v>0.07000000000000001</v>
      </c>
      <c r="F760" s="7" t="n">
        <v>29.8571428571429</v>
      </c>
      <c r="G760" s="7">
        <f>D760-E760</f>
        <v/>
      </c>
      <c r="H760" s="16">
        <f>D760+E760</f>
        <v/>
      </c>
      <c r="I760" s="11">
        <f>IFERROR(F760/SQRT(F760^2+W760), "X")</f>
        <v/>
      </c>
      <c r="J760" s="33">
        <f>IFERROR(SQRT((1-I760^2)/W760), "X")</f>
        <v/>
      </c>
      <c r="K760" s="33">
        <f>IFERROR(1/J760, "X")</f>
        <v/>
      </c>
      <c r="L760" s="33">
        <f>IFERROR(I760-J760, "X")</f>
        <v/>
      </c>
      <c r="M760" s="33">
        <f>IFERROR(I760+J760, "X")</f>
        <v/>
      </c>
      <c r="N760" s="8" t="n">
        <v>0</v>
      </c>
      <c r="O760" s="9" t="n">
        <v>1</v>
      </c>
      <c r="P760" s="8" t="n">
        <v>0</v>
      </c>
      <c r="Q760" s="9" t="n">
        <v>0</v>
      </c>
      <c r="R760" s="9" t="n">
        <v>1</v>
      </c>
      <c r="S760" s="9" t="n">
        <v>0</v>
      </c>
      <c r="T760" s="9" t="n">
        <v>0</v>
      </c>
      <c r="U760" s="8" t="n">
        <v>69752</v>
      </c>
      <c r="V760" s="9" t="n">
        <v>17</v>
      </c>
      <c r="W760" s="9">
        <f>U760-V760-1</f>
        <v/>
      </c>
      <c r="X760" s="9">
        <f>COUNTIF(B:B,B760)</f>
        <v/>
      </c>
      <c r="Y760" s="7" t="n">
        <v>8.41</v>
      </c>
      <c r="Z760" s="7" t="n">
        <v>18.39</v>
      </c>
      <c r="AA760" s="9" t="n">
        <v>1</v>
      </c>
      <c r="AB760" s="9" t="n">
        <v>0</v>
      </c>
      <c r="AC760" s="9" t="n">
        <v>0</v>
      </c>
      <c r="AD760" s="9" t="n">
        <v>1</v>
      </c>
      <c r="AE760" s="9" t="n">
        <v>0</v>
      </c>
      <c r="AF760" s="9" t="n">
        <v>0</v>
      </c>
      <c r="AG760" s="8" t="n">
        <v>0</v>
      </c>
      <c r="AH760" s="9" t="n">
        <v>0</v>
      </c>
      <c r="AI760" s="30" t="n">
        <v>1</v>
      </c>
      <c r="AJ760" s="9" t="n">
        <v>0</v>
      </c>
      <c r="AK760" s="30" t="n">
        <v>1</v>
      </c>
      <c r="AL760" s="21" t="n">
        <v>2007</v>
      </c>
      <c r="AM760" s="23">
        <f>LN(AL760)</f>
        <v/>
      </c>
      <c r="AN760" s="33" t="inlineStr">
        <is>
          <t>.</t>
        </is>
      </c>
      <c r="AO760" s="33" t="inlineStr">
        <is>
          <t>.</t>
        </is>
      </c>
      <c r="AP760" s="33" t="inlineStr">
        <is>
          <t>.</t>
        </is>
      </c>
      <c r="AQ760" s="43" t="inlineStr">
        <is>
          <t>.</t>
        </is>
      </c>
      <c r="AR760" s="33" t="inlineStr">
        <is>
          <t>.</t>
        </is>
      </c>
      <c r="AS760" s="43" t="inlineStr">
        <is>
          <t>.</t>
        </is>
      </c>
      <c r="AT760" s="42" t="n">
        <v>0.603</v>
      </c>
      <c r="AU760" s="18" t="n">
        <v>0.397</v>
      </c>
      <c r="AV760" s="39">
        <f>1-AW760</f>
        <v/>
      </c>
      <c r="AW760" s="40" t="n">
        <v>0.221</v>
      </c>
      <c r="AX760" s="39">
        <f>1-AY760</f>
        <v/>
      </c>
      <c r="AY760" s="40" t="n">
        <v>0.213</v>
      </c>
      <c r="BA760" s="18" t="n"/>
      <c r="BB760">
        <f>1-BC760</f>
        <v/>
      </c>
      <c r="BC760" s="18" t="n">
        <v>0.825</v>
      </c>
      <c r="BD760" s="18" t="inlineStr">
        <is>
          <t>Turkey</t>
        </is>
      </c>
      <c r="BE760" t="n">
        <v>0</v>
      </c>
      <c r="BF760" t="n">
        <v>0</v>
      </c>
      <c r="BG760" t="n">
        <v>1</v>
      </c>
      <c r="BH760" t="n">
        <v>0</v>
      </c>
      <c r="BI760" t="n">
        <v>0</v>
      </c>
      <c r="BJ760" t="n">
        <v>0</v>
      </c>
      <c r="BK760" s="18" t="n">
        <v>0</v>
      </c>
      <c r="BL760" t="n">
        <v>0</v>
      </c>
      <c r="BM760" t="n">
        <v>1</v>
      </c>
      <c r="BN760" s="18" t="n">
        <v>0</v>
      </c>
      <c r="BO760" t="n">
        <v>274.3333333333333</v>
      </c>
      <c r="BP760" t="n">
        <v>142</v>
      </c>
      <c r="BQ760" s="96">
        <f>Y760+Z760+6</f>
        <v/>
      </c>
      <c r="BR760" t="n">
        <v>1</v>
      </c>
      <c r="BS760" t="n">
        <v>0</v>
      </c>
      <c r="BT760" t="n">
        <v>0</v>
      </c>
      <c r="BU760" t="n">
        <v>0</v>
      </c>
      <c r="BV760" t="n">
        <v>0</v>
      </c>
      <c r="BW760" t="n">
        <v>0</v>
      </c>
      <c r="BX760" t="n">
        <v>0</v>
      </c>
      <c r="BY760" s="18" t="n">
        <v>0</v>
      </c>
      <c r="BZ760" t="n">
        <v>0</v>
      </c>
      <c r="CA760" t="n">
        <v>0</v>
      </c>
      <c r="CB760" t="n">
        <v>1</v>
      </c>
      <c r="CC760" s="18" t="n">
        <v>0</v>
      </c>
      <c r="CD760" t="n">
        <v>0</v>
      </c>
      <c r="CE760" t="n">
        <v>0</v>
      </c>
      <c r="CF760" t="n">
        <v>0</v>
      </c>
      <c r="CG760" t="n">
        <v>0</v>
      </c>
      <c r="CH760" s="18" t="n">
        <v>0</v>
      </c>
      <c r="CI760" t="n">
        <v>0</v>
      </c>
      <c r="CJ760" t="n">
        <v>0</v>
      </c>
      <c r="CK760" t="n">
        <v>1</v>
      </c>
      <c r="CL760" t="n">
        <v>0</v>
      </c>
      <c r="CM760" t="n">
        <v>0</v>
      </c>
      <c r="CN760" t="n">
        <v>0</v>
      </c>
      <c r="CO760" t="n">
        <v>1</v>
      </c>
      <c r="CP760" t="n">
        <v>1</v>
      </c>
      <c r="CQ760" t="n">
        <v>1</v>
      </c>
      <c r="CR760" t="n">
        <v>1</v>
      </c>
      <c r="CS760" s="18" t="n">
        <v>1</v>
      </c>
      <c r="DD760" s="34" t="inlineStr">
        <is>
          <t>X</t>
        </is>
      </c>
    </row>
    <row r="761">
      <c r="A761" t="n">
        <v>760</v>
      </c>
      <c r="B761" t="n">
        <v>46</v>
      </c>
      <c r="C761" s="25" t="inlineStr">
        <is>
          <t>Bakis et al. (2013)</t>
        </is>
      </c>
      <c r="D761" s="12" t="n">
        <v>3.66</v>
      </c>
      <c r="E761" s="14" t="n">
        <v>0.04</v>
      </c>
      <c r="F761" s="7" t="n">
        <v>30.8571428571429</v>
      </c>
      <c r="G761" s="7">
        <f>D761-E761</f>
        <v/>
      </c>
      <c r="H761" s="16">
        <f>D761+E761</f>
        <v/>
      </c>
      <c r="I761" s="11">
        <f>IFERROR(F761/SQRT(F761^2+W761), "X")</f>
        <v/>
      </c>
      <c r="J761" s="33">
        <f>IFERROR(SQRT((1-I761^2)/W761), "X")</f>
        <v/>
      </c>
      <c r="K761" s="33">
        <f>IFERROR(1/J761, "X")</f>
        <v/>
      </c>
      <c r="L761" s="33">
        <f>IFERROR(I761-J761, "X")</f>
        <v/>
      </c>
      <c r="M761" s="33">
        <f>IFERROR(I761+J761, "X")</f>
        <v/>
      </c>
      <c r="N761" s="8" t="n">
        <v>0</v>
      </c>
      <c r="O761" s="9" t="n">
        <v>1</v>
      </c>
      <c r="P761" s="8" t="n">
        <v>0</v>
      </c>
      <c r="Q761" s="9" t="n">
        <v>0</v>
      </c>
      <c r="R761" s="9" t="n">
        <v>1</v>
      </c>
      <c r="S761" s="9" t="n">
        <v>0</v>
      </c>
      <c r="T761" s="9" t="n">
        <v>0</v>
      </c>
      <c r="U761" s="8" t="n">
        <v>291130</v>
      </c>
      <c r="V761" s="9" t="n">
        <v>18</v>
      </c>
      <c r="W761" s="9">
        <f>U761-V761-1</f>
        <v/>
      </c>
      <c r="X761" s="9">
        <f>COUNTIF(B:B,B761)</f>
        <v/>
      </c>
      <c r="Y761" s="7" t="n">
        <v>8.41</v>
      </c>
      <c r="Z761" s="7" t="n">
        <v>18.39</v>
      </c>
      <c r="AA761" s="9" t="n">
        <v>1</v>
      </c>
      <c r="AB761" s="9" t="n">
        <v>0</v>
      </c>
      <c r="AC761" s="9" t="n">
        <v>0</v>
      </c>
      <c r="AD761" s="9" t="n">
        <v>1</v>
      </c>
      <c r="AE761" s="9" t="n">
        <v>0</v>
      </c>
      <c r="AF761" s="9" t="n">
        <v>0</v>
      </c>
      <c r="AG761" s="8" t="n">
        <v>0</v>
      </c>
      <c r="AH761" s="9" t="n">
        <v>0</v>
      </c>
      <c r="AI761" s="30" t="n">
        <v>1</v>
      </c>
      <c r="AJ761" s="9" t="n">
        <v>0</v>
      </c>
      <c r="AK761" s="30" t="n">
        <v>1</v>
      </c>
      <c r="AL761" s="21" t="n">
        <v>2007</v>
      </c>
      <c r="AM761" s="23">
        <f>LN(AL761)</f>
        <v/>
      </c>
      <c r="AN761" s="33" t="inlineStr">
        <is>
          <t>.</t>
        </is>
      </c>
      <c r="AO761" s="33" t="inlineStr">
        <is>
          <t>.</t>
        </is>
      </c>
      <c r="AP761" s="33" t="inlineStr">
        <is>
          <t>.</t>
        </is>
      </c>
      <c r="AQ761" s="43" t="inlineStr">
        <is>
          <t>.</t>
        </is>
      </c>
      <c r="AR761" s="33" t="inlineStr">
        <is>
          <t>.</t>
        </is>
      </c>
      <c r="AS761" s="43" t="inlineStr">
        <is>
          <t>.</t>
        </is>
      </c>
      <c r="AT761" s="42" t="n">
        <v>0.603</v>
      </c>
      <c r="AU761" s="18" t="n">
        <v>0.397</v>
      </c>
      <c r="AV761" s="39">
        <f>1-AW761</f>
        <v/>
      </c>
      <c r="AW761" s="40" t="n">
        <v>0.221</v>
      </c>
      <c r="AX761" s="39">
        <f>1-AY761</f>
        <v/>
      </c>
      <c r="AY761" s="40" t="n">
        <v>0.213</v>
      </c>
      <c r="BA761" s="18" t="n"/>
      <c r="BB761">
        <f>1-BC761</f>
        <v/>
      </c>
      <c r="BC761" s="18" t="n">
        <v>0.825</v>
      </c>
      <c r="BD761" s="18" t="inlineStr">
        <is>
          <t>Turkey</t>
        </is>
      </c>
      <c r="BE761" t="n">
        <v>0</v>
      </c>
      <c r="BF761" t="n">
        <v>0</v>
      </c>
      <c r="BG761" t="n">
        <v>1</v>
      </c>
      <c r="BH761" t="n">
        <v>0</v>
      </c>
      <c r="BI761" t="n">
        <v>0</v>
      </c>
      <c r="BJ761" t="n">
        <v>0</v>
      </c>
      <c r="BK761" s="18" t="n">
        <v>0</v>
      </c>
      <c r="BL761" t="n">
        <v>0</v>
      </c>
      <c r="BM761" t="n">
        <v>1</v>
      </c>
      <c r="BN761" s="18" t="n">
        <v>0</v>
      </c>
      <c r="BO761" t="n">
        <v>274.3333333333333</v>
      </c>
      <c r="BP761" t="n">
        <v>142</v>
      </c>
      <c r="BQ761" s="96">
        <f>Y761+Z761+6</f>
        <v/>
      </c>
      <c r="BR761" t="n">
        <v>1</v>
      </c>
      <c r="BS761" t="n">
        <v>0</v>
      </c>
      <c r="BT761" t="n">
        <v>0</v>
      </c>
      <c r="BU761" t="n">
        <v>0</v>
      </c>
      <c r="BV761" t="n">
        <v>0</v>
      </c>
      <c r="BW761" t="n">
        <v>0</v>
      </c>
      <c r="BX761" t="n">
        <v>0</v>
      </c>
      <c r="BY761" s="18" t="n">
        <v>0</v>
      </c>
      <c r="BZ761" t="n">
        <v>0</v>
      </c>
      <c r="CA761" t="n">
        <v>0</v>
      </c>
      <c r="CB761" t="n">
        <v>1</v>
      </c>
      <c r="CC761" s="18" t="n">
        <v>0</v>
      </c>
      <c r="CD761" t="n">
        <v>0</v>
      </c>
      <c r="CE761" t="n">
        <v>0</v>
      </c>
      <c r="CF761" t="n">
        <v>0</v>
      </c>
      <c r="CG761" t="n">
        <v>0</v>
      </c>
      <c r="CH761" s="18" t="n">
        <v>0</v>
      </c>
      <c r="CI761" t="n">
        <v>0</v>
      </c>
      <c r="CJ761" t="n">
        <v>0</v>
      </c>
      <c r="CK761" t="n">
        <v>1</v>
      </c>
      <c r="CL761" t="n">
        <v>0</v>
      </c>
      <c r="CM761" t="n">
        <v>0</v>
      </c>
      <c r="CN761" t="n">
        <v>0</v>
      </c>
      <c r="CO761" t="n">
        <v>1</v>
      </c>
      <c r="CP761" t="n">
        <v>1</v>
      </c>
      <c r="CQ761" t="n">
        <v>1</v>
      </c>
      <c r="CR761" t="n">
        <v>1</v>
      </c>
      <c r="CS761" s="18" t="n">
        <v>1</v>
      </c>
      <c r="DD761" s="34" t="inlineStr">
        <is>
          <t>X</t>
        </is>
      </c>
    </row>
    <row r="762">
      <c r="A762" t="n">
        <v>761</v>
      </c>
      <c r="B762" t="n">
        <v>46</v>
      </c>
      <c r="C762" s="25" t="inlineStr">
        <is>
          <t>Bakis et al. (2013)</t>
        </is>
      </c>
      <c r="D762" s="12" t="n">
        <v>5.84</v>
      </c>
      <c r="E762" s="14" t="n">
        <v>0.04</v>
      </c>
      <c r="F762" s="7" t="n">
        <v>31.8571428571429</v>
      </c>
      <c r="G762" s="7">
        <f>D762-E762</f>
        <v/>
      </c>
      <c r="H762" s="16">
        <f>D762+E762</f>
        <v/>
      </c>
      <c r="I762" s="11">
        <f>IFERROR(F762/SQRT(F762^2+W762), "X")</f>
        <v/>
      </c>
      <c r="J762" s="33">
        <f>IFERROR(SQRT((1-I762^2)/W762), "X")</f>
        <v/>
      </c>
      <c r="K762" s="33">
        <f>IFERROR(1/J762, "X")</f>
        <v/>
      </c>
      <c r="L762" s="33">
        <f>IFERROR(I762-J762, "X")</f>
        <v/>
      </c>
      <c r="M762" s="33">
        <f>IFERROR(I762+J762, "X")</f>
        <v/>
      </c>
      <c r="N762" s="8" t="n">
        <v>0</v>
      </c>
      <c r="O762" s="9" t="n">
        <v>1</v>
      </c>
      <c r="P762" s="8" t="n">
        <v>0</v>
      </c>
      <c r="Q762" s="9" t="n">
        <v>0</v>
      </c>
      <c r="R762" s="9" t="n">
        <v>1</v>
      </c>
      <c r="S762" s="9" t="n">
        <v>0</v>
      </c>
      <c r="T762" s="9" t="n">
        <v>0</v>
      </c>
      <c r="U762" s="8" t="n">
        <v>324084</v>
      </c>
      <c r="V762" s="9" t="n">
        <v>17</v>
      </c>
      <c r="W762" s="9">
        <f>U762-V762-1</f>
        <v/>
      </c>
      <c r="X762" s="9">
        <f>COUNTIF(B:B,B762)</f>
        <v/>
      </c>
      <c r="Y762" s="7" t="n">
        <v>8.41</v>
      </c>
      <c r="Z762" s="7" t="n">
        <v>18.39</v>
      </c>
      <c r="AA762" s="9" t="n">
        <v>1</v>
      </c>
      <c r="AB762" s="9" t="n">
        <v>0</v>
      </c>
      <c r="AC762" s="9" t="n">
        <v>0</v>
      </c>
      <c r="AD762" s="9" t="n">
        <v>1</v>
      </c>
      <c r="AE762" s="9" t="n">
        <v>0</v>
      </c>
      <c r="AF762" s="9" t="n">
        <v>0</v>
      </c>
      <c r="AG762" s="8" t="n">
        <v>0</v>
      </c>
      <c r="AH762" s="9" t="n">
        <v>0</v>
      </c>
      <c r="AI762" s="30" t="n">
        <v>1</v>
      </c>
      <c r="AJ762" s="9" t="n">
        <v>0</v>
      </c>
      <c r="AK762" s="30" t="n">
        <v>1</v>
      </c>
      <c r="AL762" s="21" t="n">
        <v>2007</v>
      </c>
      <c r="AM762" s="23">
        <f>LN(AL762)</f>
        <v/>
      </c>
      <c r="AN762" s="33" t="inlineStr">
        <is>
          <t>.</t>
        </is>
      </c>
      <c r="AO762" s="33" t="inlineStr">
        <is>
          <t>.</t>
        </is>
      </c>
      <c r="AP762" s="33" t="inlineStr">
        <is>
          <t>.</t>
        </is>
      </c>
      <c r="AQ762" s="43" t="inlineStr">
        <is>
          <t>.</t>
        </is>
      </c>
      <c r="AR762" s="33" t="inlineStr">
        <is>
          <t>.</t>
        </is>
      </c>
      <c r="AS762" s="43" t="inlineStr">
        <is>
          <t>.</t>
        </is>
      </c>
      <c r="AT762" s="42" t="n">
        <v>0.603</v>
      </c>
      <c r="AU762" s="18" t="n">
        <v>0.397</v>
      </c>
      <c r="AV762" s="39">
        <f>1-AW762</f>
        <v/>
      </c>
      <c r="AW762" s="40" t="n">
        <v>0.221</v>
      </c>
      <c r="AX762" s="39">
        <f>1-AY762</f>
        <v/>
      </c>
      <c r="AY762" s="40" t="n">
        <v>0.213</v>
      </c>
      <c r="BA762" s="18" t="n"/>
      <c r="BB762">
        <f>1-BC762</f>
        <v/>
      </c>
      <c r="BC762" s="18" t="n">
        <v>0.825</v>
      </c>
      <c r="BD762" s="18" t="inlineStr">
        <is>
          <t>Turkey</t>
        </is>
      </c>
      <c r="BE762" t="n">
        <v>0</v>
      </c>
      <c r="BF762" t="n">
        <v>0</v>
      </c>
      <c r="BG762" t="n">
        <v>1</v>
      </c>
      <c r="BH762" t="n">
        <v>0</v>
      </c>
      <c r="BI762" t="n">
        <v>0</v>
      </c>
      <c r="BJ762" t="n">
        <v>0</v>
      </c>
      <c r="BK762" s="18" t="n">
        <v>0</v>
      </c>
      <c r="BL762" t="n">
        <v>0</v>
      </c>
      <c r="BM762" t="n">
        <v>1</v>
      </c>
      <c r="BN762" s="18" t="n">
        <v>0</v>
      </c>
      <c r="BO762" t="n">
        <v>274.3333333333333</v>
      </c>
      <c r="BP762" t="n">
        <v>142</v>
      </c>
      <c r="BQ762" s="96">
        <f>Y762+Z762+6</f>
        <v/>
      </c>
      <c r="BR762" t="n">
        <v>1</v>
      </c>
      <c r="BS762" t="n">
        <v>0</v>
      </c>
      <c r="BT762" t="n">
        <v>0</v>
      </c>
      <c r="BU762" t="n">
        <v>0</v>
      </c>
      <c r="BV762" t="n">
        <v>0</v>
      </c>
      <c r="BW762" t="n">
        <v>0</v>
      </c>
      <c r="BX762" t="n">
        <v>0</v>
      </c>
      <c r="BY762" s="18" t="n">
        <v>0</v>
      </c>
      <c r="BZ762" t="n">
        <v>0</v>
      </c>
      <c r="CA762" t="n">
        <v>0</v>
      </c>
      <c r="CB762" t="n">
        <v>1</v>
      </c>
      <c r="CC762" s="18" t="n">
        <v>0</v>
      </c>
      <c r="CD762" t="n">
        <v>0</v>
      </c>
      <c r="CE762" t="n">
        <v>0</v>
      </c>
      <c r="CF762" t="n">
        <v>0</v>
      </c>
      <c r="CG762" t="n">
        <v>0</v>
      </c>
      <c r="CH762" s="18" t="n">
        <v>0</v>
      </c>
      <c r="CI762" t="n">
        <v>0</v>
      </c>
      <c r="CJ762" t="n">
        <v>0</v>
      </c>
      <c r="CK762" t="n">
        <v>1</v>
      </c>
      <c r="CL762" t="n">
        <v>0</v>
      </c>
      <c r="CM762" t="n">
        <v>0</v>
      </c>
      <c r="CN762" t="n">
        <v>0</v>
      </c>
      <c r="CO762" t="n">
        <v>1</v>
      </c>
      <c r="CP762" t="n">
        <v>1</v>
      </c>
      <c r="CQ762" t="n">
        <v>1</v>
      </c>
      <c r="CR762" t="n">
        <v>1</v>
      </c>
      <c r="CS762" s="18" t="n">
        <v>1</v>
      </c>
      <c r="DD762" s="34" t="inlineStr">
        <is>
          <t>X</t>
        </is>
      </c>
    </row>
    <row r="763">
      <c r="A763" t="n">
        <v>762</v>
      </c>
      <c r="B763" t="n">
        <v>46</v>
      </c>
      <c r="C763" s="25" t="inlineStr">
        <is>
          <t>Bakis et al. (2013)</t>
        </is>
      </c>
      <c r="D763" s="12" t="n">
        <v>7.79</v>
      </c>
      <c r="E763" s="14" t="n">
        <v>0.03</v>
      </c>
      <c r="F763" s="7" t="n">
        <v>32.8571428571429</v>
      </c>
      <c r="G763" s="7">
        <f>D763-E763</f>
        <v/>
      </c>
      <c r="H763" s="16">
        <f>D763+E763</f>
        <v/>
      </c>
      <c r="I763" s="11">
        <f>IFERROR(F763/SQRT(F763^2+W763), "X")</f>
        <v/>
      </c>
      <c r="J763" s="33">
        <f>IFERROR(SQRT((1-I763^2)/W763), "X")</f>
        <v/>
      </c>
      <c r="K763" s="33">
        <f>IFERROR(1/J763, "X")</f>
        <v/>
      </c>
      <c r="L763" s="33">
        <f>IFERROR(I763-J763, "X")</f>
        <v/>
      </c>
      <c r="M763" s="33">
        <f>IFERROR(I763+J763, "X")</f>
        <v/>
      </c>
      <c r="N763" s="8" t="n">
        <v>0</v>
      </c>
      <c r="O763" s="9" t="n">
        <v>1</v>
      </c>
      <c r="P763" s="8" t="n">
        <v>0</v>
      </c>
      <c r="Q763" s="9" t="n">
        <v>0</v>
      </c>
      <c r="R763" s="9" t="n">
        <v>1</v>
      </c>
      <c r="S763" s="9" t="n">
        <v>0</v>
      </c>
      <c r="T763" s="9" t="n">
        <v>0</v>
      </c>
      <c r="U763" s="8" t="n">
        <v>387866</v>
      </c>
      <c r="V763" s="9" t="n">
        <v>10</v>
      </c>
      <c r="W763" s="9">
        <f>U763-V763-1</f>
        <v/>
      </c>
      <c r="X763" s="9">
        <f>COUNTIF(B:B,B763)</f>
        <v/>
      </c>
      <c r="Y763" s="7" t="n">
        <v>8.41</v>
      </c>
      <c r="Z763" s="7" t="n">
        <v>18.39</v>
      </c>
      <c r="AA763" s="9" t="n">
        <v>1</v>
      </c>
      <c r="AB763" s="9" t="n">
        <v>0</v>
      </c>
      <c r="AC763" s="9" t="n">
        <v>0</v>
      </c>
      <c r="AD763" s="9" t="n">
        <v>1</v>
      </c>
      <c r="AE763" s="9" t="n">
        <v>0</v>
      </c>
      <c r="AF763" s="9" t="n">
        <v>0</v>
      </c>
      <c r="AG763" s="8" t="n">
        <v>0</v>
      </c>
      <c r="AH763" s="9" t="n">
        <v>0</v>
      </c>
      <c r="AI763" s="30" t="n">
        <v>1</v>
      </c>
      <c r="AJ763" s="9" t="n">
        <v>0</v>
      </c>
      <c r="AK763" s="30" t="n">
        <v>1</v>
      </c>
      <c r="AL763" s="21" t="n">
        <v>2007</v>
      </c>
      <c r="AM763" s="23">
        <f>LN(AL763)</f>
        <v/>
      </c>
      <c r="AN763" s="33" t="inlineStr">
        <is>
          <t>.</t>
        </is>
      </c>
      <c r="AO763" s="33" t="inlineStr">
        <is>
          <t>.</t>
        </is>
      </c>
      <c r="AP763" s="33" t="inlineStr">
        <is>
          <t>.</t>
        </is>
      </c>
      <c r="AQ763" s="43" t="inlineStr">
        <is>
          <t>.</t>
        </is>
      </c>
      <c r="AR763" s="33" t="inlineStr">
        <is>
          <t>.</t>
        </is>
      </c>
      <c r="AS763" s="43" t="inlineStr">
        <is>
          <t>.</t>
        </is>
      </c>
      <c r="AT763" s="42" t="n">
        <v>0.603</v>
      </c>
      <c r="AU763" s="18" t="n">
        <v>0.397</v>
      </c>
      <c r="AV763" s="39">
        <f>1-AW763</f>
        <v/>
      </c>
      <c r="AW763" s="40" t="n">
        <v>0.221</v>
      </c>
      <c r="AX763" s="39">
        <f>1-AY763</f>
        <v/>
      </c>
      <c r="AY763" s="40" t="n">
        <v>0.213</v>
      </c>
      <c r="BA763" s="18" t="n"/>
      <c r="BB763">
        <f>1-BC763</f>
        <v/>
      </c>
      <c r="BC763" s="18" t="n">
        <v>0.825</v>
      </c>
      <c r="BD763" s="18" t="inlineStr">
        <is>
          <t>Turkey</t>
        </is>
      </c>
      <c r="BE763" t="n">
        <v>0</v>
      </c>
      <c r="BF763" t="n">
        <v>0</v>
      </c>
      <c r="BG763" t="n">
        <v>1</v>
      </c>
      <c r="BH763" t="n">
        <v>0</v>
      </c>
      <c r="BI763" t="n">
        <v>0</v>
      </c>
      <c r="BJ763" t="n">
        <v>0</v>
      </c>
      <c r="BK763" s="18" t="n">
        <v>0</v>
      </c>
      <c r="BL763" t="n">
        <v>0</v>
      </c>
      <c r="BM763" t="n">
        <v>1</v>
      </c>
      <c r="BN763" s="18" t="n">
        <v>0</v>
      </c>
      <c r="BO763" t="n">
        <v>274.3333333333333</v>
      </c>
      <c r="BP763" t="n">
        <v>142</v>
      </c>
      <c r="BQ763" s="96">
        <f>Y763+Z763+6</f>
        <v/>
      </c>
      <c r="BR763" t="n">
        <v>1</v>
      </c>
      <c r="BS763" t="n">
        <v>0</v>
      </c>
      <c r="BT763" t="n">
        <v>0</v>
      </c>
      <c r="BU763" t="n">
        <v>0</v>
      </c>
      <c r="BV763" t="n">
        <v>0</v>
      </c>
      <c r="BW763" t="n">
        <v>0</v>
      </c>
      <c r="BX763" t="n">
        <v>0</v>
      </c>
      <c r="BY763" s="18" t="n">
        <v>0</v>
      </c>
      <c r="BZ763" t="n">
        <v>0</v>
      </c>
      <c r="CA763" t="n">
        <v>0</v>
      </c>
      <c r="CB763" t="n">
        <v>1</v>
      </c>
      <c r="CC763" s="18" t="n">
        <v>0</v>
      </c>
      <c r="CD763" t="n">
        <v>0</v>
      </c>
      <c r="CE763" t="n">
        <v>0</v>
      </c>
      <c r="CF763" t="n">
        <v>0</v>
      </c>
      <c r="CG763" t="n">
        <v>0</v>
      </c>
      <c r="CH763" s="18" t="n">
        <v>0</v>
      </c>
      <c r="CI763" t="n">
        <v>0</v>
      </c>
      <c r="CJ763" t="n">
        <v>0</v>
      </c>
      <c r="CK763" t="n">
        <v>1</v>
      </c>
      <c r="CL763" t="n">
        <v>0</v>
      </c>
      <c r="CM763" t="n">
        <v>0</v>
      </c>
      <c r="CN763" t="n">
        <v>0</v>
      </c>
      <c r="CO763" t="n">
        <v>1</v>
      </c>
      <c r="CP763" t="n">
        <v>0</v>
      </c>
      <c r="CQ763" t="n">
        <v>0</v>
      </c>
      <c r="CR763" t="n">
        <v>0</v>
      </c>
      <c r="CS763" s="18" t="n">
        <v>1</v>
      </c>
      <c r="DD763" s="34" t="inlineStr">
        <is>
          <t>X</t>
        </is>
      </c>
    </row>
    <row r="764">
      <c r="A764" t="n">
        <v>763</v>
      </c>
      <c r="B764" t="n">
        <v>46</v>
      </c>
      <c r="C764" s="25" t="inlineStr">
        <is>
          <t>Bakis et al. (2013)</t>
        </is>
      </c>
      <c r="D764" s="12" t="n">
        <v>6.23</v>
      </c>
      <c r="E764" s="14" t="n">
        <v>0.03</v>
      </c>
      <c r="F764" s="7" t="n">
        <v>33.8571428571429</v>
      </c>
      <c r="G764" s="7">
        <f>D764-E764</f>
        <v/>
      </c>
      <c r="H764" s="16">
        <f>D764+E764</f>
        <v/>
      </c>
      <c r="I764" s="11">
        <f>IFERROR(F764/SQRT(F764^2+W764), "X")</f>
        <v/>
      </c>
      <c r="J764" s="33">
        <f>IFERROR(SQRT((1-I764^2)/W764), "X")</f>
        <v/>
      </c>
      <c r="K764" s="33">
        <f>IFERROR(1/J764, "X")</f>
        <v/>
      </c>
      <c r="L764" s="33">
        <f>IFERROR(I764-J764, "X")</f>
        <v/>
      </c>
      <c r="M764" s="33">
        <f>IFERROR(I764+J764, "X")</f>
        <v/>
      </c>
      <c r="N764" s="8" t="n">
        <v>0</v>
      </c>
      <c r="O764" s="9" t="n">
        <v>1</v>
      </c>
      <c r="P764" s="8" t="n">
        <v>0</v>
      </c>
      <c r="Q764" s="9" t="n">
        <v>0</v>
      </c>
      <c r="R764" s="9" t="n">
        <v>1</v>
      </c>
      <c r="S764" s="9" t="n">
        <v>0</v>
      </c>
      <c r="T764" s="9" t="n">
        <v>0</v>
      </c>
      <c r="U764" s="8" t="n">
        <v>387866</v>
      </c>
      <c r="V764" s="9" t="n">
        <v>14</v>
      </c>
      <c r="W764" s="9">
        <f>U764-V764-1</f>
        <v/>
      </c>
      <c r="X764" s="9">
        <f>COUNTIF(B:B,B764)</f>
        <v/>
      </c>
      <c r="Y764" s="7" t="n">
        <v>8.41</v>
      </c>
      <c r="Z764" s="7" t="n">
        <v>18.39</v>
      </c>
      <c r="AA764" s="9" t="n">
        <v>1</v>
      </c>
      <c r="AB764" s="9" t="n">
        <v>0</v>
      </c>
      <c r="AC764" s="9" t="n">
        <v>0</v>
      </c>
      <c r="AD764" s="9" t="n">
        <v>1</v>
      </c>
      <c r="AE764" s="9" t="n">
        <v>0</v>
      </c>
      <c r="AF764" s="9" t="n">
        <v>0</v>
      </c>
      <c r="AG764" s="8" t="n">
        <v>0</v>
      </c>
      <c r="AH764" s="9" t="n">
        <v>0</v>
      </c>
      <c r="AI764" s="30" t="n">
        <v>1</v>
      </c>
      <c r="AJ764" s="9" t="n">
        <v>0</v>
      </c>
      <c r="AK764" s="30" t="n">
        <v>1</v>
      </c>
      <c r="AL764" s="21" t="n">
        <v>2007</v>
      </c>
      <c r="AM764" s="23">
        <f>LN(AL764)</f>
        <v/>
      </c>
      <c r="AN764" s="33" t="inlineStr">
        <is>
          <t>.</t>
        </is>
      </c>
      <c r="AO764" s="33" t="inlineStr">
        <is>
          <t>.</t>
        </is>
      </c>
      <c r="AP764" s="33" t="inlineStr">
        <is>
          <t>.</t>
        </is>
      </c>
      <c r="AQ764" s="43" t="inlineStr">
        <is>
          <t>.</t>
        </is>
      </c>
      <c r="AR764" s="33" t="inlineStr">
        <is>
          <t>.</t>
        </is>
      </c>
      <c r="AS764" s="43" t="inlineStr">
        <is>
          <t>.</t>
        </is>
      </c>
      <c r="AT764" s="42" t="n">
        <v>0.603</v>
      </c>
      <c r="AU764" s="18" t="n">
        <v>0.397</v>
      </c>
      <c r="AV764" s="39">
        <f>1-AW764</f>
        <v/>
      </c>
      <c r="AW764" s="40" t="n">
        <v>0.221</v>
      </c>
      <c r="AX764" s="39">
        <f>1-AY764</f>
        <v/>
      </c>
      <c r="AY764" s="40" t="n">
        <v>0.213</v>
      </c>
      <c r="BA764" s="18" t="n"/>
      <c r="BB764">
        <f>1-BC764</f>
        <v/>
      </c>
      <c r="BC764" s="18" t="n">
        <v>0.825</v>
      </c>
      <c r="BD764" s="18" t="inlineStr">
        <is>
          <t>Turkey</t>
        </is>
      </c>
      <c r="BE764" t="n">
        <v>0</v>
      </c>
      <c r="BF764" t="n">
        <v>0</v>
      </c>
      <c r="BG764" t="n">
        <v>1</v>
      </c>
      <c r="BH764" t="n">
        <v>0</v>
      </c>
      <c r="BI764" t="n">
        <v>0</v>
      </c>
      <c r="BJ764" t="n">
        <v>0</v>
      </c>
      <c r="BK764" s="18" t="n">
        <v>0</v>
      </c>
      <c r="BL764" t="n">
        <v>0</v>
      </c>
      <c r="BM764" t="n">
        <v>1</v>
      </c>
      <c r="BN764" s="18" t="n">
        <v>0</v>
      </c>
      <c r="BO764" t="n">
        <v>274.3333333333333</v>
      </c>
      <c r="BP764" t="n">
        <v>142</v>
      </c>
      <c r="BQ764" s="96">
        <f>Y764+Z764+6</f>
        <v/>
      </c>
      <c r="BR764" t="n">
        <v>1</v>
      </c>
      <c r="BS764" t="n">
        <v>0</v>
      </c>
      <c r="BT764" t="n">
        <v>0</v>
      </c>
      <c r="BU764" t="n">
        <v>0</v>
      </c>
      <c r="BV764" t="n">
        <v>0</v>
      </c>
      <c r="BW764" t="n">
        <v>0</v>
      </c>
      <c r="BX764" t="n">
        <v>0</v>
      </c>
      <c r="BY764" s="18" t="n">
        <v>0</v>
      </c>
      <c r="BZ764" t="n">
        <v>0</v>
      </c>
      <c r="CA764" t="n">
        <v>0</v>
      </c>
      <c r="CB764" t="n">
        <v>1</v>
      </c>
      <c r="CC764" s="18" t="n">
        <v>0</v>
      </c>
      <c r="CD764" t="n">
        <v>0</v>
      </c>
      <c r="CE764" t="n">
        <v>0</v>
      </c>
      <c r="CF764" t="n">
        <v>0</v>
      </c>
      <c r="CG764" t="n">
        <v>0</v>
      </c>
      <c r="CH764" s="18" t="n">
        <v>0</v>
      </c>
      <c r="CI764" t="n">
        <v>0</v>
      </c>
      <c r="CJ764" t="n">
        <v>0</v>
      </c>
      <c r="CK764" t="n">
        <v>1</v>
      </c>
      <c r="CL764" t="n">
        <v>0</v>
      </c>
      <c r="CM764" t="n">
        <v>0</v>
      </c>
      <c r="CN764" t="n">
        <v>0</v>
      </c>
      <c r="CO764" t="n">
        <v>1</v>
      </c>
      <c r="CP764" t="n">
        <v>1</v>
      </c>
      <c r="CQ764" t="n">
        <v>0</v>
      </c>
      <c r="CR764" t="n">
        <v>0</v>
      </c>
      <c r="CS764" s="18" t="n">
        <v>1</v>
      </c>
      <c r="DD764" s="34" t="inlineStr">
        <is>
          <t>X</t>
        </is>
      </c>
    </row>
    <row r="765">
      <c r="A765" t="n">
        <v>764</v>
      </c>
      <c r="B765" t="n">
        <v>46</v>
      </c>
      <c r="C765" s="25" t="inlineStr">
        <is>
          <t>Bakis et al. (2013)</t>
        </is>
      </c>
      <c r="D765" s="12" t="n">
        <v>6.15</v>
      </c>
      <c r="E765" s="14" t="n">
        <v>0.03</v>
      </c>
      <c r="F765" s="7" t="n">
        <v>34.8571428571429</v>
      </c>
      <c r="G765" s="7">
        <f>D765-E765</f>
        <v/>
      </c>
      <c r="H765" s="16">
        <f>D765+E765</f>
        <v/>
      </c>
      <c r="I765" s="11">
        <f>IFERROR(F765/SQRT(F765^2+W765), "X")</f>
        <v/>
      </c>
      <c r="J765" s="33">
        <f>IFERROR(SQRT((1-I765^2)/W765), "X")</f>
        <v/>
      </c>
      <c r="K765" s="33">
        <f>IFERROR(1/J765, "X")</f>
        <v/>
      </c>
      <c r="L765" s="33">
        <f>IFERROR(I765-J765, "X")</f>
        <v/>
      </c>
      <c r="M765" s="33">
        <f>IFERROR(I765+J765, "X")</f>
        <v/>
      </c>
      <c r="N765" s="8" t="n">
        <v>0</v>
      </c>
      <c r="O765" s="9" t="n">
        <v>1</v>
      </c>
      <c r="P765" s="8" t="n">
        <v>0</v>
      </c>
      <c r="Q765" s="9" t="n">
        <v>0</v>
      </c>
      <c r="R765" s="9" t="n">
        <v>1</v>
      </c>
      <c r="S765" s="9" t="n">
        <v>0</v>
      </c>
      <c r="T765" s="9" t="n">
        <v>0</v>
      </c>
      <c r="U765" s="8" t="n">
        <v>324084</v>
      </c>
      <c r="V765" s="9" t="n">
        <v>17</v>
      </c>
      <c r="W765" s="9">
        <f>U765-V765-1</f>
        <v/>
      </c>
      <c r="X765" s="9">
        <f>COUNTIF(B:B,B765)</f>
        <v/>
      </c>
      <c r="Y765" s="7" t="n">
        <v>8.41</v>
      </c>
      <c r="Z765" s="7" t="n">
        <v>18.39</v>
      </c>
      <c r="AA765" s="9" t="n">
        <v>1</v>
      </c>
      <c r="AB765" s="9" t="n">
        <v>0</v>
      </c>
      <c r="AC765" s="9" t="n">
        <v>0</v>
      </c>
      <c r="AD765" s="9" t="n">
        <v>1</v>
      </c>
      <c r="AE765" s="9" t="n">
        <v>0</v>
      </c>
      <c r="AF765" s="9" t="n">
        <v>0</v>
      </c>
      <c r="AG765" s="8" t="n">
        <v>0</v>
      </c>
      <c r="AH765" s="9" t="n">
        <v>0</v>
      </c>
      <c r="AI765" s="30" t="n">
        <v>1</v>
      </c>
      <c r="AJ765" s="9" t="n">
        <v>0</v>
      </c>
      <c r="AK765" s="30" t="n">
        <v>1</v>
      </c>
      <c r="AL765" s="21" t="n">
        <v>2007</v>
      </c>
      <c r="AM765" s="23">
        <f>LN(AL765)</f>
        <v/>
      </c>
      <c r="AN765" s="33" t="inlineStr">
        <is>
          <t>.</t>
        </is>
      </c>
      <c r="AO765" s="33" t="inlineStr">
        <is>
          <t>.</t>
        </is>
      </c>
      <c r="AP765" s="33" t="inlineStr">
        <is>
          <t>.</t>
        </is>
      </c>
      <c r="AQ765" s="43" t="inlineStr">
        <is>
          <t>.</t>
        </is>
      </c>
      <c r="AR765" s="33" t="inlineStr">
        <is>
          <t>.</t>
        </is>
      </c>
      <c r="AS765" s="43" t="inlineStr">
        <is>
          <t>.</t>
        </is>
      </c>
      <c r="AT765" s="42" t="n">
        <v>0.603</v>
      </c>
      <c r="AU765" s="18" t="n">
        <v>0.397</v>
      </c>
      <c r="AV765" s="39">
        <f>1-AW765</f>
        <v/>
      </c>
      <c r="AW765" s="40" t="n">
        <v>0.221</v>
      </c>
      <c r="AX765" s="39">
        <f>1-AY765</f>
        <v/>
      </c>
      <c r="AY765" s="40" t="n">
        <v>0.213</v>
      </c>
      <c r="BA765" s="18" t="n"/>
      <c r="BB765">
        <f>1-BC765</f>
        <v/>
      </c>
      <c r="BC765" s="18" t="n">
        <v>0.825</v>
      </c>
      <c r="BD765" s="18" t="inlineStr">
        <is>
          <t>Turkey</t>
        </is>
      </c>
      <c r="BE765" t="n">
        <v>0</v>
      </c>
      <c r="BF765" t="n">
        <v>0</v>
      </c>
      <c r="BG765" t="n">
        <v>1</v>
      </c>
      <c r="BH765" t="n">
        <v>0</v>
      </c>
      <c r="BI765" t="n">
        <v>0</v>
      </c>
      <c r="BJ765" t="n">
        <v>0</v>
      </c>
      <c r="BK765" s="18" t="n">
        <v>0</v>
      </c>
      <c r="BL765" t="n">
        <v>0</v>
      </c>
      <c r="BM765" t="n">
        <v>1</v>
      </c>
      <c r="BN765" s="18" t="n">
        <v>0</v>
      </c>
      <c r="BO765" t="n">
        <v>274.3333333333333</v>
      </c>
      <c r="BP765" t="n">
        <v>142</v>
      </c>
      <c r="BQ765" s="96">
        <f>Y765+Z765+6</f>
        <v/>
      </c>
      <c r="BR765" t="n">
        <v>1</v>
      </c>
      <c r="BS765" t="n">
        <v>0</v>
      </c>
      <c r="BT765" t="n">
        <v>0</v>
      </c>
      <c r="BU765" t="n">
        <v>0</v>
      </c>
      <c r="BV765" t="n">
        <v>0</v>
      </c>
      <c r="BW765" t="n">
        <v>0</v>
      </c>
      <c r="BX765" t="n">
        <v>0</v>
      </c>
      <c r="BY765" s="18" t="n">
        <v>0</v>
      </c>
      <c r="BZ765" t="n">
        <v>0</v>
      </c>
      <c r="CA765" t="n">
        <v>0</v>
      </c>
      <c r="CB765" t="n">
        <v>1</v>
      </c>
      <c r="CC765" s="18" t="n">
        <v>0</v>
      </c>
      <c r="CD765" t="n">
        <v>0</v>
      </c>
      <c r="CE765" t="n">
        <v>0</v>
      </c>
      <c r="CF765" t="n">
        <v>0</v>
      </c>
      <c r="CG765" t="n">
        <v>0</v>
      </c>
      <c r="CH765" s="18" t="n">
        <v>0</v>
      </c>
      <c r="CI765" t="n">
        <v>0</v>
      </c>
      <c r="CJ765" t="n">
        <v>0</v>
      </c>
      <c r="CK765" t="n">
        <v>1</v>
      </c>
      <c r="CL765" t="n">
        <v>0</v>
      </c>
      <c r="CM765" t="n">
        <v>0</v>
      </c>
      <c r="CN765" t="n">
        <v>0</v>
      </c>
      <c r="CO765" t="n">
        <v>1</v>
      </c>
      <c r="CP765" t="n">
        <v>1</v>
      </c>
      <c r="CQ765" t="n">
        <v>1</v>
      </c>
      <c r="CR765" t="n">
        <v>1</v>
      </c>
      <c r="CS765" s="18" t="n">
        <v>1</v>
      </c>
      <c r="DD765" s="34" t="inlineStr">
        <is>
          <t>X</t>
        </is>
      </c>
    </row>
    <row r="766">
      <c r="A766" t="n">
        <v>765</v>
      </c>
      <c r="B766" t="n">
        <v>46</v>
      </c>
      <c r="C766" s="25" t="inlineStr">
        <is>
          <t>Bakis et al. (2013)</t>
        </is>
      </c>
      <c r="D766" s="12" t="n">
        <v>6.05</v>
      </c>
      <c r="E766" s="14" t="n">
        <v>0.04</v>
      </c>
      <c r="F766" s="7" t="n">
        <v>35.8571428571429</v>
      </c>
      <c r="G766" s="7">
        <f>D766-E766</f>
        <v/>
      </c>
      <c r="H766" s="16">
        <f>D766+E766</f>
        <v/>
      </c>
      <c r="I766" s="11">
        <f>IFERROR(F766/SQRT(F766^2+W766), "X")</f>
        <v/>
      </c>
      <c r="J766" s="33">
        <f>IFERROR(SQRT((1-I766^2)/W766), "X")</f>
        <v/>
      </c>
      <c r="K766" s="33">
        <f>IFERROR(1/J766, "X")</f>
        <v/>
      </c>
      <c r="L766" s="33">
        <f>IFERROR(I766-J766, "X")</f>
        <v/>
      </c>
      <c r="M766" s="33">
        <f>IFERROR(I766+J766, "X")</f>
        <v/>
      </c>
      <c r="N766" s="8" t="n">
        <v>0</v>
      </c>
      <c r="O766" s="9" t="n">
        <v>1</v>
      </c>
      <c r="P766" s="8" t="n">
        <v>0</v>
      </c>
      <c r="Q766" s="9" t="n">
        <v>0</v>
      </c>
      <c r="R766" s="9" t="n">
        <v>1</v>
      </c>
      <c r="S766" s="9" t="n">
        <v>0</v>
      </c>
      <c r="T766" s="9" t="n">
        <v>0</v>
      </c>
      <c r="U766" s="8" t="n">
        <v>254332</v>
      </c>
      <c r="V766" s="9" t="n">
        <v>17</v>
      </c>
      <c r="W766" s="9">
        <f>U766-V766-1</f>
        <v/>
      </c>
      <c r="X766" s="9">
        <f>COUNTIF(B:B,B766)</f>
        <v/>
      </c>
      <c r="Y766" s="7" t="n">
        <v>8.41</v>
      </c>
      <c r="Z766" s="7" t="n">
        <v>18.39</v>
      </c>
      <c r="AA766" s="9" t="n">
        <v>1</v>
      </c>
      <c r="AB766" s="9" t="n">
        <v>0</v>
      </c>
      <c r="AC766" s="9" t="n">
        <v>0</v>
      </c>
      <c r="AD766" s="9" t="n">
        <v>1</v>
      </c>
      <c r="AE766" s="9" t="n">
        <v>0</v>
      </c>
      <c r="AF766" s="9" t="n">
        <v>0</v>
      </c>
      <c r="AG766" s="8" t="n">
        <v>0</v>
      </c>
      <c r="AH766" s="9" t="n">
        <v>0</v>
      </c>
      <c r="AI766" s="30" t="n">
        <v>1</v>
      </c>
      <c r="AJ766" s="9" t="n">
        <v>0</v>
      </c>
      <c r="AK766" s="30" t="n">
        <v>1</v>
      </c>
      <c r="AL766" s="21" t="n">
        <v>2007</v>
      </c>
      <c r="AM766" s="23">
        <f>LN(AL766)</f>
        <v/>
      </c>
      <c r="AN766" s="33" t="inlineStr">
        <is>
          <t>.</t>
        </is>
      </c>
      <c r="AO766" s="33" t="inlineStr">
        <is>
          <t>.</t>
        </is>
      </c>
      <c r="AP766" s="33" t="inlineStr">
        <is>
          <t>.</t>
        </is>
      </c>
      <c r="AQ766" s="43" t="inlineStr">
        <is>
          <t>.</t>
        </is>
      </c>
      <c r="AR766" s="33" t="inlineStr">
        <is>
          <t>.</t>
        </is>
      </c>
      <c r="AS766" s="43" t="inlineStr">
        <is>
          <t>.</t>
        </is>
      </c>
      <c r="AT766" s="42" t="n">
        <v>0.603</v>
      </c>
      <c r="AU766" s="18" t="n">
        <v>0.397</v>
      </c>
      <c r="AV766" s="39">
        <f>1-AW766</f>
        <v/>
      </c>
      <c r="AW766" s="40" t="n">
        <v>0.221</v>
      </c>
      <c r="AX766" s="39">
        <f>1-AY766</f>
        <v/>
      </c>
      <c r="AY766" s="40" t="n">
        <v>0.213</v>
      </c>
      <c r="BA766" s="18" t="n"/>
      <c r="BB766">
        <f>1-BC766</f>
        <v/>
      </c>
      <c r="BC766" s="18" t="n">
        <v>0.825</v>
      </c>
      <c r="BD766" s="18" t="inlineStr">
        <is>
          <t>Turkey</t>
        </is>
      </c>
      <c r="BE766" t="n">
        <v>0</v>
      </c>
      <c r="BF766" t="n">
        <v>0</v>
      </c>
      <c r="BG766" t="n">
        <v>1</v>
      </c>
      <c r="BH766" t="n">
        <v>0</v>
      </c>
      <c r="BI766" t="n">
        <v>0</v>
      </c>
      <c r="BJ766" t="n">
        <v>0</v>
      </c>
      <c r="BK766" s="18" t="n">
        <v>0</v>
      </c>
      <c r="BL766" t="n">
        <v>0</v>
      </c>
      <c r="BM766" t="n">
        <v>1</v>
      </c>
      <c r="BN766" s="18" t="n">
        <v>0</v>
      </c>
      <c r="BO766" t="n">
        <v>274.3333333333333</v>
      </c>
      <c r="BP766" t="n">
        <v>142</v>
      </c>
      <c r="BQ766" s="96">
        <f>Y766+Z766+6</f>
        <v/>
      </c>
      <c r="BR766" t="n">
        <v>1</v>
      </c>
      <c r="BS766" t="n">
        <v>0</v>
      </c>
      <c r="BT766" t="n">
        <v>0</v>
      </c>
      <c r="BU766" t="n">
        <v>0</v>
      </c>
      <c r="BV766" t="n">
        <v>0</v>
      </c>
      <c r="BW766" t="n">
        <v>0</v>
      </c>
      <c r="BX766" t="n">
        <v>0</v>
      </c>
      <c r="BY766" s="18" t="n">
        <v>0</v>
      </c>
      <c r="BZ766" t="n">
        <v>0</v>
      </c>
      <c r="CA766" t="n">
        <v>0</v>
      </c>
      <c r="CB766" t="n">
        <v>1</v>
      </c>
      <c r="CC766" s="18" t="n">
        <v>0</v>
      </c>
      <c r="CD766" t="n">
        <v>0</v>
      </c>
      <c r="CE766" t="n">
        <v>0</v>
      </c>
      <c r="CF766" t="n">
        <v>0</v>
      </c>
      <c r="CG766" t="n">
        <v>0</v>
      </c>
      <c r="CH766" s="18" t="n">
        <v>0</v>
      </c>
      <c r="CI766" t="n">
        <v>0</v>
      </c>
      <c r="CJ766" t="n">
        <v>0</v>
      </c>
      <c r="CK766" t="n">
        <v>1</v>
      </c>
      <c r="CL766" t="n">
        <v>0</v>
      </c>
      <c r="CM766" t="n">
        <v>0</v>
      </c>
      <c r="CN766" t="n">
        <v>0</v>
      </c>
      <c r="CO766" t="n">
        <v>1</v>
      </c>
      <c r="CP766" t="n">
        <v>1</v>
      </c>
      <c r="CQ766" t="n">
        <v>1</v>
      </c>
      <c r="CR766" t="n">
        <v>1</v>
      </c>
      <c r="CS766" s="18" t="n">
        <v>1</v>
      </c>
      <c r="DD766" s="34" t="inlineStr">
        <is>
          <t>X</t>
        </is>
      </c>
    </row>
    <row r="767">
      <c r="A767" t="n">
        <v>766</v>
      </c>
      <c r="B767" t="n">
        <v>46</v>
      </c>
      <c r="C767" s="25" t="inlineStr">
        <is>
          <t>Bakis et al. (2013)</t>
        </is>
      </c>
      <c r="D767" s="12" t="n">
        <v>5.91</v>
      </c>
      <c r="E767" s="14" t="n">
        <v>0.07000000000000001</v>
      </c>
      <c r="F767" s="7" t="n">
        <v>36.8571428571429</v>
      </c>
      <c r="G767" s="7">
        <f>D767-E767</f>
        <v/>
      </c>
      <c r="H767" s="16">
        <f>D767+E767</f>
        <v/>
      </c>
      <c r="I767" s="11">
        <f>IFERROR(F767/SQRT(F767^2+W767), "X")</f>
        <v/>
      </c>
      <c r="J767" s="33">
        <f>IFERROR(SQRT((1-I767^2)/W767), "X")</f>
        <v/>
      </c>
      <c r="K767" s="33">
        <f>IFERROR(1/J767, "X")</f>
        <v/>
      </c>
      <c r="L767" s="33">
        <f>IFERROR(I767-J767, "X")</f>
        <v/>
      </c>
      <c r="M767" s="33">
        <f>IFERROR(I767+J767, "X")</f>
        <v/>
      </c>
      <c r="N767" s="8" t="n">
        <v>0</v>
      </c>
      <c r="O767" s="9" t="n">
        <v>1</v>
      </c>
      <c r="P767" s="8" t="n">
        <v>0</v>
      </c>
      <c r="Q767" s="9" t="n">
        <v>0</v>
      </c>
      <c r="R767" s="9" t="n">
        <v>1</v>
      </c>
      <c r="S767" s="9" t="n">
        <v>0</v>
      </c>
      <c r="T767" s="9" t="n">
        <v>0</v>
      </c>
      <c r="U767" s="8" t="n">
        <v>69752</v>
      </c>
      <c r="V767" s="9" t="n">
        <v>17</v>
      </c>
      <c r="W767" s="9">
        <f>U767-V767-1</f>
        <v/>
      </c>
      <c r="X767" s="9">
        <f>COUNTIF(B:B,B767)</f>
        <v/>
      </c>
      <c r="Y767" s="7" t="n">
        <v>8.41</v>
      </c>
      <c r="Z767" s="7" t="n">
        <v>18.39</v>
      </c>
      <c r="AA767" s="9" t="n">
        <v>1</v>
      </c>
      <c r="AB767" s="9" t="n">
        <v>0</v>
      </c>
      <c r="AC767" s="9" t="n">
        <v>0</v>
      </c>
      <c r="AD767" s="9" t="n">
        <v>1</v>
      </c>
      <c r="AE767" s="9" t="n">
        <v>0</v>
      </c>
      <c r="AF767" s="9" t="n">
        <v>0</v>
      </c>
      <c r="AG767" s="8" t="n">
        <v>0</v>
      </c>
      <c r="AH767" s="9" t="n">
        <v>0</v>
      </c>
      <c r="AI767" s="30" t="n">
        <v>1</v>
      </c>
      <c r="AJ767" s="9" t="n">
        <v>0</v>
      </c>
      <c r="AK767" s="30" t="n">
        <v>1</v>
      </c>
      <c r="AL767" s="21" t="n">
        <v>2007</v>
      </c>
      <c r="AM767" s="23">
        <f>LN(AL767)</f>
        <v/>
      </c>
      <c r="AN767" s="33" t="inlineStr">
        <is>
          <t>.</t>
        </is>
      </c>
      <c r="AO767" s="33" t="inlineStr">
        <is>
          <t>.</t>
        </is>
      </c>
      <c r="AP767" s="33" t="inlineStr">
        <is>
          <t>.</t>
        </is>
      </c>
      <c r="AQ767" s="43" t="inlineStr">
        <is>
          <t>.</t>
        </is>
      </c>
      <c r="AR767" s="33" t="inlineStr">
        <is>
          <t>.</t>
        </is>
      </c>
      <c r="AS767" s="43" t="inlineStr">
        <is>
          <t>.</t>
        </is>
      </c>
      <c r="AT767" s="42" t="n">
        <v>0.603</v>
      </c>
      <c r="AU767" s="18" t="n">
        <v>0.397</v>
      </c>
      <c r="AV767" s="39">
        <f>1-AW767</f>
        <v/>
      </c>
      <c r="AW767" s="40" t="n">
        <v>0.221</v>
      </c>
      <c r="AX767" s="39">
        <f>1-AY767</f>
        <v/>
      </c>
      <c r="AY767" s="40" t="n">
        <v>0.213</v>
      </c>
      <c r="BA767" s="18" t="n"/>
      <c r="BB767">
        <f>1-BC767</f>
        <v/>
      </c>
      <c r="BC767" s="18" t="n">
        <v>0.825</v>
      </c>
      <c r="BD767" s="18" t="inlineStr">
        <is>
          <t>Turkey</t>
        </is>
      </c>
      <c r="BE767" t="n">
        <v>0</v>
      </c>
      <c r="BF767" t="n">
        <v>0</v>
      </c>
      <c r="BG767" t="n">
        <v>1</v>
      </c>
      <c r="BH767" t="n">
        <v>0</v>
      </c>
      <c r="BI767" t="n">
        <v>0</v>
      </c>
      <c r="BJ767" t="n">
        <v>0</v>
      </c>
      <c r="BK767" s="18" t="n">
        <v>0</v>
      </c>
      <c r="BL767" t="n">
        <v>0</v>
      </c>
      <c r="BM767" t="n">
        <v>1</v>
      </c>
      <c r="BN767" s="18" t="n">
        <v>0</v>
      </c>
      <c r="BO767" t="n">
        <v>274.3333333333333</v>
      </c>
      <c r="BP767" t="n">
        <v>142</v>
      </c>
      <c r="BQ767" s="96">
        <f>Y767+Z767+6</f>
        <v/>
      </c>
      <c r="BR767" t="n">
        <v>1</v>
      </c>
      <c r="BS767" t="n">
        <v>0</v>
      </c>
      <c r="BT767" t="n">
        <v>0</v>
      </c>
      <c r="BU767" t="n">
        <v>0</v>
      </c>
      <c r="BV767" t="n">
        <v>0</v>
      </c>
      <c r="BW767" t="n">
        <v>0</v>
      </c>
      <c r="BX767" t="n">
        <v>0</v>
      </c>
      <c r="BY767" s="18" t="n">
        <v>0</v>
      </c>
      <c r="BZ767" t="n">
        <v>0</v>
      </c>
      <c r="CA767" t="n">
        <v>0</v>
      </c>
      <c r="CB767" t="n">
        <v>1</v>
      </c>
      <c r="CC767" s="18" t="n">
        <v>0</v>
      </c>
      <c r="CD767" t="n">
        <v>0</v>
      </c>
      <c r="CE767" t="n">
        <v>0</v>
      </c>
      <c r="CF767" t="n">
        <v>0</v>
      </c>
      <c r="CG767" t="n">
        <v>0</v>
      </c>
      <c r="CH767" s="18" t="n">
        <v>0</v>
      </c>
      <c r="CI767" t="n">
        <v>0</v>
      </c>
      <c r="CJ767" t="n">
        <v>0</v>
      </c>
      <c r="CK767" t="n">
        <v>1</v>
      </c>
      <c r="CL767" t="n">
        <v>0</v>
      </c>
      <c r="CM767" t="n">
        <v>0</v>
      </c>
      <c r="CN767" t="n">
        <v>0</v>
      </c>
      <c r="CO767" t="n">
        <v>1</v>
      </c>
      <c r="CP767" t="n">
        <v>1</v>
      </c>
      <c r="CQ767" t="n">
        <v>1</v>
      </c>
      <c r="CR767" t="n">
        <v>1</v>
      </c>
      <c r="CS767" s="18" t="n">
        <v>1</v>
      </c>
      <c r="DD767" s="34" t="inlineStr">
        <is>
          <t>X</t>
        </is>
      </c>
    </row>
    <row r="768">
      <c r="A768" t="n">
        <v>767</v>
      </c>
      <c r="B768" t="n">
        <v>46</v>
      </c>
      <c r="C768" s="25" t="inlineStr">
        <is>
          <t>Bakis et al. (2013)</t>
        </is>
      </c>
      <c r="D768" s="12" t="n">
        <v>3.66</v>
      </c>
      <c r="E768" s="14" t="n">
        <v>0.04</v>
      </c>
      <c r="F768" s="7" t="n">
        <v>37.8571428571429</v>
      </c>
      <c r="G768" s="7">
        <f>D768-E768</f>
        <v/>
      </c>
      <c r="H768" s="16">
        <f>D768+E768</f>
        <v/>
      </c>
      <c r="I768" s="11">
        <f>IFERROR(F768/SQRT(F768^2+W768), "X")</f>
        <v/>
      </c>
      <c r="J768" s="33">
        <f>IFERROR(SQRT((1-I768^2)/W768), "X")</f>
        <v/>
      </c>
      <c r="K768" s="33">
        <f>IFERROR(1/J768, "X")</f>
        <v/>
      </c>
      <c r="L768" s="33">
        <f>IFERROR(I768-J768, "X")</f>
        <v/>
      </c>
      <c r="M768" s="33">
        <f>IFERROR(I768+J768, "X")</f>
        <v/>
      </c>
      <c r="N768" s="8" t="n">
        <v>0</v>
      </c>
      <c r="O768" s="9" t="n">
        <v>1</v>
      </c>
      <c r="P768" s="8" t="n">
        <v>0</v>
      </c>
      <c r="Q768" s="9" t="n">
        <v>0</v>
      </c>
      <c r="R768" s="9" t="n">
        <v>1</v>
      </c>
      <c r="S768" s="9" t="n">
        <v>0</v>
      </c>
      <c r="T768" s="9" t="n">
        <v>0</v>
      </c>
      <c r="U768" s="8" t="n">
        <v>291130</v>
      </c>
      <c r="V768" s="9" t="n">
        <v>18</v>
      </c>
      <c r="W768" s="9">
        <f>U768-V768-1</f>
        <v/>
      </c>
      <c r="X768" s="9">
        <f>COUNTIF(B:B,B768)</f>
        <v/>
      </c>
      <c r="Y768" s="7" t="n">
        <v>8.41</v>
      </c>
      <c r="Z768" s="7" t="n">
        <v>18.39</v>
      </c>
      <c r="AA768" s="9" t="n">
        <v>1</v>
      </c>
      <c r="AB768" s="9" t="n">
        <v>0</v>
      </c>
      <c r="AC768" s="9" t="n">
        <v>0</v>
      </c>
      <c r="AD768" s="9" t="n">
        <v>1</v>
      </c>
      <c r="AE768" s="9" t="n">
        <v>0</v>
      </c>
      <c r="AF768" s="9" t="n">
        <v>0</v>
      </c>
      <c r="AG768" s="8" t="n">
        <v>0</v>
      </c>
      <c r="AH768" s="9" t="n">
        <v>0</v>
      </c>
      <c r="AI768" s="30" t="n">
        <v>1</v>
      </c>
      <c r="AJ768" s="9" t="n">
        <v>0</v>
      </c>
      <c r="AK768" s="30" t="n">
        <v>1</v>
      </c>
      <c r="AL768" s="21" t="n">
        <v>2007</v>
      </c>
      <c r="AM768" s="23">
        <f>LN(AL768)</f>
        <v/>
      </c>
      <c r="AN768" s="33" t="inlineStr">
        <is>
          <t>.</t>
        </is>
      </c>
      <c r="AO768" s="33" t="inlineStr">
        <is>
          <t>.</t>
        </is>
      </c>
      <c r="AP768" s="33" t="inlineStr">
        <is>
          <t>.</t>
        </is>
      </c>
      <c r="AQ768" s="43" t="inlineStr">
        <is>
          <t>.</t>
        </is>
      </c>
      <c r="AR768" s="33" t="inlineStr">
        <is>
          <t>.</t>
        </is>
      </c>
      <c r="AS768" s="43" t="inlineStr">
        <is>
          <t>.</t>
        </is>
      </c>
      <c r="AT768" s="42" t="n">
        <v>0.603</v>
      </c>
      <c r="AU768" s="18" t="n">
        <v>0.397</v>
      </c>
      <c r="AV768" s="39">
        <f>1-AW768</f>
        <v/>
      </c>
      <c r="AW768" s="40" t="n">
        <v>0.221</v>
      </c>
      <c r="AX768" s="39">
        <f>1-AY768</f>
        <v/>
      </c>
      <c r="AY768" s="40" t="n">
        <v>0.213</v>
      </c>
      <c r="BA768" s="18" t="n"/>
      <c r="BB768">
        <f>1-BC768</f>
        <v/>
      </c>
      <c r="BC768" s="18" t="n">
        <v>0.825</v>
      </c>
      <c r="BD768" s="18" t="inlineStr">
        <is>
          <t>Turkey</t>
        </is>
      </c>
      <c r="BE768" t="n">
        <v>0</v>
      </c>
      <c r="BF768" t="n">
        <v>0</v>
      </c>
      <c r="BG768" t="n">
        <v>1</v>
      </c>
      <c r="BH768" t="n">
        <v>0</v>
      </c>
      <c r="BI768" t="n">
        <v>0</v>
      </c>
      <c r="BJ768" t="n">
        <v>0</v>
      </c>
      <c r="BK768" s="18" t="n">
        <v>0</v>
      </c>
      <c r="BL768" t="n">
        <v>0</v>
      </c>
      <c r="BM768" t="n">
        <v>1</v>
      </c>
      <c r="BN768" s="18" t="n">
        <v>0</v>
      </c>
      <c r="BO768" t="n">
        <v>274.3333333333333</v>
      </c>
      <c r="BP768" t="n">
        <v>142</v>
      </c>
      <c r="BQ768" s="96">
        <f>Y768+Z768+6</f>
        <v/>
      </c>
      <c r="BR768" t="n">
        <v>1</v>
      </c>
      <c r="BS768" t="n">
        <v>0</v>
      </c>
      <c r="BT768" t="n">
        <v>0</v>
      </c>
      <c r="BU768" t="n">
        <v>0</v>
      </c>
      <c r="BV768" t="n">
        <v>0</v>
      </c>
      <c r="BW768" t="n">
        <v>0</v>
      </c>
      <c r="BX768" t="n">
        <v>0</v>
      </c>
      <c r="BY768" s="18" t="n">
        <v>0</v>
      </c>
      <c r="BZ768" t="n">
        <v>0</v>
      </c>
      <c r="CA768" t="n">
        <v>0</v>
      </c>
      <c r="CB768" t="n">
        <v>1</v>
      </c>
      <c r="CC768" s="18" t="n">
        <v>0</v>
      </c>
      <c r="CD768" t="n">
        <v>0</v>
      </c>
      <c r="CE768" t="n">
        <v>0</v>
      </c>
      <c r="CF768" t="n">
        <v>0</v>
      </c>
      <c r="CG768" t="n">
        <v>0</v>
      </c>
      <c r="CH768" s="18" t="n">
        <v>0</v>
      </c>
      <c r="CI768" t="n">
        <v>0</v>
      </c>
      <c r="CJ768" t="n">
        <v>0</v>
      </c>
      <c r="CK768" t="n">
        <v>1</v>
      </c>
      <c r="CL768" t="n">
        <v>0</v>
      </c>
      <c r="CM768" t="n">
        <v>0</v>
      </c>
      <c r="CN768" t="n">
        <v>0</v>
      </c>
      <c r="CO768" t="n">
        <v>1</v>
      </c>
      <c r="CP768" t="n">
        <v>1</v>
      </c>
      <c r="CQ768" t="n">
        <v>1</v>
      </c>
      <c r="CR768" t="n">
        <v>1</v>
      </c>
      <c r="CS768" s="18" t="n">
        <v>1</v>
      </c>
      <c r="DD768" s="34" t="inlineStr">
        <is>
          <t>X</t>
        </is>
      </c>
    </row>
    <row r="769" customFormat="1" s="153">
      <c r="A769" s="153" t="n">
        <v>768</v>
      </c>
      <c r="B769" s="153" t="n">
        <v>46</v>
      </c>
      <c r="C769" s="154" t="inlineStr">
        <is>
          <t>Bakis et al. (2013)</t>
        </is>
      </c>
      <c r="D769" s="155" t="n">
        <v>5.84</v>
      </c>
      <c r="E769" s="156" t="n">
        <v>0.04</v>
      </c>
      <c r="F769" s="157" t="n">
        <v>38.8571428571429</v>
      </c>
      <c r="G769" s="157">
        <f>D769-E769</f>
        <v/>
      </c>
      <c r="H769" s="158">
        <f>D769+E769</f>
        <v/>
      </c>
      <c r="I769" s="159">
        <f>IFERROR(F769/SQRT(F769^2+W769), "X")</f>
        <v/>
      </c>
      <c r="J769" s="160">
        <f>IFERROR(SQRT((1-I769^2)/W769), "X")</f>
        <v/>
      </c>
      <c r="K769" s="160">
        <f>IFERROR(1/J769, "X")</f>
        <v/>
      </c>
      <c r="L769" s="160">
        <f>IFERROR(I769-J769, "X")</f>
        <v/>
      </c>
      <c r="M769" s="160">
        <f>IFERROR(I769+J769, "X")</f>
        <v/>
      </c>
      <c r="N769" s="161" t="n">
        <v>0</v>
      </c>
      <c r="O769" s="162" t="n">
        <v>1</v>
      </c>
      <c r="P769" s="161" t="n">
        <v>0</v>
      </c>
      <c r="Q769" s="162" t="n">
        <v>0</v>
      </c>
      <c r="R769" s="162" t="n">
        <v>1</v>
      </c>
      <c r="S769" s="162" t="n">
        <v>0</v>
      </c>
      <c r="T769" s="162" t="n">
        <v>0</v>
      </c>
      <c r="U769" s="161" t="n">
        <v>324084</v>
      </c>
      <c r="V769" s="162" t="n">
        <v>17</v>
      </c>
      <c r="W769" s="162">
        <f>U769-V769-1</f>
        <v/>
      </c>
      <c r="X769" s="162">
        <f>COUNTIF(B:B,B769)</f>
        <v/>
      </c>
      <c r="Y769" s="157" t="n">
        <v>8.41</v>
      </c>
      <c r="Z769" s="157" t="n">
        <v>18.39</v>
      </c>
      <c r="AA769" s="162" t="n">
        <v>1</v>
      </c>
      <c r="AB769" s="162" t="n">
        <v>0</v>
      </c>
      <c r="AC769" s="162" t="n">
        <v>0</v>
      </c>
      <c r="AD769" s="162" t="n">
        <v>1</v>
      </c>
      <c r="AE769" s="162" t="n">
        <v>0</v>
      </c>
      <c r="AF769" s="162" t="n">
        <v>0</v>
      </c>
      <c r="AG769" s="161" t="n">
        <v>0</v>
      </c>
      <c r="AH769" s="162" t="n">
        <v>0</v>
      </c>
      <c r="AI769" s="163" t="n">
        <v>1</v>
      </c>
      <c r="AJ769" s="162" t="n">
        <v>0</v>
      </c>
      <c r="AK769" s="163" t="n">
        <v>1</v>
      </c>
      <c r="AL769" s="164" t="n">
        <v>2007</v>
      </c>
      <c r="AM769" s="165">
        <f>LN(AL769)</f>
        <v/>
      </c>
      <c r="AN769" s="160" t="inlineStr">
        <is>
          <t>.</t>
        </is>
      </c>
      <c r="AO769" s="160" t="inlineStr">
        <is>
          <t>.</t>
        </is>
      </c>
      <c r="AP769" s="160" t="inlineStr">
        <is>
          <t>.</t>
        </is>
      </c>
      <c r="AQ769" s="166" t="inlineStr">
        <is>
          <t>.</t>
        </is>
      </c>
      <c r="AR769" s="160" t="inlineStr">
        <is>
          <t>.</t>
        </is>
      </c>
      <c r="AS769" s="166" t="inlineStr">
        <is>
          <t>.</t>
        </is>
      </c>
      <c r="AT769" s="167" t="n">
        <v>0.603</v>
      </c>
      <c r="AU769" s="168" t="n">
        <v>0.397</v>
      </c>
      <c r="AV769" s="188">
        <f>1-AW769</f>
        <v/>
      </c>
      <c r="AW769" s="169" t="n">
        <v>0.221</v>
      </c>
      <c r="AX769" s="188">
        <f>1-AY769</f>
        <v/>
      </c>
      <c r="AY769" s="169" t="n">
        <v>0.213</v>
      </c>
      <c r="BA769" s="168" t="n"/>
      <c r="BB769" s="153">
        <f>1-BC769</f>
        <v/>
      </c>
      <c r="BC769" s="168" t="n">
        <v>0.825</v>
      </c>
      <c r="BD769" s="168" t="inlineStr">
        <is>
          <t>Turkey</t>
        </is>
      </c>
      <c r="BE769" t="n">
        <v>0</v>
      </c>
      <c r="BF769" t="n">
        <v>0</v>
      </c>
      <c r="BG769" t="n">
        <v>1</v>
      </c>
      <c r="BH769" t="n">
        <v>0</v>
      </c>
      <c r="BI769" t="n">
        <v>0</v>
      </c>
      <c r="BJ769" t="n">
        <v>0</v>
      </c>
      <c r="BK769" s="168" t="n">
        <v>0</v>
      </c>
      <c r="BL769" t="n">
        <v>0</v>
      </c>
      <c r="BM769" t="n">
        <v>1</v>
      </c>
      <c r="BN769" s="168" t="n">
        <v>0</v>
      </c>
      <c r="BO769" t="n">
        <v>274.3333333333333</v>
      </c>
      <c r="BP769" t="n">
        <v>142</v>
      </c>
      <c r="BQ769" s="170">
        <f>Y769+Z769+6</f>
        <v/>
      </c>
      <c r="BR769" s="153" t="n">
        <v>1</v>
      </c>
      <c r="BS769" s="153" t="n">
        <v>0</v>
      </c>
      <c r="BT769" s="153" t="n">
        <v>0</v>
      </c>
      <c r="BU769" s="153" t="n">
        <v>0</v>
      </c>
      <c r="BV769" s="153" t="n">
        <v>0</v>
      </c>
      <c r="BW769" s="153" t="n">
        <v>0</v>
      </c>
      <c r="BX769" s="153" t="n">
        <v>0</v>
      </c>
      <c r="BY769" s="168" t="n">
        <v>0</v>
      </c>
      <c r="BZ769" s="153" t="n">
        <v>0</v>
      </c>
      <c r="CA769" s="153" t="n">
        <v>0</v>
      </c>
      <c r="CB769" s="153" t="n">
        <v>1</v>
      </c>
      <c r="CC769" s="168" t="n">
        <v>0</v>
      </c>
      <c r="CD769" s="153" t="n">
        <v>0</v>
      </c>
      <c r="CE769" s="153" t="n">
        <v>0</v>
      </c>
      <c r="CF769" s="153" t="n">
        <v>0</v>
      </c>
      <c r="CG769" s="153" t="n">
        <v>0</v>
      </c>
      <c r="CH769" s="168" t="n">
        <v>0</v>
      </c>
      <c r="CI769" s="153" t="n">
        <v>0</v>
      </c>
      <c r="CJ769" s="153" t="n">
        <v>0</v>
      </c>
      <c r="CK769" s="153" t="n">
        <v>1</v>
      </c>
      <c r="CL769" s="153" t="n">
        <v>0</v>
      </c>
      <c r="CM769" s="153" t="n">
        <v>0</v>
      </c>
      <c r="CN769" s="153" t="n">
        <v>0</v>
      </c>
      <c r="CO769" s="153" t="n">
        <v>1</v>
      </c>
      <c r="CP769" s="153" t="n">
        <v>1</v>
      </c>
      <c r="CQ769" s="153" t="n">
        <v>1</v>
      </c>
      <c r="CR769" s="153" t="n">
        <v>1</v>
      </c>
      <c r="CS769" s="168" t="n">
        <v>1</v>
      </c>
      <c r="CY769" s="171" t="n"/>
      <c r="DD769" s="171" t="inlineStr">
        <is>
          <t>X</t>
        </is>
      </c>
    </row>
    <row r="770">
      <c r="A770" t="n">
        <v>769</v>
      </c>
      <c r="B770" t="n">
        <v>47</v>
      </c>
      <c r="C770" s="25" t="inlineStr">
        <is>
          <t>Campaniello et al. (2016)</t>
        </is>
      </c>
      <c r="D770" s="12" t="n">
        <v>8.5</v>
      </c>
      <c r="E770" s="14" t="n">
        <v>1.6</v>
      </c>
      <c r="F770" s="7">
        <f>D770/E770</f>
        <v/>
      </c>
      <c r="G770" s="7">
        <f>D770-E770</f>
        <v/>
      </c>
      <c r="H770" s="16">
        <f>D770+E770</f>
        <v/>
      </c>
      <c r="I770" s="11">
        <f>IFERROR(F770/SQRT(F770^2+W770), "X")</f>
        <v/>
      </c>
      <c r="J770" s="33">
        <f>IFERROR(SQRT((1-I770^2)/W770), "X")</f>
        <v/>
      </c>
      <c r="K770" s="33">
        <f>IFERROR(1/J770, "X")</f>
        <v/>
      </c>
      <c r="L770" s="33">
        <f>IFERROR(I770-J770, "X")</f>
        <v/>
      </c>
      <c r="M770" s="33">
        <f>IFERROR(I770+J770, "X")</f>
        <v/>
      </c>
      <c r="N770" s="8" t="n">
        <v>1</v>
      </c>
      <c r="O770" s="9" t="n">
        <v>0</v>
      </c>
      <c r="P770" s="8" t="n">
        <v>1</v>
      </c>
      <c r="Q770" s="9" t="n">
        <v>0</v>
      </c>
      <c r="R770" s="9" t="n">
        <v>0</v>
      </c>
      <c r="S770" s="9" t="n">
        <v>0</v>
      </c>
      <c r="T770" s="9" t="n">
        <v>0</v>
      </c>
      <c r="U770" s="8" t="n">
        <v>180</v>
      </c>
      <c r="V770" s="9" t="n">
        <v>2</v>
      </c>
      <c r="W770" s="9">
        <f>U770-V770-1</f>
        <v/>
      </c>
      <c r="X770" s="9">
        <f>COUNTIF(B:B,B770)</f>
        <v/>
      </c>
      <c r="Y770" s="7" t="n">
        <v>7.8</v>
      </c>
      <c r="Z770" s="7">
        <f>BQ770-Y770-7</f>
        <v/>
      </c>
      <c r="AA770" s="9" t="n">
        <v>1</v>
      </c>
      <c r="AB770" s="9" t="n">
        <v>0</v>
      </c>
      <c r="AC770" s="9" t="n">
        <v>0</v>
      </c>
      <c r="AD770" s="9" t="n">
        <v>1</v>
      </c>
      <c r="AE770" s="9" t="n">
        <v>0</v>
      </c>
      <c r="AF770" s="9" t="n">
        <v>0</v>
      </c>
      <c r="AG770" s="8" t="n">
        <v>0</v>
      </c>
      <c r="AH770" s="9" t="n">
        <v>0</v>
      </c>
      <c r="AI770" s="30" t="n">
        <v>1</v>
      </c>
      <c r="AJ770" s="9" t="n">
        <v>1</v>
      </c>
      <c r="AK770" s="30" t="n">
        <v>0</v>
      </c>
      <c r="AL770" s="21" t="n">
        <v>1960</v>
      </c>
      <c r="AM770" s="23">
        <f>LN(AL770)</f>
        <v/>
      </c>
      <c r="AN770" s="33" t="inlineStr">
        <is>
          <t>.</t>
        </is>
      </c>
      <c r="AO770" s="33" t="inlineStr">
        <is>
          <t>.</t>
        </is>
      </c>
      <c r="AP770" s="33" t="inlineStr">
        <is>
          <t>.</t>
        </is>
      </c>
      <c r="AQ770" s="43" t="inlineStr">
        <is>
          <t>.</t>
        </is>
      </c>
      <c r="AR770" s="33" t="inlineStr">
        <is>
          <t>.</t>
        </is>
      </c>
      <c r="AS770" s="43" t="inlineStr">
        <is>
          <t>.</t>
        </is>
      </c>
      <c r="AT770" s="42">
        <f>1-AU770</f>
        <v/>
      </c>
      <c r="AU770" s="18" t="n">
        <v>0.33</v>
      </c>
      <c r="AV770" t="n">
        <v>1</v>
      </c>
      <c r="AW770" s="40" t="n">
        <v>0</v>
      </c>
      <c r="AX770" t="inlineStr">
        <is>
          <t>.</t>
        </is>
      </c>
      <c r="AY770" s="40" t="inlineStr">
        <is>
          <t>.</t>
        </is>
      </c>
      <c r="BA770" s="18" t="n"/>
      <c r="BB770" t="n">
        <v>0</v>
      </c>
      <c r="BC770" s="18" t="n">
        <v>1</v>
      </c>
      <c r="BD770" s="18" t="inlineStr">
        <is>
          <t>Italy</t>
        </is>
      </c>
      <c r="BE770" t="n">
        <v>1</v>
      </c>
      <c r="BF770" t="n">
        <v>0</v>
      </c>
      <c r="BG770" t="n">
        <v>0</v>
      </c>
      <c r="BH770" t="n">
        <v>0</v>
      </c>
      <c r="BI770" t="n">
        <v>0</v>
      </c>
      <c r="BJ770" t="n">
        <v>0</v>
      </c>
      <c r="BK770" s="18" t="n">
        <v>0</v>
      </c>
      <c r="BL770" t="n">
        <v>1</v>
      </c>
      <c r="BM770" t="n">
        <v>0</v>
      </c>
      <c r="BN770" s="18" t="n">
        <v>0</v>
      </c>
      <c r="BO770" t="n">
        <v>1761.583333333333</v>
      </c>
      <c r="BP770" t="n">
        <v>1000</v>
      </c>
      <c r="BQ770" s="25" t="n">
        <v>33.86</v>
      </c>
      <c r="BR770" t="n">
        <v>1</v>
      </c>
      <c r="BS770" t="n">
        <v>0</v>
      </c>
      <c r="BT770" t="n">
        <v>0</v>
      </c>
      <c r="BU770" t="n">
        <v>0</v>
      </c>
      <c r="BV770" t="n">
        <v>0</v>
      </c>
      <c r="BW770" t="n">
        <v>0</v>
      </c>
      <c r="BX770" t="n">
        <v>0</v>
      </c>
      <c r="BY770" s="18" t="n">
        <v>0</v>
      </c>
      <c r="BZ770" t="n">
        <v>0</v>
      </c>
      <c r="CA770" t="n">
        <v>0</v>
      </c>
      <c r="CB770" t="n">
        <v>1</v>
      </c>
      <c r="CC770" s="18" t="n">
        <v>0</v>
      </c>
      <c r="CD770" t="n">
        <v>0</v>
      </c>
      <c r="CE770" t="n">
        <v>0</v>
      </c>
      <c r="CF770" t="n">
        <v>0</v>
      </c>
      <c r="CG770" t="n">
        <v>0</v>
      </c>
      <c r="CH770" s="18" t="n">
        <v>0</v>
      </c>
      <c r="CI770" t="n">
        <v>0</v>
      </c>
      <c r="CJ770" t="n">
        <v>0</v>
      </c>
      <c r="CK770" t="n">
        <v>1</v>
      </c>
      <c r="CL770" t="n">
        <v>0</v>
      </c>
      <c r="CM770" t="n">
        <v>1</v>
      </c>
      <c r="CN770" t="n">
        <v>0</v>
      </c>
      <c r="CO770" t="n">
        <v>0</v>
      </c>
      <c r="CP770" t="n">
        <v>0</v>
      </c>
      <c r="CQ770" t="n">
        <v>0</v>
      </c>
      <c r="CR770" t="n">
        <v>0</v>
      </c>
      <c r="CS770" s="18" t="n">
        <v>1</v>
      </c>
      <c r="DD770" s="34" t="inlineStr">
        <is>
          <t>X</t>
        </is>
      </c>
    </row>
    <row r="771">
      <c r="A771" t="n">
        <v>770</v>
      </c>
      <c r="B771" t="n">
        <v>47</v>
      </c>
      <c r="C771" s="25" t="inlineStr">
        <is>
          <t>Campaniello et al. (2016)</t>
        </is>
      </c>
      <c r="D771" s="12" t="n">
        <v>8.1</v>
      </c>
      <c r="E771" s="14" t="n">
        <v>1.7</v>
      </c>
      <c r="F771" s="7">
        <f>D771/E771</f>
        <v/>
      </c>
      <c r="G771" s="7">
        <f>D771-E771</f>
        <v/>
      </c>
      <c r="H771" s="16">
        <f>D771+E771</f>
        <v/>
      </c>
      <c r="I771" s="11">
        <f>IFERROR(F771/SQRT(F771^2+W771), "X")</f>
        <v/>
      </c>
      <c r="J771" s="33">
        <f>IFERROR(SQRT((1-I771^2)/W771), "X")</f>
        <v/>
      </c>
      <c r="K771" s="33">
        <f>IFERROR(1/J771, "X")</f>
        <v/>
      </c>
      <c r="L771" s="33">
        <f>IFERROR(I771-J771, "X")</f>
        <v/>
      </c>
      <c r="M771" s="33">
        <f>IFERROR(I771+J771, "X")</f>
        <v/>
      </c>
      <c r="N771" s="8" t="n">
        <v>1</v>
      </c>
      <c r="O771" s="9" t="n">
        <v>0</v>
      </c>
      <c r="P771" s="8" t="n">
        <v>1</v>
      </c>
      <c r="Q771" s="9" t="n">
        <v>0</v>
      </c>
      <c r="R771" s="9" t="n">
        <v>0</v>
      </c>
      <c r="S771" s="9" t="n">
        <v>0</v>
      </c>
      <c r="T771" s="9" t="n">
        <v>0</v>
      </c>
      <c r="U771" s="8" t="n">
        <v>180</v>
      </c>
      <c r="V771" s="9" t="n">
        <v>9</v>
      </c>
      <c r="W771" s="9">
        <f>U771-V771-1</f>
        <v/>
      </c>
      <c r="X771" s="9">
        <f>COUNTIF(B:B,B771)</f>
        <v/>
      </c>
      <c r="Y771" s="7" t="n">
        <v>7.8</v>
      </c>
      <c r="Z771" s="7">
        <f>BQ771-Y771-7</f>
        <v/>
      </c>
      <c r="AA771" s="9" t="n">
        <v>1</v>
      </c>
      <c r="AB771" s="9" t="n">
        <v>0</v>
      </c>
      <c r="AC771" s="9" t="n">
        <v>0</v>
      </c>
      <c r="AD771" s="9" t="n">
        <v>1</v>
      </c>
      <c r="AE771" s="9" t="n">
        <v>0</v>
      </c>
      <c r="AF771" s="9" t="n">
        <v>0</v>
      </c>
      <c r="AG771" s="8" t="n">
        <v>0</v>
      </c>
      <c r="AH771" s="9" t="n">
        <v>0</v>
      </c>
      <c r="AI771" s="30" t="n">
        <v>1</v>
      </c>
      <c r="AJ771" s="9" t="n">
        <v>1</v>
      </c>
      <c r="AK771" s="30" t="n">
        <v>0</v>
      </c>
      <c r="AL771" s="21" t="n">
        <v>1960</v>
      </c>
      <c r="AM771" s="23">
        <f>LN(AL771)</f>
        <v/>
      </c>
      <c r="AN771" s="33" t="inlineStr">
        <is>
          <t>.</t>
        </is>
      </c>
      <c r="AO771" s="33" t="inlineStr">
        <is>
          <t>.</t>
        </is>
      </c>
      <c r="AP771" s="33" t="inlineStr">
        <is>
          <t>.</t>
        </is>
      </c>
      <c r="AQ771" s="43" t="inlineStr">
        <is>
          <t>.</t>
        </is>
      </c>
      <c r="AR771" s="33" t="inlineStr">
        <is>
          <t>.</t>
        </is>
      </c>
      <c r="AS771" s="43" t="inlineStr">
        <is>
          <t>.</t>
        </is>
      </c>
      <c r="AT771" s="42">
        <f>1-AU771</f>
        <v/>
      </c>
      <c r="AU771" s="18" t="n">
        <v>0.33</v>
      </c>
      <c r="AV771" t="n">
        <v>1</v>
      </c>
      <c r="AW771" s="40" t="n">
        <v>0</v>
      </c>
      <c r="AX771" t="inlineStr">
        <is>
          <t>.</t>
        </is>
      </c>
      <c r="AY771" s="40" t="inlineStr">
        <is>
          <t>.</t>
        </is>
      </c>
      <c r="BA771" s="18" t="n"/>
      <c r="BB771" t="n">
        <v>0</v>
      </c>
      <c r="BC771" s="18" t="n">
        <v>1</v>
      </c>
      <c r="BD771" s="18" t="inlineStr">
        <is>
          <t>Italy</t>
        </is>
      </c>
      <c r="BE771" t="n">
        <v>1</v>
      </c>
      <c r="BF771" t="n">
        <v>0</v>
      </c>
      <c r="BG771" t="n">
        <v>0</v>
      </c>
      <c r="BH771" t="n">
        <v>0</v>
      </c>
      <c r="BI771" t="n">
        <v>0</v>
      </c>
      <c r="BJ771" t="n">
        <v>0</v>
      </c>
      <c r="BK771" s="18" t="n">
        <v>0</v>
      </c>
      <c r="BL771" t="n">
        <v>1</v>
      </c>
      <c r="BM771" t="n">
        <v>0</v>
      </c>
      <c r="BN771" s="18" t="n">
        <v>0</v>
      </c>
      <c r="BO771" t="n">
        <v>1761.583333333333</v>
      </c>
      <c r="BP771" t="n">
        <v>1000</v>
      </c>
      <c r="BQ771" s="25" t="n">
        <v>33.86</v>
      </c>
      <c r="BR771" t="n">
        <v>1</v>
      </c>
      <c r="BS771" t="n">
        <v>0</v>
      </c>
      <c r="BT771" t="n">
        <v>0</v>
      </c>
      <c r="BU771" t="n">
        <v>0</v>
      </c>
      <c r="BV771" t="n">
        <v>0</v>
      </c>
      <c r="BW771" t="n">
        <v>0</v>
      </c>
      <c r="BX771" t="n">
        <v>0</v>
      </c>
      <c r="BY771" s="18" t="n">
        <v>0</v>
      </c>
      <c r="BZ771" t="n">
        <v>0</v>
      </c>
      <c r="CA771" t="n">
        <v>0</v>
      </c>
      <c r="CB771" t="n">
        <v>1</v>
      </c>
      <c r="CC771" s="18" t="n">
        <v>0</v>
      </c>
      <c r="CD771" t="n">
        <v>0</v>
      </c>
      <c r="CE771" t="n">
        <v>0</v>
      </c>
      <c r="CF771" t="n">
        <v>0</v>
      </c>
      <c r="CG771" t="n">
        <v>0</v>
      </c>
      <c r="CH771" s="18" t="n">
        <v>0</v>
      </c>
      <c r="CI771" t="n">
        <v>0</v>
      </c>
      <c r="CJ771" t="n">
        <v>0</v>
      </c>
      <c r="CK771" t="n">
        <v>1</v>
      </c>
      <c r="CL771" t="n">
        <v>0</v>
      </c>
      <c r="CM771" t="n">
        <v>1</v>
      </c>
      <c r="CN771" t="n">
        <v>0</v>
      </c>
      <c r="CO771" t="n">
        <v>0</v>
      </c>
      <c r="CP771" t="n">
        <v>0</v>
      </c>
      <c r="CQ771" t="n">
        <v>0</v>
      </c>
      <c r="CR771" t="n">
        <v>0</v>
      </c>
      <c r="CS771" s="18" t="n">
        <v>1</v>
      </c>
      <c r="DD771" s="34" t="inlineStr">
        <is>
          <t>X</t>
        </is>
      </c>
    </row>
    <row r="772">
      <c r="A772" t="n">
        <v>771</v>
      </c>
      <c r="B772" t="n">
        <v>47</v>
      </c>
      <c r="C772" s="25" t="inlineStr">
        <is>
          <t>Campaniello et al. (2016)</t>
        </is>
      </c>
      <c r="D772" s="12" t="n">
        <v>7.3</v>
      </c>
      <c r="E772" s="14" t="n">
        <v>1.6</v>
      </c>
      <c r="F772" s="7">
        <f>D772/E772</f>
        <v/>
      </c>
      <c r="G772" s="7">
        <f>D772-E772</f>
        <v/>
      </c>
      <c r="H772" s="16">
        <f>D772+E772</f>
        <v/>
      </c>
      <c r="I772" s="11">
        <f>IFERROR(F772/SQRT(F772^2+W772), "X")</f>
        <v/>
      </c>
      <c r="J772" s="33">
        <f>IFERROR(SQRT((1-I772^2)/W772), "X")</f>
        <v/>
      </c>
      <c r="K772" s="33">
        <f>IFERROR(1/J772, "X")</f>
        <v/>
      </c>
      <c r="L772" s="33">
        <f>IFERROR(I772-J772, "X")</f>
        <v/>
      </c>
      <c r="M772" s="33">
        <f>IFERROR(I772+J772, "X")</f>
        <v/>
      </c>
      <c r="N772" s="8" t="n">
        <v>1</v>
      </c>
      <c r="O772" s="9" t="n">
        <v>0</v>
      </c>
      <c r="P772" s="8" t="n">
        <v>1</v>
      </c>
      <c r="Q772" s="9" t="n">
        <v>0</v>
      </c>
      <c r="R772" s="9" t="n">
        <v>0</v>
      </c>
      <c r="S772" s="9" t="n">
        <v>0</v>
      </c>
      <c r="T772" s="9" t="n">
        <v>0</v>
      </c>
      <c r="U772" s="8" t="n">
        <v>180</v>
      </c>
      <c r="V772" s="9" t="n">
        <v>10</v>
      </c>
      <c r="W772" s="9">
        <f>U772-V772-1</f>
        <v/>
      </c>
      <c r="X772" s="9">
        <f>COUNTIF(B:B,B772)</f>
        <v/>
      </c>
      <c r="Y772" s="7" t="n">
        <v>7.8</v>
      </c>
      <c r="Z772" s="7">
        <f>BQ772-Y772-7</f>
        <v/>
      </c>
      <c r="AA772" s="9" t="n">
        <v>1</v>
      </c>
      <c r="AB772" s="9" t="n">
        <v>0</v>
      </c>
      <c r="AC772" s="9" t="n">
        <v>0</v>
      </c>
      <c r="AD772" s="9" t="n">
        <v>1</v>
      </c>
      <c r="AE772" s="9" t="n">
        <v>0</v>
      </c>
      <c r="AF772" s="9" t="n">
        <v>0</v>
      </c>
      <c r="AG772" s="8" t="n">
        <v>0</v>
      </c>
      <c r="AH772" s="9" t="n">
        <v>0</v>
      </c>
      <c r="AI772" s="30" t="n">
        <v>1</v>
      </c>
      <c r="AJ772" s="9" t="n">
        <v>1</v>
      </c>
      <c r="AK772" s="30" t="n">
        <v>0</v>
      </c>
      <c r="AL772" s="21" t="n">
        <v>1960</v>
      </c>
      <c r="AM772" s="23">
        <f>LN(AL772)</f>
        <v/>
      </c>
      <c r="AN772" s="33" t="inlineStr">
        <is>
          <t>.</t>
        </is>
      </c>
      <c r="AO772" s="33" t="inlineStr">
        <is>
          <t>.</t>
        </is>
      </c>
      <c r="AP772" s="33" t="inlineStr">
        <is>
          <t>.</t>
        </is>
      </c>
      <c r="AQ772" s="43" t="inlineStr">
        <is>
          <t>.</t>
        </is>
      </c>
      <c r="AR772" s="33" t="inlineStr">
        <is>
          <t>.</t>
        </is>
      </c>
      <c r="AS772" s="43" t="inlineStr">
        <is>
          <t>.</t>
        </is>
      </c>
      <c r="AT772" s="42">
        <f>1-AU772</f>
        <v/>
      </c>
      <c r="AU772" s="18" t="n">
        <v>0.33</v>
      </c>
      <c r="AV772" t="n">
        <v>1</v>
      </c>
      <c r="AW772" s="40" t="n">
        <v>0</v>
      </c>
      <c r="AX772" t="inlineStr">
        <is>
          <t>.</t>
        </is>
      </c>
      <c r="AY772" s="40" t="inlineStr">
        <is>
          <t>.</t>
        </is>
      </c>
      <c r="BA772" s="18" t="n"/>
      <c r="BB772" t="n">
        <v>0</v>
      </c>
      <c r="BC772" s="18" t="n">
        <v>1</v>
      </c>
      <c r="BD772" s="18" t="inlineStr">
        <is>
          <t>Italy</t>
        </is>
      </c>
      <c r="BE772" t="n">
        <v>1</v>
      </c>
      <c r="BF772" t="n">
        <v>0</v>
      </c>
      <c r="BG772" t="n">
        <v>0</v>
      </c>
      <c r="BH772" t="n">
        <v>0</v>
      </c>
      <c r="BI772" t="n">
        <v>0</v>
      </c>
      <c r="BJ772" t="n">
        <v>0</v>
      </c>
      <c r="BK772" s="18" t="n">
        <v>0</v>
      </c>
      <c r="BL772" t="n">
        <v>1</v>
      </c>
      <c r="BM772" t="n">
        <v>0</v>
      </c>
      <c r="BN772" s="18" t="n">
        <v>0</v>
      </c>
      <c r="BO772" t="n">
        <v>1761.583333333333</v>
      </c>
      <c r="BP772" t="n">
        <v>1000</v>
      </c>
      <c r="BQ772" s="25" t="n">
        <v>33.86</v>
      </c>
      <c r="BR772" t="n">
        <v>1</v>
      </c>
      <c r="BS772" t="n">
        <v>0</v>
      </c>
      <c r="BT772" t="n">
        <v>0</v>
      </c>
      <c r="BU772" t="n">
        <v>0</v>
      </c>
      <c r="BV772" t="n">
        <v>0</v>
      </c>
      <c r="BW772" t="n">
        <v>0</v>
      </c>
      <c r="BX772" t="n">
        <v>0</v>
      </c>
      <c r="BY772" s="18" t="n">
        <v>0</v>
      </c>
      <c r="BZ772" t="n">
        <v>0</v>
      </c>
      <c r="CA772" t="n">
        <v>0</v>
      </c>
      <c r="CB772" t="n">
        <v>1</v>
      </c>
      <c r="CC772" s="18" t="n">
        <v>0</v>
      </c>
      <c r="CD772" t="n">
        <v>0</v>
      </c>
      <c r="CE772" t="n">
        <v>0</v>
      </c>
      <c r="CF772" t="n">
        <v>0</v>
      </c>
      <c r="CG772" t="n">
        <v>0</v>
      </c>
      <c r="CH772" s="18" t="n">
        <v>0</v>
      </c>
      <c r="CI772" t="n">
        <v>0</v>
      </c>
      <c r="CJ772" t="n">
        <v>0</v>
      </c>
      <c r="CK772" t="n">
        <v>1</v>
      </c>
      <c r="CL772" t="n">
        <v>0</v>
      </c>
      <c r="CM772" t="n">
        <v>1</v>
      </c>
      <c r="CN772" t="n">
        <v>0</v>
      </c>
      <c r="CO772" t="n">
        <v>0</v>
      </c>
      <c r="CP772" t="n">
        <v>0</v>
      </c>
      <c r="CQ772" t="n">
        <v>0</v>
      </c>
      <c r="CR772" t="n">
        <v>0</v>
      </c>
      <c r="CS772" s="18" t="n">
        <v>1</v>
      </c>
      <c r="DD772" s="34" t="inlineStr">
        <is>
          <t>X</t>
        </is>
      </c>
    </row>
    <row r="773">
      <c r="A773" t="n">
        <v>772</v>
      </c>
      <c r="B773" t="n">
        <v>47</v>
      </c>
      <c r="C773" s="25" t="inlineStr">
        <is>
          <t>Campaniello et al. (2016)</t>
        </is>
      </c>
      <c r="D773" s="12" t="n">
        <v>7.4</v>
      </c>
      <c r="E773" s="14" t="n">
        <v>2</v>
      </c>
      <c r="F773" s="7">
        <f>D773/E773</f>
        <v/>
      </c>
      <c r="G773" s="7">
        <f>D773-E773</f>
        <v/>
      </c>
      <c r="H773" s="16">
        <f>D773+E773</f>
        <v/>
      </c>
      <c r="I773" s="11">
        <f>IFERROR(F773/SQRT(F773^2+W773), "X")</f>
        <v/>
      </c>
      <c r="J773" s="33">
        <f>IFERROR(SQRT((1-I773^2)/W773), "X")</f>
        <v/>
      </c>
      <c r="K773" s="33">
        <f>IFERROR(1/J773, "X")</f>
        <v/>
      </c>
      <c r="L773" s="33">
        <f>IFERROR(I773-J773, "X")</f>
        <v/>
      </c>
      <c r="M773" s="33">
        <f>IFERROR(I773+J773, "X")</f>
        <v/>
      </c>
      <c r="N773" s="8" t="n">
        <v>1</v>
      </c>
      <c r="O773" s="9" t="n">
        <v>0</v>
      </c>
      <c r="P773" s="8" t="n">
        <v>1</v>
      </c>
      <c r="Q773" s="9" t="n">
        <v>0</v>
      </c>
      <c r="R773" s="9" t="n">
        <v>0</v>
      </c>
      <c r="S773" s="9" t="n">
        <v>0</v>
      </c>
      <c r="T773" s="9" t="n">
        <v>0</v>
      </c>
      <c r="U773" s="8" t="n">
        <v>180</v>
      </c>
      <c r="V773" s="9" t="n">
        <v>10</v>
      </c>
      <c r="W773" s="9">
        <f>U773-V773-1</f>
        <v/>
      </c>
      <c r="X773" s="9">
        <f>COUNTIF(B:B,B773)</f>
        <v/>
      </c>
      <c r="Y773" s="7" t="n">
        <v>7.8</v>
      </c>
      <c r="Z773" s="7">
        <f>BQ773-Y773-7</f>
        <v/>
      </c>
      <c r="AA773" s="9" t="n">
        <v>1</v>
      </c>
      <c r="AB773" s="9" t="n">
        <v>0</v>
      </c>
      <c r="AC773" s="9" t="n">
        <v>0</v>
      </c>
      <c r="AD773" s="9" t="n">
        <v>1</v>
      </c>
      <c r="AE773" s="9" t="n">
        <v>0</v>
      </c>
      <c r="AF773" s="9" t="n">
        <v>0</v>
      </c>
      <c r="AG773" s="8" t="n">
        <v>0</v>
      </c>
      <c r="AH773" s="9" t="n">
        <v>0</v>
      </c>
      <c r="AI773" s="30" t="n">
        <v>1</v>
      </c>
      <c r="AJ773" s="9" t="n">
        <v>1</v>
      </c>
      <c r="AK773" s="30" t="n">
        <v>0</v>
      </c>
      <c r="AL773" s="21" t="n">
        <v>1960</v>
      </c>
      <c r="AM773" s="23">
        <f>LN(AL773)</f>
        <v/>
      </c>
      <c r="AN773" s="33" t="inlineStr">
        <is>
          <t>.</t>
        </is>
      </c>
      <c r="AO773" s="33" t="inlineStr">
        <is>
          <t>.</t>
        </is>
      </c>
      <c r="AP773" s="33" t="inlineStr">
        <is>
          <t>.</t>
        </is>
      </c>
      <c r="AQ773" s="43" t="inlineStr">
        <is>
          <t>.</t>
        </is>
      </c>
      <c r="AR773" s="33" t="inlineStr">
        <is>
          <t>.</t>
        </is>
      </c>
      <c r="AS773" s="43" t="inlineStr">
        <is>
          <t>.</t>
        </is>
      </c>
      <c r="AT773" s="42">
        <f>1-AU773</f>
        <v/>
      </c>
      <c r="AU773" s="18" t="n">
        <v>0.33</v>
      </c>
      <c r="AV773" t="n">
        <v>1</v>
      </c>
      <c r="AW773" s="40" t="n">
        <v>0</v>
      </c>
      <c r="AX773" t="inlineStr">
        <is>
          <t>.</t>
        </is>
      </c>
      <c r="AY773" s="40" t="inlineStr">
        <is>
          <t>.</t>
        </is>
      </c>
      <c r="BA773" s="18" t="n"/>
      <c r="BB773" t="n">
        <v>0</v>
      </c>
      <c r="BC773" s="18" t="n">
        <v>1</v>
      </c>
      <c r="BD773" s="18" t="inlineStr">
        <is>
          <t>Italy</t>
        </is>
      </c>
      <c r="BE773" t="n">
        <v>1</v>
      </c>
      <c r="BF773" t="n">
        <v>0</v>
      </c>
      <c r="BG773" t="n">
        <v>0</v>
      </c>
      <c r="BH773" t="n">
        <v>0</v>
      </c>
      <c r="BI773" t="n">
        <v>0</v>
      </c>
      <c r="BJ773" t="n">
        <v>0</v>
      </c>
      <c r="BK773" s="18" t="n">
        <v>0</v>
      </c>
      <c r="BL773" t="n">
        <v>1</v>
      </c>
      <c r="BM773" t="n">
        <v>0</v>
      </c>
      <c r="BN773" s="18" t="n">
        <v>0</v>
      </c>
      <c r="BO773" t="n">
        <v>1761.583333333333</v>
      </c>
      <c r="BP773" t="n">
        <v>1000</v>
      </c>
      <c r="BQ773" s="25" t="n">
        <v>33.86</v>
      </c>
      <c r="BR773" t="n">
        <v>1</v>
      </c>
      <c r="BS773" t="n">
        <v>0</v>
      </c>
      <c r="BT773" t="n">
        <v>0</v>
      </c>
      <c r="BU773" t="n">
        <v>0</v>
      </c>
      <c r="BV773" t="n">
        <v>0</v>
      </c>
      <c r="BW773" t="n">
        <v>0</v>
      </c>
      <c r="BX773" t="n">
        <v>0</v>
      </c>
      <c r="BY773" s="18" t="n">
        <v>0</v>
      </c>
      <c r="BZ773" t="n">
        <v>0</v>
      </c>
      <c r="CA773" t="n">
        <v>0</v>
      </c>
      <c r="CB773" t="n">
        <v>1</v>
      </c>
      <c r="CC773" s="18" t="n">
        <v>0</v>
      </c>
      <c r="CD773" t="n">
        <v>0</v>
      </c>
      <c r="CE773" t="n">
        <v>0</v>
      </c>
      <c r="CF773" t="n">
        <v>0</v>
      </c>
      <c r="CG773" t="n">
        <v>0</v>
      </c>
      <c r="CH773" s="18" t="n">
        <v>0</v>
      </c>
      <c r="CI773" t="n">
        <v>0</v>
      </c>
      <c r="CJ773" t="n">
        <v>0</v>
      </c>
      <c r="CK773" t="n">
        <v>1</v>
      </c>
      <c r="CL773" t="n">
        <v>0</v>
      </c>
      <c r="CM773" t="n">
        <v>1</v>
      </c>
      <c r="CN773" t="n">
        <v>0</v>
      </c>
      <c r="CO773" t="n">
        <v>0</v>
      </c>
      <c r="CP773" t="n">
        <v>0</v>
      </c>
      <c r="CQ773" t="n">
        <v>0</v>
      </c>
      <c r="CR773" t="n">
        <v>0</v>
      </c>
      <c r="CS773" s="18" t="n">
        <v>1</v>
      </c>
      <c r="DD773" s="34" t="inlineStr">
        <is>
          <t>X</t>
        </is>
      </c>
    </row>
    <row r="774">
      <c r="A774" t="n">
        <v>773</v>
      </c>
      <c r="B774" t="n">
        <v>47</v>
      </c>
      <c r="C774" s="25" t="inlineStr">
        <is>
          <t>Campaniello et al. (2016)</t>
        </is>
      </c>
      <c r="D774" s="12" t="n">
        <v>10.2</v>
      </c>
      <c r="E774" s="14" t="n">
        <v>0.8</v>
      </c>
      <c r="F774" s="7">
        <f>D774/E774</f>
        <v/>
      </c>
      <c r="G774" s="7">
        <f>D774-E774</f>
        <v/>
      </c>
      <c r="H774" s="16">
        <f>D774+E774</f>
        <v/>
      </c>
      <c r="I774" s="11">
        <f>IFERROR(F774/SQRT(F774^2+W774), "X")</f>
        <v/>
      </c>
      <c r="J774" s="33">
        <f>IFERROR(SQRT((1-I774^2)/W774), "X")</f>
        <v/>
      </c>
      <c r="K774" s="33">
        <f>IFERROR(1/J774, "X")</f>
        <v/>
      </c>
      <c r="L774" s="33">
        <f>IFERROR(I774-J774, "X")</f>
        <v/>
      </c>
      <c r="M774" s="33">
        <f>IFERROR(I774+J774, "X")</f>
        <v/>
      </c>
      <c r="N774" s="8" t="n">
        <v>1</v>
      </c>
      <c r="O774" s="9" t="n">
        <v>0</v>
      </c>
      <c r="P774" s="8" t="n">
        <v>1</v>
      </c>
      <c r="Q774" s="9" t="n">
        <v>0</v>
      </c>
      <c r="R774" s="9" t="n">
        <v>0</v>
      </c>
      <c r="S774" s="9" t="n">
        <v>0</v>
      </c>
      <c r="T774" s="9" t="n">
        <v>0</v>
      </c>
      <c r="U774" s="8" t="n">
        <v>1381</v>
      </c>
      <c r="V774" s="9" t="n">
        <v>2</v>
      </c>
      <c r="W774" s="9">
        <f>U774-V774-1</f>
        <v/>
      </c>
      <c r="X774" s="9">
        <f>COUNTIF(B:B,B774)</f>
        <v/>
      </c>
      <c r="Y774" s="7" t="n">
        <v>8.75</v>
      </c>
      <c r="Z774" s="7">
        <f>BQ774-Y774-7</f>
        <v/>
      </c>
      <c r="AA774" s="9" t="n">
        <v>1</v>
      </c>
      <c r="AB774" s="9" t="n">
        <v>0</v>
      </c>
      <c r="AC774" s="9" t="n">
        <v>0</v>
      </c>
      <c r="AD774" s="9" t="n">
        <v>1</v>
      </c>
      <c r="AE774" s="9" t="n">
        <v>0</v>
      </c>
      <c r="AF774" s="9" t="n">
        <v>0</v>
      </c>
      <c r="AG774" s="8" t="n">
        <v>0</v>
      </c>
      <c r="AH774" s="9" t="n">
        <v>0</v>
      </c>
      <c r="AI774" s="30" t="n">
        <v>1</v>
      </c>
      <c r="AJ774" s="9" t="n">
        <v>1</v>
      </c>
      <c r="AK774" s="30" t="n">
        <v>0</v>
      </c>
      <c r="AL774" s="21" t="n">
        <v>1960</v>
      </c>
      <c r="AM774" s="23">
        <f>LN(AL774)</f>
        <v/>
      </c>
      <c r="AN774" s="33" t="inlineStr">
        <is>
          <t>.</t>
        </is>
      </c>
      <c r="AO774" s="33" t="inlineStr">
        <is>
          <t>.</t>
        </is>
      </c>
      <c r="AP774" s="33" t="inlineStr">
        <is>
          <t>.</t>
        </is>
      </c>
      <c r="AQ774" s="43" t="inlineStr">
        <is>
          <t>.</t>
        </is>
      </c>
      <c r="AR774" s="33" t="inlineStr">
        <is>
          <t>.</t>
        </is>
      </c>
      <c r="AS774" s="43" t="inlineStr">
        <is>
          <t>.</t>
        </is>
      </c>
      <c r="AT774" s="42">
        <f>1-AU774</f>
        <v/>
      </c>
      <c r="AU774" s="18" t="n">
        <v>0.03</v>
      </c>
      <c r="AV774" t="n">
        <v>1</v>
      </c>
      <c r="AW774" s="40" t="n">
        <v>0</v>
      </c>
      <c r="AX774" t="inlineStr">
        <is>
          <t>.</t>
        </is>
      </c>
      <c r="AY774" s="40" t="inlineStr">
        <is>
          <t>.</t>
        </is>
      </c>
      <c r="BA774" s="18" t="n"/>
      <c r="BB774" t="n">
        <v>0</v>
      </c>
      <c r="BC774" s="18" t="n">
        <v>1</v>
      </c>
      <c r="BD774" s="18" t="inlineStr">
        <is>
          <t>Italy</t>
        </is>
      </c>
      <c r="BE774" t="n">
        <v>1</v>
      </c>
      <c r="BF774" t="n">
        <v>0</v>
      </c>
      <c r="BG774" t="n">
        <v>0</v>
      </c>
      <c r="BH774" t="n">
        <v>0</v>
      </c>
      <c r="BI774" t="n">
        <v>0</v>
      </c>
      <c r="BJ774" t="n">
        <v>0</v>
      </c>
      <c r="BK774" s="18" t="n">
        <v>0</v>
      </c>
      <c r="BL774" t="n">
        <v>1</v>
      </c>
      <c r="BM774" t="n">
        <v>0</v>
      </c>
      <c r="BN774" s="18" t="n">
        <v>0</v>
      </c>
      <c r="BO774" t="n">
        <v>1761.583333333333</v>
      </c>
      <c r="BP774" t="n">
        <v>1000</v>
      </c>
      <c r="BQ774" s="25" t="n">
        <v>34.18</v>
      </c>
      <c r="BR774" t="n">
        <v>1</v>
      </c>
      <c r="BS774" t="n">
        <v>0</v>
      </c>
      <c r="BT774" t="n">
        <v>0</v>
      </c>
      <c r="BU774" t="n">
        <v>0</v>
      </c>
      <c r="BV774" t="n">
        <v>0</v>
      </c>
      <c r="BW774" t="n">
        <v>0</v>
      </c>
      <c r="BX774" t="n">
        <v>0</v>
      </c>
      <c r="BY774" s="18" t="n">
        <v>0</v>
      </c>
      <c r="BZ774" t="n">
        <v>0</v>
      </c>
      <c r="CA774" t="n">
        <v>0</v>
      </c>
      <c r="CB774" t="n">
        <v>1</v>
      </c>
      <c r="CC774" s="18" t="n">
        <v>0</v>
      </c>
      <c r="CD774" t="n">
        <v>0</v>
      </c>
      <c r="CE774" t="n">
        <v>0</v>
      </c>
      <c r="CF774" t="n">
        <v>0</v>
      </c>
      <c r="CG774" t="n">
        <v>0</v>
      </c>
      <c r="CH774" s="18" t="n">
        <v>0</v>
      </c>
      <c r="CI774" t="n">
        <v>0</v>
      </c>
      <c r="CJ774" t="n">
        <v>0</v>
      </c>
      <c r="CK774" t="n">
        <v>1</v>
      </c>
      <c r="CL774" t="n">
        <v>0</v>
      </c>
      <c r="CM774" t="n">
        <v>1</v>
      </c>
      <c r="CN774" t="n">
        <v>0</v>
      </c>
      <c r="CO774" t="n">
        <v>0</v>
      </c>
      <c r="CP774" t="n">
        <v>0</v>
      </c>
      <c r="CQ774" t="n">
        <v>0</v>
      </c>
      <c r="CR774" t="n">
        <v>0</v>
      </c>
      <c r="CS774" s="18" t="n">
        <v>1</v>
      </c>
      <c r="DD774" s="34" t="inlineStr">
        <is>
          <t>X</t>
        </is>
      </c>
    </row>
    <row r="775">
      <c r="A775" t="n">
        <v>774</v>
      </c>
      <c r="B775" t="n">
        <v>47</v>
      </c>
      <c r="C775" s="25" t="inlineStr">
        <is>
          <t>Campaniello et al. (2016)</t>
        </is>
      </c>
      <c r="D775" s="12" t="n">
        <v>9.300000000000001</v>
      </c>
      <c r="E775" s="14" t="n">
        <v>0.8</v>
      </c>
      <c r="F775" s="7">
        <f>D775/E775</f>
        <v/>
      </c>
      <c r="G775" s="7">
        <f>D775-E775</f>
        <v/>
      </c>
      <c r="H775" s="16">
        <f>D775+E775</f>
        <v/>
      </c>
      <c r="I775" s="11">
        <f>IFERROR(F775/SQRT(F775^2+W775), "X")</f>
        <v/>
      </c>
      <c r="J775" s="33">
        <f>IFERROR(SQRT((1-I775^2)/W775), "X")</f>
        <v/>
      </c>
      <c r="K775" s="33">
        <f>IFERROR(1/J775, "X")</f>
        <v/>
      </c>
      <c r="L775" s="33">
        <f>IFERROR(I775-J775, "X")</f>
        <v/>
      </c>
      <c r="M775" s="33">
        <f>IFERROR(I775+J775, "X")</f>
        <v/>
      </c>
      <c r="N775" s="8" t="n">
        <v>1</v>
      </c>
      <c r="O775" s="9" t="n">
        <v>0</v>
      </c>
      <c r="P775" s="8" t="n">
        <v>1</v>
      </c>
      <c r="Q775" s="9" t="n">
        <v>0</v>
      </c>
      <c r="R775" s="9" t="n">
        <v>0</v>
      </c>
      <c r="S775" s="9" t="n">
        <v>0</v>
      </c>
      <c r="T775" s="9" t="n">
        <v>0</v>
      </c>
      <c r="U775" s="8" t="n">
        <v>1381</v>
      </c>
      <c r="V775" s="9" t="n">
        <v>9</v>
      </c>
      <c r="W775" s="9">
        <f>U775-V775-1</f>
        <v/>
      </c>
      <c r="X775" s="9">
        <f>COUNTIF(B:B,B775)</f>
        <v/>
      </c>
      <c r="Y775" s="7" t="n">
        <v>8.75</v>
      </c>
      <c r="Z775" s="7">
        <f>BQ775-Y775-7</f>
        <v/>
      </c>
      <c r="AA775" s="9" t="n">
        <v>1</v>
      </c>
      <c r="AB775" s="9" t="n">
        <v>0</v>
      </c>
      <c r="AC775" s="9" t="n">
        <v>0</v>
      </c>
      <c r="AD775" s="9" t="n">
        <v>1</v>
      </c>
      <c r="AE775" s="9" t="n">
        <v>0</v>
      </c>
      <c r="AF775" s="9" t="n">
        <v>0</v>
      </c>
      <c r="AG775" s="8" t="n">
        <v>0</v>
      </c>
      <c r="AH775" s="9" t="n">
        <v>0</v>
      </c>
      <c r="AI775" s="30" t="n">
        <v>1</v>
      </c>
      <c r="AJ775" s="9" t="n">
        <v>1</v>
      </c>
      <c r="AK775" s="30" t="n">
        <v>0</v>
      </c>
      <c r="AL775" s="21" t="n">
        <v>1960</v>
      </c>
      <c r="AM775" s="23">
        <f>LN(AL775)</f>
        <v/>
      </c>
      <c r="AN775" s="33" t="inlineStr">
        <is>
          <t>.</t>
        </is>
      </c>
      <c r="AO775" s="33" t="inlineStr">
        <is>
          <t>.</t>
        </is>
      </c>
      <c r="AP775" s="33" t="inlineStr">
        <is>
          <t>.</t>
        </is>
      </c>
      <c r="AQ775" s="43" t="inlineStr">
        <is>
          <t>.</t>
        </is>
      </c>
      <c r="AR775" s="33" t="inlineStr">
        <is>
          <t>.</t>
        </is>
      </c>
      <c r="AS775" s="43" t="inlineStr">
        <is>
          <t>.</t>
        </is>
      </c>
      <c r="AT775" s="42">
        <f>1-AU775</f>
        <v/>
      </c>
      <c r="AU775" s="18" t="n">
        <v>0.03</v>
      </c>
      <c r="AV775" t="n">
        <v>1</v>
      </c>
      <c r="AW775" s="40" t="n">
        <v>0</v>
      </c>
      <c r="AX775" t="inlineStr">
        <is>
          <t>.</t>
        </is>
      </c>
      <c r="AY775" s="40" t="inlineStr">
        <is>
          <t>.</t>
        </is>
      </c>
      <c r="BA775" s="18" t="n"/>
      <c r="BB775" t="n">
        <v>0</v>
      </c>
      <c r="BC775" s="18" t="n">
        <v>1</v>
      </c>
      <c r="BD775" s="18" t="inlineStr">
        <is>
          <t>Italy</t>
        </is>
      </c>
      <c r="BE775" t="n">
        <v>1</v>
      </c>
      <c r="BF775" t="n">
        <v>0</v>
      </c>
      <c r="BG775" t="n">
        <v>0</v>
      </c>
      <c r="BH775" t="n">
        <v>0</v>
      </c>
      <c r="BI775" t="n">
        <v>0</v>
      </c>
      <c r="BJ775" t="n">
        <v>0</v>
      </c>
      <c r="BK775" s="18" t="n">
        <v>0</v>
      </c>
      <c r="BL775" t="n">
        <v>1</v>
      </c>
      <c r="BM775" t="n">
        <v>0</v>
      </c>
      <c r="BN775" s="18" t="n">
        <v>0</v>
      </c>
      <c r="BO775" t="n">
        <v>1761.583333333333</v>
      </c>
      <c r="BP775" t="n">
        <v>1000</v>
      </c>
      <c r="BQ775" s="25" t="n">
        <v>34.18</v>
      </c>
      <c r="BR775" t="n">
        <v>1</v>
      </c>
      <c r="BS775" t="n">
        <v>0</v>
      </c>
      <c r="BT775" t="n">
        <v>0</v>
      </c>
      <c r="BU775" t="n">
        <v>0</v>
      </c>
      <c r="BV775" t="n">
        <v>0</v>
      </c>
      <c r="BW775" t="n">
        <v>0</v>
      </c>
      <c r="BX775" t="n">
        <v>0</v>
      </c>
      <c r="BY775" s="18" t="n">
        <v>0</v>
      </c>
      <c r="BZ775" t="n">
        <v>0</v>
      </c>
      <c r="CA775" t="n">
        <v>0</v>
      </c>
      <c r="CB775" t="n">
        <v>1</v>
      </c>
      <c r="CC775" s="18" t="n">
        <v>0</v>
      </c>
      <c r="CD775" t="n">
        <v>0</v>
      </c>
      <c r="CE775" t="n">
        <v>0</v>
      </c>
      <c r="CF775" t="n">
        <v>0</v>
      </c>
      <c r="CG775" t="n">
        <v>0</v>
      </c>
      <c r="CH775" s="18" t="n">
        <v>0</v>
      </c>
      <c r="CI775" t="n">
        <v>0</v>
      </c>
      <c r="CJ775" t="n">
        <v>0</v>
      </c>
      <c r="CK775" t="n">
        <v>1</v>
      </c>
      <c r="CL775" t="n">
        <v>0</v>
      </c>
      <c r="CM775" t="n">
        <v>1</v>
      </c>
      <c r="CN775" t="n">
        <v>0</v>
      </c>
      <c r="CO775" t="n">
        <v>0</v>
      </c>
      <c r="CP775" t="n">
        <v>0</v>
      </c>
      <c r="CQ775" t="n">
        <v>0</v>
      </c>
      <c r="CR775" t="n">
        <v>0</v>
      </c>
      <c r="CS775" s="18" t="n">
        <v>1</v>
      </c>
      <c r="DD775" s="34" t="inlineStr">
        <is>
          <t>X</t>
        </is>
      </c>
    </row>
    <row r="776">
      <c r="A776" t="n">
        <v>775</v>
      </c>
      <c r="B776" t="n">
        <v>47</v>
      </c>
      <c r="C776" s="25" t="inlineStr">
        <is>
          <t>Campaniello et al. (2016)</t>
        </is>
      </c>
      <c r="D776" s="12" t="n">
        <v>9.1</v>
      </c>
      <c r="E776" s="14" t="n">
        <v>0.9</v>
      </c>
      <c r="F776" s="7">
        <f>D776/E776</f>
        <v/>
      </c>
      <c r="G776" s="7">
        <f>D776-E776</f>
        <v/>
      </c>
      <c r="H776" s="16">
        <f>D776+E776</f>
        <v/>
      </c>
      <c r="I776" s="11">
        <f>IFERROR(F776/SQRT(F776^2+W776), "X")</f>
        <v/>
      </c>
      <c r="J776" s="33">
        <f>IFERROR(SQRT((1-I776^2)/W776), "X")</f>
        <v/>
      </c>
      <c r="K776" s="33">
        <f>IFERROR(1/J776, "X")</f>
        <v/>
      </c>
      <c r="L776" s="33">
        <f>IFERROR(I776-J776, "X")</f>
        <v/>
      </c>
      <c r="M776" s="33">
        <f>IFERROR(I776+J776, "X")</f>
        <v/>
      </c>
      <c r="N776" s="8" t="n">
        <v>1</v>
      </c>
      <c r="O776" s="9" t="n">
        <v>0</v>
      </c>
      <c r="P776" s="8" t="n">
        <v>1</v>
      </c>
      <c r="Q776" s="9" t="n">
        <v>0</v>
      </c>
      <c r="R776" s="9" t="n">
        <v>0</v>
      </c>
      <c r="S776" s="9" t="n">
        <v>0</v>
      </c>
      <c r="T776" s="9" t="n">
        <v>0</v>
      </c>
      <c r="U776" s="8" t="n">
        <v>1381</v>
      </c>
      <c r="V776" s="9" t="n">
        <v>10</v>
      </c>
      <c r="W776" s="9">
        <f>U776-V776-1</f>
        <v/>
      </c>
      <c r="X776" s="9">
        <f>COUNTIF(B:B,B776)</f>
        <v/>
      </c>
      <c r="Y776" s="7" t="n">
        <v>8.75</v>
      </c>
      <c r="Z776" s="7">
        <f>BQ776-Y776-7</f>
        <v/>
      </c>
      <c r="AA776" s="9" t="n">
        <v>1</v>
      </c>
      <c r="AB776" s="9" t="n">
        <v>0</v>
      </c>
      <c r="AC776" s="9" t="n">
        <v>0</v>
      </c>
      <c r="AD776" s="9" t="n">
        <v>1</v>
      </c>
      <c r="AE776" s="9" t="n">
        <v>0</v>
      </c>
      <c r="AF776" s="9" t="n">
        <v>0</v>
      </c>
      <c r="AG776" s="8" t="n">
        <v>0</v>
      </c>
      <c r="AH776" s="9" t="n">
        <v>0</v>
      </c>
      <c r="AI776" s="30" t="n">
        <v>1</v>
      </c>
      <c r="AJ776" s="9" t="n">
        <v>1</v>
      </c>
      <c r="AK776" s="30" t="n">
        <v>0</v>
      </c>
      <c r="AL776" s="21" t="n">
        <v>1960</v>
      </c>
      <c r="AM776" s="23">
        <f>LN(AL776)</f>
        <v/>
      </c>
      <c r="AN776" s="33" t="inlineStr">
        <is>
          <t>.</t>
        </is>
      </c>
      <c r="AO776" s="33" t="inlineStr">
        <is>
          <t>.</t>
        </is>
      </c>
      <c r="AP776" s="33" t="inlineStr">
        <is>
          <t>.</t>
        </is>
      </c>
      <c r="AQ776" s="43" t="inlineStr">
        <is>
          <t>.</t>
        </is>
      </c>
      <c r="AR776" s="33" t="inlineStr">
        <is>
          <t>.</t>
        </is>
      </c>
      <c r="AS776" s="43" t="inlineStr">
        <is>
          <t>.</t>
        </is>
      </c>
      <c r="AT776" s="42">
        <f>1-AU776</f>
        <v/>
      </c>
      <c r="AU776" s="18" t="n">
        <v>0.03</v>
      </c>
      <c r="AV776" t="n">
        <v>1</v>
      </c>
      <c r="AW776" s="40" t="n">
        <v>0</v>
      </c>
      <c r="AX776" t="inlineStr">
        <is>
          <t>.</t>
        </is>
      </c>
      <c r="AY776" s="40" t="inlineStr">
        <is>
          <t>.</t>
        </is>
      </c>
      <c r="BA776" s="18" t="n"/>
      <c r="BB776" t="n">
        <v>0</v>
      </c>
      <c r="BC776" s="18" t="n">
        <v>1</v>
      </c>
      <c r="BD776" s="18" t="inlineStr">
        <is>
          <t>Italy</t>
        </is>
      </c>
      <c r="BE776" t="n">
        <v>1</v>
      </c>
      <c r="BF776" t="n">
        <v>0</v>
      </c>
      <c r="BG776" t="n">
        <v>0</v>
      </c>
      <c r="BH776" t="n">
        <v>0</v>
      </c>
      <c r="BI776" t="n">
        <v>0</v>
      </c>
      <c r="BJ776" t="n">
        <v>0</v>
      </c>
      <c r="BK776" s="18" t="n">
        <v>0</v>
      </c>
      <c r="BL776" t="n">
        <v>1</v>
      </c>
      <c r="BM776" t="n">
        <v>0</v>
      </c>
      <c r="BN776" s="18" t="n">
        <v>0</v>
      </c>
      <c r="BO776" t="n">
        <v>1761.583333333333</v>
      </c>
      <c r="BP776" t="n">
        <v>1000</v>
      </c>
      <c r="BQ776" s="25" t="n">
        <v>34.18</v>
      </c>
      <c r="BR776" t="n">
        <v>1</v>
      </c>
      <c r="BS776" t="n">
        <v>0</v>
      </c>
      <c r="BT776" t="n">
        <v>0</v>
      </c>
      <c r="BU776" t="n">
        <v>0</v>
      </c>
      <c r="BV776" t="n">
        <v>0</v>
      </c>
      <c r="BW776" t="n">
        <v>0</v>
      </c>
      <c r="BX776" t="n">
        <v>0</v>
      </c>
      <c r="BY776" s="18" t="n">
        <v>0</v>
      </c>
      <c r="BZ776" t="n">
        <v>0</v>
      </c>
      <c r="CA776" t="n">
        <v>0</v>
      </c>
      <c r="CB776" t="n">
        <v>1</v>
      </c>
      <c r="CC776" s="18" t="n">
        <v>0</v>
      </c>
      <c r="CD776" t="n">
        <v>0</v>
      </c>
      <c r="CE776" t="n">
        <v>0</v>
      </c>
      <c r="CF776" t="n">
        <v>0</v>
      </c>
      <c r="CG776" t="n">
        <v>0</v>
      </c>
      <c r="CH776" s="18" t="n">
        <v>0</v>
      </c>
      <c r="CI776" t="n">
        <v>0</v>
      </c>
      <c r="CJ776" t="n">
        <v>0</v>
      </c>
      <c r="CK776" t="n">
        <v>1</v>
      </c>
      <c r="CL776" t="n">
        <v>0</v>
      </c>
      <c r="CM776" t="n">
        <v>1</v>
      </c>
      <c r="CN776" t="n">
        <v>0</v>
      </c>
      <c r="CO776" t="n">
        <v>0</v>
      </c>
      <c r="CP776" t="n">
        <v>0</v>
      </c>
      <c r="CQ776" t="n">
        <v>0</v>
      </c>
      <c r="CR776" t="n">
        <v>0</v>
      </c>
      <c r="CS776" s="18" t="n">
        <v>1</v>
      </c>
      <c r="DD776" s="34" t="inlineStr">
        <is>
          <t>X</t>
        </is>
      </c>
    </row>
    <row r="777">
      <c r="A777" t="n">
        <v>776</v>
      </c>
      <c r="B777" t="n">
        <v>47</v>
      </c>
      <c r="C777" s="25" t="inlineStr">
        <is>
          <t>Campaniello et al. (2016)</t>
        </is>
      </c>
      <c r="D777" s="12" t="n">
        <v>9</v>
      </c>
      <c r="E777" s="14" t="n">
        <v>0.8</v>
      </c>
      <c r="F777" s="7">
        <f>D777/E777</f>
        <v/>
      </c>
      <c r="G777" s="7">
        <f>D777-E777</f>
        <v/>
      </c>
      <c r="H777" s="16">
        <f>D777+E777</f>
        <v/>
      </c>
      <c r="I777" s="11">
        <f>IFERROR(F777/SQRT(F777^2+W777), "X")</f>
        <v/>
      </c>
      <c r="J777" s="33">
        <f>IFERROR(SQRT((1-I777^2)/W777), "X")</f>
        <v/>
      </c>
      <c r="K777" s="33">
        <f>IFERROR(1/J777, "X")</f>
        <v/>
      </c>
      <c r="L777" s="33">
        <f>IFERROR(I777-J777, "X")</f>
        <v/>
      </c>
      <c r="M777" s="33">
        <f>IFERROR(I777+J777, "X")</f>
        <v/>
      </c>
      <c r="N777" s="8" t="n">
        <v>1</v>
      </c>
      <c r="O777" s="9" t="n">
        <v>0</v>
      </c>
      <c r="P777" s="8" t="n">
        <v>1</v>
      </c>
      <c r="Q777" s="9" t="n">
        <v>0</v>
      </c>
      <c r="R777" s="9" t="n">
        <v>0</v>
      </c>
      <c r="S777" s="9" t="n">
        <v>0</v>
      </c>
      <c r="T777" s="9" t="n">
        <v>0</v>
      </c>
      <c r="U777" s="8" t="n">
        <v>1381</v>
      </c>
      <c r="V777" s="9" t="n">
        <v>10</v>
      </c>
      <c r="W777" s="9">
        <f>U777-V777-1</f>
        <v/>
      </c>
      <c r="X777" s="9">
        <f>COUNTIF(B:B,B777)</f>
        <v/>
      </c>
      <c r="Y777" s="7" t="n">
        <v>8.75</v>
      </c>
      <c r="Z777" s="7">
        <f>BQ777-Y777-7</f>
        <v/>
      </c>
      <c r="AA777" s="9" t="n">
        <v>1</v>
      </c>
      <c r="AB777" s="9" t="n">
        <v>0</v>
      </c>
      <c r="AC777" s="9" t="n">
        <v>0</v>
      </c>
      <c r="AD777" s="9" t="n">
        <v>1</v>
      </c>
      <c r="AE777" s="9" t="n">
        <v>0</v>
      </c>
      <c r="AF777" s="9" t="n">
        <v>0</v>
      </c>
      <c r="AG777" s="8" t="n">
        <v>0</v>
      </c>
      <c r="AH777" s="9" t="n">
        <v>0</v>
      </c>
      <c r="AI777" s="30" t="n">
        <v>1</v>
      </c>
      <c r="AJ777" s="9" t="n">
        <v>1</v>
      </c>
      <c r="AK777" s="30" t="n">
        <v>0</v>
      </c>
      <c r="AL777" s="21" t="n">
        <v>1960</v>
      </c>
      <c r="AM777" s="23">
        <f>LN(AL777)</f>
        <v/>
      </c>
      <c r="AN777" s="33" t="inlineStr">
        <is>
          <t>.</t>
        </is>
      </c>
      <c r="AO777" s="33" t="inlineStr">
        <is>
          <t>.</t>
        </is>
      </c>
      <c r="AP777" s="33" t="inlineStr">
        <is>
          <t>.</t>
        </is>
      </c>
      <c r="AQ777" s="43" t="inlineStr">
        <is>
          <t>.</t>
        </is>
      </c>
      <c r="AR777" s="33" t="inlineStr">
        <is>
          <t>.</t>
        </is>
      </c>
      <c r="AS777" s="43" t="inlineStr">
        <is>
          <t>.</t>
        </is>
      </c>
      <c r="AT777" s="42">
        <f>1-AU777</f>
        <v/>
      </c>
      <c r="AU777" s="18" t="n">
        <v>0.03</v>
      </c>
      <c r="AV777" t="n">
        <v>1</v>
      </c>
      <c r="AW777" s="40" t="n">
        <v>0</v>
      </c>
      <c r="AX777" t="inlineStr">
        <is>
          <t>.</t>
        </is>
      </c>
      <c r="AY777" s="40" t="inlineStr">
        <is>
          <t>.</t>
        </is>
      </c>
      <c r="BA777" s="18" t="n"/>
      <c r="BB777" t="n">
        <v>0</v>
      </c>
      <c r="BC777" s="18" t="n">
        <v>1</v>
      </c>
      <c r="BD777" s="18" t="inlineStr">
        <is>
          <t>Italy</t>
        </is>
      </c>
      <c r="BE777" t="n">
        <v>1</v>
      </c>
      <c r="BF777" t="n">
        <v>0</v>
      </c>
      <c r="BG777" t="n">
        <v>0</v>
      </c>
      <c r="BH777" t="n">
        <v>0</v>
      </c>
      <c r="BI777" t="n">
        <v>0</v>
      </c>
      <c r="BJ777" t="n">
        <v>0</v>
      </c>
      <c r="BK777" s="18" t="n">
        <v>0</v>
      </c>
      <c r="BL777" t="n">
        <v>1</v>
      </c>
      <c r="BM777" t="n">
        <v>0</v>
      </c>
      <c r="BN777" s="18" t="n">
        <v>0</v>
      </c>
      <c r="BO777" t="n">
        <v>1761.583333333333</v>
      </c>
      <c r="BP777" t="n">
        <v>1000</v>
      </c>
      <c r="BQ777" s="25" t="n">
        <v>34.18</v>
      </c>
      <c r="BR777" t="n">
        <v>1</v>
      </c>
      <c r="BS777" t="n">
        <v>0</v>
      </c>
      <c r="BT777" t="n">
        <v>0</v>
      </c>
      <c r="BU777" t="n">
        <v>0</v>
      </c>
      <c r="BV777" t="n">
        <v>0</v>
      </c>
      <c r="BW777" t="n">
        <v>0</v>
      </c>
      <c r="BX777" t="n">
        <v>0</v>
      </c>
      <c r="BY777" s="18" t="n">
        <v>0</v>
      </c>
      <c r="BZ777" t="n">
        <v>0</v>
      </c>
      <c r="CA777" t="n">
        <v>0</v>
      </c>
      <c r="CB777" t="n">
        <v>1</v>
      </c>
      <c r="CC777" s="18" t="n">
        <v>0</v>
      </c>
      <c r="CD777" t="n">
        <v>0</v>
      </c>
      <c r="CE777" t="n">
        <v>0</v>
      </c>
      <c r="CF777" t="n">
        <v>0</v>
      </c>
      <c r="CG777" t="n">
        <v>0</v>
      </c>
      <c r="CH777" s="18" t="n">
        <v>0</v>
      </c>
      <c r="CI777" t="n">
        <v>0</v>
      </c>
      <c r="CJ777" t="n">
        <v>0</v>
      </c>
      <c r="CK777" t="n">
        <v>1</v>
      </c>
      <c r="CL777" t="n">
        <v>0</v>
      </c>
      <c r="CM777" t="n">
        <v>1</v>
      </c>
      <c r="CN777" t="n">
        <v>0</v>
      </c>
      <c r="CO777" t="n">
        <v>0</v>
      </c>
      <c r="CP777" t="n">
        <v>0</v>
      </c>
      <c r="CQ777" t="n">
        <v>0</v>
      </c>
      <c r="CR777" t="n">
        <v>0</v>
      </c>
      <c r="CS777" s="18" t="n">
        <v>1</v>
      </c>
      <c r="DD777" s="34" t="inlineStr">
        <is>
          <t>X</t>
        </is>
      </c>
    </row>
    <row r="778">
      <c r="A778" t="n">
        <v>777</v>
      </c>
      <c r="B778" t="n">
        <v>47</v>
      </c>
      <c r="C778" s="25" t="inlineStr">
        <is>
          <t>Campaniello et al. (2016)</t>
        </is>
      </c>
      <c r="D778" s="12" t="n">
        <v>6.4</v>
      </c>
      <c r="E778" s="14" t="n">
        <v>1.5</v>
      </c>
      <c r="F778" s="7">
        <f>D778/E778</f>
        <v/>
      </c>
      <c r="G778" s="7">
        <f>D778-E778</f>
        <v/>
      </c>
      <c r="H778" s="16">
        <f>D778+E778</f>
        <v/>
      </c>
      <c r="I778" s="11">
        <f>IFERROR(F778/SQRT(F778^2+W778), "X")</f>
        <v/>
      </c>
      <c r="J778" s="33">
        <f>IFERROR(SQRT((1-I778^2)/W778), "X")</f>
        <v/>
      </c>
      <c r="K778" s="33">
        <f>IFERROR(1/J778, "X")</f>
        <v/>
      </c>
      <c r="L778" s="33">
        <f>IFERROR(I778-J778, "X")</f>
        <v/>
      </c>
      <c r="M778" s="33">
        <f>IFERROR(I778+J778, "X")</f>
        <v/>
      </c>
      <c r="N778" s="8" t="n">
        <v>1</v>
      </c>
      <c r="O778" s="9" t="n">
        <v>0</v>
      </c>
      <c r="P778" s="8" t="n">
        <v>1</v>
      </c>
      <c r="Q778" s="9" t="n">
        <v>0</v>
      </c>
      <c r="R778" s="9" t="n">
        <v>0</v>
      </c>
      <c r="S778" s="9" t="n">
        <v>0</v>
      </c>
      <c r="T778" s="9" t="n">
        <v>0</v>
      </c>
      <c r="U778" s="8" t="n">
        <v>304</v>
      </c>
      <c r="V778" s="9" t="n">
        <v>2</v>
      </c>
      <c r="W778" s="9">
        <f>U778-V778-1</f>
        <v/>
      </c>
      <c r="X778" s="9">
        <f>COUNTIF(B:B,B778)</f>
        <v/>
      </c>
      <c r="Y778" s="7" t="n">
        <v>7.8</v>
      </c>
      <c r="Z778" s="7">
        <f>BQ778-Y778-7</f>
        <v/>
      </c>
      <c r="AA778" s="9" t="n">
        <v>1</v>
      </c>
      <c r="AB778" s="9" t="n">
        <v>0</v>
      </c>
      <c r="AC778" s="9" t="n">
        <v>0</v>
      </c>
      <c r="AD778" s="9" t="n">
        <v>1</v>
      </c>
      <c r="AE778" s="9" t="n">
        <v>0</v>
      </c>
      <c r="AF778" s="9" t="n">
        <v>0</v>
      </c>
      <c r="AG778" s="8" t="n">
        <v>0</v>
      </c>
      <c r="AH778" s="9" t="n">
        <v>0</v>
      </c>
      <c r="AI778" s="30" t="n">
        <v>1</v>
      </c>
      <c r="AJ778" s="9" t="n">
        <v>1</v>
      </c>
      <c r="AK778" s="30" t="n">
        <v>0</v>
      </c>
      <c r="AL778" s="21" t="n">
        <v>1960</v>
      </c>
      <c r="AM778" s="23">
        <f>LN(AL778)</f>
        <v/>
      </c>
      <c r="AN778" s="33" t="inlineStr">
        <is>
          <t>.</t>
        </is>
      </c>
      <c r="AO778" s="33" t="inlineStr">
        <is>
          <t>.</t>
        </is>
      </c>
      <c r="AP778" s="33" t="inlineStr">
        <is>
          <t>.</t>
        </is>
      </c>
      <c r="AQ778" s="43" t="inlineStr">
        <is>
          <t>.</t>
        </is>
      </c>
      <c r="AR778" s="33" t="inlineStr">
        <is>
          <t>.</t>
        </is>
      </c>
      <c r="AS778" s="43" t="inlineStr">
        <is>
          <t>.</t>
        </is>
      </c>
      <c r="AT778" s="42">
        <f>1-AU778</f>
        <v/>
      </c>
      <c r="AU778" s="18" t="n">
        <v>0.33</v>
      </c>
      <c r="AV778" t="n">
        <v>1</v>
      </c>
      <c r="AW778" s="40" t="n">
        <v>0</v>
      </c>
      <c r="AX778" t="inlineStr">
        <is>
          <t>.</t>
        </is>
      </c>
      <c r="AY778" s="40" t="inlineStr">
        <is>
          <t>.</t>
        </is>
      </c>
      <c r="BA778" s="18" t="n"/>
      <c r="BB778" t="n">
        <v>0</v>
      </c>
      <c r="BC778" s="18" t="n">
        <v>1</v>
      </c>
      <c r="BD778" s="18" t="inlineStr">
        <is>
          <t>Italy</t>
        </is>
      </c>
      <c r="BE778" t="n">
        <v>1</v>
      </c>
      <c r="BF778" t="n">
        <v>0</v>
      </c>
      <c r="BG778" t="n">
        <v>0</v>
      </c>
      <c r="BH778" t="n">
        <v>0</v>
      </c>
      <c r="BI778" t="n">
        <v>0</v>
      </c>
      <c r="BJ778" t="n">
        <v>0</v>
      </c>
      <c r="BK778" s="18" t="n">
        <v>0</v>
      </c>
      <c r="BL778" t="n">
        <v>1</v>
      </c>
      <c r="BM778" t="n">
        <v>0</v>
      </c>
      <c r="BN778" s="18" t="n">
        <v>0</v>
      </c>
      <c r="BO778" t="n">
        <v>1761.583333333333</v>
      </c>
      <c r="BP778" t="n">
        <v>1000</v>
      </c>
      <c r="BQ778" s="25" t="n">
        <v>33.86</v>
      </c>
      <c r="BR778" t="n">
        <v>1</v>
      </c>
      <c r="BS778" t="n">
        <v>0</v>
      </c>
      <c r="BT778" t="n">
        <v>0</v>
      </c>
      <c r="BU778" t="n">
        <v>0</v>
      </c>
      <c r="BV778" t="n">
        <v>0</v>
      </c>
      <c r="BW778" t="n">
        <v>0</v>
      </c>
      <c r="BX778" t="n">
        <v>0</v>
      </c>
      <c r="BY778" s="18" t="n">
        <v>0</v>
      </c>
      <c r="BZ778" t="n">
        <v>0</v>
      </c>
      <c r="CA778" t="n">
        <v>0</v>
      </c>
      <c r="CB778" t="n">
        <v>1</v>
      </c>
      <c r="CC778" s="18" t="n">
        <v>0</v>
      </c>
      <c r="CD778" t="n">
        <v>0</v>
      </c>
      <c r="CE778" t="n">
        <v>0</v>
      </c>
      <c r="CF778" t="n">
        <v>0</v>
      </c>
      <c r="CG778" t="n">
        <v>0</v>
      </c>
      <c r="CH778" s="18" t="n">
        <v>0</v>
      </c>
      <c r="CI778" t="n">
        <v>0</v>
      </c>
      <c r="CJ778" t="n">
        <v>0</v>
      </c>
      <c r="CK778" t="n">
        <v>1</v>
      </c>
      <c r="CL778" t="n">
        <v>0</v>
      </c>
      <c r="CM778" t="n">
        <v>1</v>
      </c>
      <c r="CN778" t="n">
        <v>0</v>
      </c>
      <c r="CO778" t="n">
        <v>0</v>
      </c>
      <c r="CP778" t="n">
        <v>0</v>
      </c>
      <c r="CQ778" t="n">
        <v>0</v>
      </c>
      <c r="CR778" t="n">
        <v>0</v>
      </c>
      <c r="CS778" s="18" t="n">
        <v>1</v>
      </c>
      <c r="DD778" s="34" t="inlineStr">
        <is>
          <t>X</t>
        </is>
      </c>
    </row>
    <row r="779">
      <c r="A779" t="n">
        <v>778</v>
      </c>
      <c r="B779" t="n">
        <v>47</v>
      </c>
      <c r="C779" s="25" t="inlineStr">
        <is>
          <t>Campaniello et al. (2016)</t>
        </is>
      </c>
      <c r="D779" s="12" t="n">
        <v>5.9</v>
      </c>
      <c r="E779" s="14" t="n">
        <v>1.6</v>
      </c>
      <c r="F779" s="7">
        <f>D779/E779</f>
        <v/>
      </c>
      <c r="G779" s="7">
        <f>D779-E779</f>
        <v/>
      </c>
      <c r="H779" s="16">
        <f>D779+E779</f>
        <v/>
      </c>
      <c r="I779" s="11">
        <f>IFERROR(F779/SQRT(F779^2+W779), "X")</f>
        <v/>
      </c>
      <c r="J779" s="33">
        <f>IFERROR(SQRT((1-I779^2)/W779), "X")</f>
        <v/>
      </c>
      <c r="K779" s="33">
        <f>IFERROR(1/J779, "X")</f>
        <v/>
      </c>
      <c r="L779" s="33">
        <f>IFERROR(I779-J779, "X")</f>
        <v/>
      </c>
      <c r="M779" s="33">
        <f>IFERROR(I779+J779, "X")</f>
        <v/>
      </c>
      <c r="N779" s="8" t="n">
        <v>1</v>
      </c>
      <c r="O779" s="9" t="n">
        <v>0</v>
      </c>
      <c r="P779" s="8" t="n">
        <v>1</v>
      </c>
      <c r="Q779" s="9" t="n">
        <v>0</v>
      </c>
      <c r="R779" s="9" t="n">
        <v>0</v>
      </c>
      <c r="S779" s="9" t="n">
        <v>0</v>
      </c>
      <c r="T779" s="9" t="n">
        <v>0</v>
      </c>
      <c r="U779" s="8" t="n">
        <v>304</v>
      </c>
      <c r="V779" s="9" t="n">
        <v>10</v>
      </c>
      <c r="W779" s="9">
        <f>U779-V779-1</f>
        <v/>
      </c>
      <c r="X779" s="9">
        <f>COUNTIF(B:B,B779)</f>
        <v/>
      </c>
      <c r="Y779" s="7" t="n">
        <v>7.8</v>
      </c>
      <c r="Z779" s="7">
        <f>BQ779-Y779-7</f>
        <v/>
      </c>
      <c r="AA779" s="9" t="n">
        <v>1</v>
      </c>
      <c r="AB779" s="9" t="n">
        <v>0</v>
      </c>
      <c r="AC779" s="9" t="n">
        <v>0</v>
      </c>
      <c r="AD779" s="9" t="n">
        <v>1</v>
      </c>
      <c r="AE779" s="9" t="n">
        <v>0</v>
      </c>
      <c r="AF779" s="9" t="n">
        <v>0</v>
      </c>
      <c r="AG779" s="8" t="n">
        <v>0</v>
      </c>
      <c r="AH779" s="9" t="n">
        <v>0</v>
      </c>
      <c r="AI779" s="30" t="n">
        <v>1</v>
      </c>
      <c r="AJ779" s="9" t="n">
        <v>1</v>
      </c>
      <c r="AK779" s="30" t="n">
        <v>0</v>
      </c>
      <c r="AL779" s="21" t="n">
        <v>1960</v>
      </c>
      <c r="AM779" s="23">
        <f>LN(AL779)</f>
        <v/>
      </c>
      <c r="AN779" s="33" t="inlineStr">
        <is>
          <t>.</t>
        </is>
      </c>
      <c r="AO779" s="33" t="inlineStr">
        <is>
          <t>.</t>
        </is>
      </c>
      <c r="AP779" s="33" t="inlineStr">
        <is>
          <t>.</t>
        </is>
      </c>
      <c r="AQ779" s="43" t="inlineStr">
        <is>
          <t>.</t>
        </is>
      </c>
      <c r="AR779" s="33" t="inlineStr">
        <is>
          <t>.</t>
        </is>
      </c>
      <c r="AS779" s="43" t="inlineStr">
        <is>
          <t>.</t>
        </is>
      </c>
      <c r="AT779" s="42">
        <f>1-AU779</f>
        <v/>
      </c>
      <c r="AU779" s="18" t="n">
        <v>0.33</v>
      </c>
      <c r="AV779" t="n">
        <v>1</v>
      </c>
      <c r="AW779" s="40" t="n">
        <v>0</v>
      </c>
      <c r="AX779" t="inlineStr">
        <is>
          <t>.</t>
        </is>
      </c>
      <c r="AY779" s="40" t="inlineStr">
        <is>
          <t>.</t>
        </is>
      </c>
      <c r="BA779" s="18" t="n"/>
      <c r="BB779" t="n">
        <v>0</v>
      </c>
      <c r="BC779" s="18" t="n">
        <v>1</v>
      </c>
      <c r="BD779" s="18" t="inlineStr">
        <is>
          <t>Italy</t>
        </is>
      </c>
      <c r="BE779" t="n">
        <v>1</v>
      </c>
      <c r="BF779" t="n">
        <v>0</v>
      </c>
      <c r="BG779" t="n">
        <v>0</v>
      </c>
      <c r="BH779" t="n">
        <v>0</v>
      </c>
      <c r="BI779" t="n">
        <v>0</v>
      </c>
      <c r="BJ779" t="n">
        <v>0</v>
      </c>
      <c r="BK779" s="18" t="n">
        <v>0</v>
      </c>
      <c r="BL779" t="n">
        <v>1</v>
      </c>
      <c r="BM779" t="n">
        <v>0</v>
      </c>
      <c r="BN779" s="18" t="n">
        <v>0</v>
      </c>
      <c r="BO779" t="n">
        <v>1761.583333333333</v>
      </c>
      <c r="BP779" t="n">
        <v>1000</v>
      </c>
      <c r="BQ779" s="25" t="n">
        <v>33.86</v>
      </c>
      <c r="BR779" t="n">
        <v>1</v>
      </c>
      <c r="BS779" t="n">
        <v>0</v>
      </c>
      <c r="BT779" t="n">
        <v>0</v>
      </c>
      <c r="BU779" t="n">
        <v>0</v>
      </c>
      <c r="BV779" t="n">
        <v>0</v>
      </c>
      <c r="BW779" t="n">
        <v>0</v>
      </c>
      <c r="BX779" t="n">
        <v>0</v>
      </c>
      <c r="BY779" s="18" t="n">
        <v>0</v>
      </c>
      <c r="BZ779" t="n">
        <v>0</v>
      </c>
      <c r="CA779" t="n">
        <v>0</v>
      </c>
      <c r="CB779" t="n">
        <v>1</v>
      </c>
      <c r="CC779" s="18" t="n">
        <v>0</v>
      </c>
      <c r="CD779" t="n">
        <v>0</v>
      </c>
      <c r="CE779" t="n">
        <v>0</v>
      </c>
      <c r="CF779" t="n">
        <v>0</v>
      </c>
      <c r="CG779" t="n">
        <v>0</v>
      </c>
      <c r="CH779" s="18" t="n">
        <v>0</v>
      </c>
      <c r="CI779" t="n">
        <v>0</v>
      </c>
      <c r="CJ779" t="n">
        <v>0</v>
      </c>
      <c r="CK779" t="n">
        <v>1</v>
      </c>
      <c r="CL779" t="n">
        <v>0</v>
      </c>
      <c r="CM779" t="n">
        <v>1</v>
      </c>
      <c r="CN779" t="n">
        <v>0</v>
      </c>
      <c r="CO779" t="n">
        <v>0</v>
      </c>
      <c r="CP779" t="n">
        <v>0</v>
      </c>
      <c r="CQ779" t="n">
        <v>0</v>
      </c>
      <c r="CR779" t="n">
        <v>0</v>
      </c>
      <c r="CS779" s="18" t="n">
        <v>1</v>
      </c>
      <c r="DD779" s="34" t="inlineStr">
        <is>
          <t>X</t>
        </is>
      </c>
    </row>
    <row r="780">
      <c r="A780" t="n">
        <v>779</v>
      </c>
      <c r="B780" t="n">
        <v>47</v>
      </c>
      <c r="C780" s="25" t="inlineStr">
        <is>
          <t>Campaniello et al. (2016)</t>
        </is>
      </c>
      <c r="D780" s="12" t="n">
        <v>3.4</v>
      </c>
      <c r="E780" s="14" t="n">
        <v>1.5</v>
      </c>
      <c r="F780" s="7">
        <f>D780/E780</f>
        <v/>
      </c>
      <c r="G780" s="7">
        <f>D780-E780</f>
        <v/>
      </c>
      <c r="H780" s="16">
        <f>D780+E780</f>
        <v/>
      </c>
      <c r="I780" s="11">
        <f>IFERROR(F780/SQRT(F780^2+W780), "X")</f>
        <v/>
      </c>
      <c r="J780" s="33">
        <f>IFERROR(SQRT((1-I780^2)/W780), "X")</f>
        <v/>
      </c>
      <c r="K780" s="33">
        <f>IFERROR(1/J780, "X")</f>
        <v/>
      </c>
      <c r="L780" s="33">
        <f>IFERROR(I780-J780, "X")</f>
        <v/>
      </c>
      <c r="M780" s="33">
        <f>IFERROR(I780+J780, "X")</f>
        <v/>
      </c>
      <c r="N780" s="8" t="n">
        <v>1</v>
      </c>
      <c r="O780" s="9" t="n">
        <v>0</v>
      </c>
      <c r="P780" s="8" t="n">
        <v>1</v>
      </c>
      <c r="Q780" s="9" t="n">
        <v>0</v>
      </c>
      <c r="R780" s="9" t="n">
        <v>0</v>
      </c>
      <c r="S780" s="9" t="n">
        <v>0</v>
      </c>
      <c r="T780" s="9" t="n">
        <v>0</v>
      </c>
      <c r="U780" s="8" t="n">
        <v>304</v>
      </c>
      <c r="V780" s="9" t="n">
        <v>10</v>
      </c>
      <c r="W780" s="9">
        <f>U780-V780-1</f>
        <v/>
      </c>
      <c r="X780" s="9">
        <f>COUNTIF(B:B,B780)</f>
        <v/>
      </c>
      <c r="Y780" s="7" t="n">
        <v>7.8</v>
      </c>
      <c r="Z780" s="7">
        <f>BQ780-Y780-7</f>
        <v/>
      </c>
      <c r="AA780" s="9" t="n">
        <v>1</v>
      </c>
      <c r="AB780" s="9" t="n">
        <v>0</v>
      </c>
      <c r="AC780" s="9" t="n">
        <v>0</v>
      </c>
      <c r="AD780" s="9" t="n">
        <v>1</v>
      </c>
      <c r="AE780" s="9" t="n">
        <v>0</v>
      </c>
      <c r="AF780" s="9" t="n">
        <v>0</v>
      </c>
      <c r="AG780" s="8" t="n">
        <v>0</v>
      </c>
      <c r="AH780" s="9" t="n">
        <v>0</v>
      </c>
      <c r="AI780" s="30" t="n">
        <v>1</v>
      </c>
      <c r="AJ780" s="9" t="n">
        <v>1</v>
      </c>
      <c r="AK780" s="30" t="n">
        <v>0</v>
      </c>
      <c r="AL780" s="21" t="n">
        <v>1960</v>
      </c>
      <c r="AM780" s="23">
        <f>LN(AL780)</f>
        <v/>
      </c>
      <c r="AN780" s="33" t="inlineStr">
        <is>
          <t>.</t>
        </is>
      </c>
      <c r="AO780" s="33" t="inlineStr">
        <is>
          <t>.</t>
        </is>
      </c>
      <c r="AP780" s="33" t="inlineStr">
        <is>
          <t>.</t>
        </is>
      </c>
      <c r="AQ780" s="43" t="inlineStr">
        <is>
          <t>.</t>
        </is>
      </c>
      <c r="AR780" s="33" t="inlineStr">
        <is>
          <t>.</t>
        </is>
      </c>
      <c r="AS780" s="43" t="inlineStr">
        <is>
          <t>.</t>
        </is>
      </c>
      <c r="AT780" s="42">
        <f>1-AU780</f>
        <v/>
      </c>
      <c r="AU780" s="18" t="n">
        <v>0.33</v>
      </c>
      <c r="AV780" t="n">
        <v>1</v>
      </c>
      <c r="AW780" s="40" t="n">
        <v>0</v>
      </c>
      <c r="AX780" t="inlineStr">
        <is>
          <t>.</t>
        </is>
      </c>
      <c r="AY780" s="40" t="inlineStr">
        <is>
          <t>.</t>
        </is>
      </c>
      <c r="BA780" s="18" t="n"/>
      <c r="BB780" t="n">
        <v>0</v>
      </c>
      <c r="BC780" s="18" t="n">
        <v>1</v>
      </c>
      <c r="BD780" s="18" t="inlineStr">
        <is>
          <t>Italy</t>
        </is>
      </c>
      <c r="BE780" t="n">
        <v>1</v>
      </c>
      <c r="BF780" t="n">
        <v>0</v>
      </c>
      <c r="BG780" t="n">
        <v>0</v>
      </c>
      <c r="BH780" t="n">
        <v>0</v>
      </c>
      <c r="BI780" t="n">
        <v>0</v>
      </c>
      <c r="BJ780" t="n">
        <v>0</v>
      </c>
      <c r="BK780" s="18" t="n">
        <v>0</v>
      </c>
      <c r="BL780" t="n">
        <v>1</v>
      </c>
      <c r="BM780" t="n">
        <v>0</v>
      </c>
      <c r="BN780" s="18" t="n">
        <v>0</v>
      </c>
      <c r="BO780" t="n">
        <v>1761.583333333333</v>
      </c>
      <c r="BP780" t="n">
        <v>1000</v>
      </c>
      <c r="BQ780" s="25" t="n">
        <v>33.86</v>
      </c>
      <c r="BR780" t="n">
        <v>1</v>
      </c>
      <c r="BS780" t="n">
        <v>0</v>
      </c>
      <c r="BT780" t="n">
        <v>0</v>
      </c>
      <c r="BU780" t="n">
        <v>0</v>
      </c>
      <c r="BV780" t="n">
        <v>0</v>
      </c>
      <c r="BW780" t="n">
        <v>0</v>
      </c>
      <c r="BX780" t="n">
        <v>0</v>
      </c>
      <c r="BY780" s="18" t="n">
        <v>0</v>
      </c>
      <c r="BZ780" t="n">
        <v>0</v>
      </c>
      <c r="CA780" t="n">
        <v>0</v>
      </c>
      <c r="CB780" t="n">
        <v>1</v>
      </c>
      <c r="CC780" s="18" t="n">
        <v>0</v>
      </c>
      <c r="CD780" t="n">
        <v>0</v>
      </c>
      <c r="CE780" t="n">
        <v>0</v>
      </c>
      <c r="CF780" t="n">
        <v>0</v>
      </c>
      <c r="CG780" t="n">
        <v>0</v>
      </c>
      <c r="CH780" s="18" t="n">
        <v>0</v>
      </c>
      <c r="CI780" t="n">
        <v>0</v>
      </c>
      <c r="CJ780" t="n">
        <v>0</v>
      </c>
      <c r="CK780" t="n">
        <v>1</v>
      </c>
      <c r="CL780" t="n">
        <v>0</v>
      </c>
      <c r="CM780" t="n">
        <v>1</v>
      </c>
      <c r="CN780" t="n">
        <v>0</v>
      </c>
      <c r="CO780" t="n">
        <v>0</v>
      </c>
      <c r="CP780" t="n">
        <v>0</v>
      </c>
      <c r="CQ780" t="n">
        <v>0</v>
      </c>
      <c r="CR780" t="n">
        <v>0</v>
      </c>
      <c r="CS780" s="18" t="n">
        <v>1</v>
      </c>
      <c r="DD780" s="34" t="inlineStr">
        <is>
          <t>X</t>
        </is>
      </c>
    </row>
    <row r="781">
      <c r="A781" t="n">
        <v>780</v>
      </c>
      <c r="B781" t="n">
        <v>47</v>
      </c>
      <c r="C781" s="25" t="inlineStr">
        <is>
          <t>Campaniello et al. (2016)</t>
        </is>
      </c>
      <c r="D781" s="12" t="n">
        <v>5.7</v>
      </c>
      <c r="E781" s="14" t="n">
        <v>0.9</v>
      </c>
      <c r="F781" s="7">
        <f>D781/E781</f>
        <v/>
      </c>
      <c r="G781" s="7">
        <f>D781-E781</f>
        <v/>
      </c>
      <c r="H781" s="16">
        <f>D781+E781</f>
        <v/>
      </c>
      <c r="I781" s="11">
        <f>IFERROR(F781/SQRT(F781^2+W781), "X")</f>
        <v/>
      </c>
      <c r="J781" s="33">
        <f>IFERROR(SQRT((1-I781^2)/W781), "X")</f>
        <v/>
      </c>
      <c r="K781" s="33">
        <f>IFERROR(1/J781, "X")</f>
        <v/>
      </c>
      <c r="L781" s="33">
        <f>IFERROR(I781-J781, "X")</f>
        <v/>
      </c>
      <c r="M781" s="33">
        <f>IFERROR(I781+J781, "X")</f>
        <v/>
      </c>
      <c r="N781" s="8" t="n">
        <v>1</v>
      </c>
      <c r="O781" s="9" t="n">
        <v>0</v>
      </c>
      <c r="P781" s="8" t="n">
        <v>1</v>
      </c>
      <c r="Q781" s="9" t="n">
        <v>0</v>
      </c>
      <c r="R781" s="9" t="n">
        <v>0</v>
      </c>
      <c r="S781" s="9" t="n">
        <v>0</v>
      </c>
      <c r="T781" s="9" t="n">
        <v>0</v>
      </c>
      <c r="U781" s="8" t="n">
        <v>1800</v>
      </c>
      <c r="V781" s="9" t="n">
        <v>2</v>
      </c>
      <c r="W781" s="9">
        <f>U781-V781-1</f>
        <v/>
      </c>
      <c r="X781" s="9">
        <f>COUNTIF(B:B,B781)</f>
        <v/>
      </c>
      <c r="Y781" s="7" t="n">
        <v>8.75</v>
      </c>
      <c r="Z781" s="7">
        <f>BQ781-Y781-7</f>
        <v/>
      </c>
      <c r="AA781" s="9" t="n">
        <v>1</v>
      </c>
      <c r="AB781" s="9" t="n">
        <v>0</v>
      </c>
      <c r="AC781" s="9" t="n">
        <v>0</v>
      </c>
      <c r="AD781" s="9" t="n">
        <v>1</v>
      </c>
      <c r="AE781" s="9" t="n">
        <v>0</v>
      </c>
      <c r="AF781" s="9" t="n">
        <v>0</v>
      </c>
      <c r="AG781" s="8" t="n">
        <v>0</v>
      </c>
      <c r="AH781" s="9" t="n">
        <v>0</v>
      </c>
      <c r="AI781" s="30" t="n">
        <v>1</v>
      </c>
      <c r="AJ781" s="9" t="n">
        <v>1</v>
      </c>
      <c r="AK781" s="30" t="n">
        <v>0</v>
      </c>
      <c r="AL781" s="21" t="n">
        <v>1960</v>
      </c>
      <c r="AM781" s="23">
        <f>LN(AL781)</f>
        <v/>
      </c>
      <c r="AN781" s="33" t="inlineStr">
        <is>
          <t>.</t>
        </is>
      </c>
      <c r="AO781" s="33" t="inlineStr">
        <is>
          <t>.</t>
        </is>
      </c>
      <c r="AP781" s="33" t="inlineStr">
        <is>
          <t>.</t>
        </is>
      </c>
      <c r="AQ781" s="43" t="inlineStr">
        <is>
          <t>.</t>
        </is>
      </c>
      <c r="AR781" s="33" t="inlineStr">
        <is>
          <t>.</t>
        </is>
      </c>
      <c r="AS781" s="43" t="inlineStr">
        <is>
          <t>.</t>
        </is>
      </c>
      <c r="AT781" s="42">
        <f>1-AU781</f>
        <v/>
      </c>
      <c r="AU781" s="18" t="n">
        <v>0.03</v>
      </c>
      <c r="AV781" t="n">
        <v>1</v>
      </c>
      <c r="AW781" s="40" t="n">
        <v>0</v>
      </c>
      <c r="AX781" t="inlineStr">
        <is>
          <t>.</t>
        </is>
      </c>
      <c r="AY781" s="40" t="inlineStr">
        <is>
          <t>.</t>
        </is>
      </c>
      <c r="BA781" s="18" t="n"/>
      <c r="BB781" t="n">
        <v>0</v>
      </c>
      <c r="BC781" s="18" t="n">
        <v>1</v>
      </c>
      <c r="BD781" s="18" t="inlineStr">
        <is>
          <t>Italy</t>
        </is>
      </c>
      <c r="BE781" t="n">
        <v>1</v>
      </c>
      <c r="BF781" t="n">
        <v>0</v>
      </c>
      <c r="BG781" t="n">
        <v>0</v>
      </c>
      <c r="BH781" t="n">
        <v>0</v>
      </c>
      <c r="BI781" t="n">
        <v>0</v>
      </c>
      <c r="BJ781" t="n">
        <v>0</v>
      </c>
      <c r="BK781" s="18" t="n">
        <v>0</v>
      </c>
      <c r="BL781" t="n">
        <v>1</v>
      </c>
      <c r="BM781" t="n">
        <v>0</v>
      </c>
      <c r="BN781" s="18" t="n">
        <v>0</v>
      </c>
      <c r="BO781" t="n">
        <v>1761.583333333333</v>
      </c>
      <c r="BP781" t="n">
        <v>1000</v>
      </c>
      <c r="BQ781" s="25" t="n">
        <v>34.18</v>
      </c>
      <c r="BR781" t="n">
        <v>1</v>
      </c>
      <c r="BS781" t="n">
        <v>0</v>
      </c>
      <c r="BT781" t="n">
        <v>0</v>
      </c>
      <c r="BU781" t="n">
        <v>0</v>
      </c>
      <c r="BV781" t="n">
        <v>0</v>
      </c>
      <c r="BW781" t="n">
        <v>0</v>
      </c>
      <c r="BX781" t="n">
        <v>0</v>
      </c>
      <c r="BY781" s="18" t="n">
        <v>0</v>
      </c>
      <c r="BZ781" t="n">
        <v>0</v>
      </c>
      <c r="CA781" t="n">
        <v>0</v>
      </c>
      <c r="CB781" t="n">
        <v>1</v>
      </c>
      <c r="CC781" s="18" t="n">
        <v>0</v>
      </c>
      <c r="CD781" t="n">
        <v>0</v>
      </c>
      <c r="CE781" t="n">
        <v>0</v>
      </c>
      <c r="CF781" t="n">
        <v>0</v>
      </c>
      <c r="CG781" t="n">
        <v>0</v>
      </c>
      <c r="CH781" s="18" t="n">
        <v>0</v>
      </c>
      <c r="CI781" t="n">
        <v>0</v>
      </c>
      <c r="CJ781" t="n">
        <v>0</v>
      </c>
      <c r="CK781" t="n">
        <v>1</v>
      </c>
      <c r="CL781" t="n">
        <v>0</v>
      </c>
      <c r="CM781" t="n">
        <v>1</v>
      </c>
      <c r="CN781" t="n">
        <v>0</v>
      </c>
      <c r="CO781" t="n">
        <v>0</v>
      </c>
      <c r="CP781" t="n">
        <v>0</v>
      </c>
      <c r="CQ781" t="n">
        <v>0</v>
      </c>
      <c r="CR781" t="n">
        <v>0</v>
      </c>
      <c r="CS781" s="18" t="n">
        <v>1</v>
      </c>
      <c r="DD781" s="34" t="inlineStr">
        <is>
          <t>X</t>
        </is>
      </c>
    </row>
    <row r="782">
      <c r="A782" t="n">
        <v>781</v>
      </c>
      <c r="B782" t="n">
        <v>47</v>
      </c>
      <c r="C782" s="25" t="inlineStr">
        <is>
          <t>Campaniello et al. (2016)</t>
        </is>
      </c>
      <c r="D782" s="12" t="n">
        <v>5.7</v>
      </c>
      <c r="E782" s="14" t="n">
        <v>0.7</v>
      </c>
      <c r="F782" s="7">
        <f>D782/E782</f>
        <v/>
      </c>
      <c r="G782" s="7">
        <f>D782-E782</f>
        <v/>
      </c>
      <c r="H782" s="16">
        <f>D782+E782</f>
        <v/>
      </c>
      <c r="I782" s="11">
        <f>IFERROR(F782/SQRT(F782^2+W782), "X")</f>
        <v/>
      </c>
      <c r="J782" s="33">
        <f>IFERROR(SQRT((1-I782^2)/W782), "X")</f>
        <v/>
      </c>
      <c r="K782" s="33">
        <f>IFERROR(1/J782, "X")</f>
        <v/>
      </c>
      <c r="L782" s="33">
        <f>IFERROR(I782-J782, "X")</f>
        <v/>
      </c>
      <c r="M782" s="33">
        <f>IFERROR(I782+J782, "X")</f>
        <v/>
      </c>
      <c r="N782" s="8" t="n">
        <v>1</v>
      </c>
      <c r="O782" s="9" t="n">
        <v>0</v>
      </c>
      <c r="P782" s="8" t="n">
        <v>1</v>
      </c>
      <c r="Q782" s="9" t="n">
        <v>0</v>
      </c>
      <c r="R782" s="9" t="n">
        <v>0</v>
      </c>
      <c r="S782" s="9" t="n">
        <v>0</v>
      </c>
      <c r="T782" s="9" t="n">
        <v>0</v>
      </c>
      <c r="U782" s="8" t="n">
        <v>1800</v>
      </c>
      <c r="V782" s="9" t="n">
        <v>10</v>
      </c>
      <c r="W782" s="9">
        <f>U782-V782-1</f>
        <v/>
      </c>
      <c r="X782" s="9">
        <f>COUNTIF(B:B,B782)</f>
        <v/>
      </c>
      <c r="Y782" s="7" t="n">
        <v>8.75</v>
      </c>
      <c r="Z782" s="7">
        <f>BQ782-Y782-7</f>
        <v/>
      </c>
      <c r="AA782" s="9" t="n">
        <v>1</v>
      </c>
      <c r="AB782" s="9" t="n">
        <v>0</v>
      </c>
      <c r="AC782" s="9" t="n">
        <v>0</v>
      </c>
      <c r="AD782" s="9" t="n">
        <v>1</v>
      </c>
      <c r="AE782" s="9" t="n">
        <v>0</v>
      </c>
      <c r="AF782" s="9" t="n">
        <v>0</v>
      </c>
      <c r="AG782" s="8" t="n">
        <v>0</v>
      </c>
      <c r="AH782" s="9" t="n">
        <v>0</v>
      </c>
      <c r="AI782" s="30" t="n">
        <v>1</v>
      </c>
      <c r="AJ782" s="9" t="n">
        <v>1</v>
      </c>
      <c r="AK782" s="30" t="n">
        <v>0</v>
      </c>
      <c r="AL782" s="21" t="n">
        <v>1960</v>
      </c>
      <c r="AM782" s="23">
        <f>LN(AL782)</f>
        <v/>
      </c>
      <c r="AN782" s="33" t="inlineStr">
        <is>
          <t>.</t>
        </is>
      </c>
      <c r="AO782" s="33" t="inlineStr">
        <is>
          <t>.</t>
        </is>
      </c>
      <c r="AP782" s="33" t="inlineStr">
        <is>
          <t>.</t>
        </is>
      </c>
      <c r="AQ782" s="43" t="inlineStr">
        <is>
          <t>.</t>
        </is>
      </c>
      <c r="AR782" s="33" t="inlineStr">
        <is>
          <t>.</t>
        </is>
      </c>
      <c r="AS782" s="43" t="inlineStr">
        <is>
          <t>.</t>
        </is>
      </c>
      <c r="AT782" s="42">
        <f>1-AU782</f>
        <v/>
      </c>
      <c r="AU782" s="18" t="n">
        <v>0.03</v>
      </c>
      <c r="AV782" t="n">
        <v>1</v>
      </c>
      <c r="AW782" s="40" t="n">
        <v>0</v>
      </c>
      <c r="AX782" t="inlineStr">
        <is>
          <t>.</t>
        </is>
      </c>
      <c r="AY782" s="40" t="inlineStr">
        <is>
          <t>.</t>
        </is>
      </c>
      <c r="BA782" s="18" t="n"/>
      <c r="BB782" t="n">
        <v>0</v>
      </c>
      <c r="BC782" s="18" t="n">
        <v>1</v>
      </c>
      <c r="BD782" s="18" t="inlineStr">
        <is>
          <t>Italy</t>
        </is>
      </c>
      <c r="BE782" t="n">
        <v>1</v>
      </c>
      <c r="BF782" t="n">
        <v>0</v>
      </c>
      <c r="BG782" t="n">
        <v>0</v>
      </c>
      <c r="BH782" t="n">
        <v>0</v>
      </c>
      <c r="BI782" t="n">
        <v>0</v>
      </c>
      <c r="BJ782" t="n">
        <v>0</v>
      </c>
      <c r="BK782" s="18" t="n">
        <v>0</v>
      </c>
      <c r="BL782" t="n">
        <v>1</v>
      </c>
      <c r="BM782" t="n">
        <v>0</v>
      </c>
      <c r="BN782" s="18" t="n">
        <v>0</v>
      </c>
      <c r="BO782" t="n">
        <v>1761.583333333333</v>
      </c>
      <c r="BP782" t="n">
        <v>1000</v>
      </c>
      <c r="BQ782" s="25" t="n">
        <v>34.18</v>
      </c>
      <c r="BR782" t="n">
        <v>1</v>
      </c>
      <c r="BS782" t="n">
        <v>0</v>
      </c>
      <c r="BT782" t="n">
        <v>0</v>
      </c>
      <c r="BU782" t="n">
        <v>0</v>
      </c>
      <c r="BV782" t="n">
        <v>0</v>
      </c>
      <c r="BW782" t="n">
        <v>0</v>
      </c>
      <c r="BX782" t="n">
        <v>0</v>
      </c>
      <c r="BY782" s="18" t="n">
        <v>0</v>
      </c>
      <c r="BZ782" t="n">
        <v>0</v>
      </c>
      <c r="CA782" t="n">
        <v>0</v>
      </c>
      <c r="CB782" t="n">
        <v>1</v>
      </c>
      <c r="CC782" s="18" t="n">
        <v>0</v>
      </c>
      <c r="CD782" t="n">
        <v>0</v>
      </c>
      <c r="CE782" t="n">
        <v>0</v>
      </c>
      <c r="CF782" t="n">
        <v>0</v>
      </c>
      <c r="CG782" t="n">
        <v>0</v>
      </c>
      <c r="CH782" s="18" t="n">
        <v>0</v>
      </c>
      <c r="CI782" t="n">
        <v>0</v>
      </c>
      <c r="CJ782" t="n">
        <v>0</v>
      </c>
      <c r="CK782" t="n">
        <v>1</v>
      </c>
      <c r="CL782" t="n">
        <v>0</v>
      </c>
      <c r="CM782" t="n">
        <v>1</v>
      </c>
      <c r="CN782" t="n">
        <v>0</v>
      </c>
      <c r="CO782" t="n">
        <v>0</v>
      </c>
      <c r="CP782" t="n">
        <v>0</v>
      </c>
      <c r="CQ782" t="n">
        <v>0</v>
      </c>
      <c r="CR782" t="n">
        <v>0</v>
      </c>
      <c r="CS782" s="18" t="n">
        <v>1</v>
      </c>
      <c r="DD782" s="34" t="inlineStr">
        <is>
          <t>X</t>
        </is>
      </c>
    </row>
    <row r="783" customFormat="1" s="153">
      <c r="A783" s="153" t="n">
        <v>782</v>
      </c>
      <c r="B783" s="153" t="n">
        <v>47</v>
      </c>
      <c r="C783" s="154" t="inlineStr">
        <is>
          <t>Campaniello et al. (2016)</t>
        </is>
      </c>
      <c r="D783" s="155" t="n">
        <v>4.3</v>
      </c>
      <c r="E783" s="156" t="n">
        <v>0.8</v>
      </c>
      <c r="F783" s="157">
        <f>D783/E783</f>
        <v/>
      </c>
      <c r="G783" s="157">
        <f>D783-E783</f>
        <v/>
      </c>
      <c r="H783" s="158">
        <f>D783+E783</f>
        <v/>
      </c>
      <c r="I783" s="159">
        <f>IFERROR(F783/SQRT(F783^2+W783), "X")</f>
        <v/>
      </c>
      <c r="J783" s="160">
        <f>IFERROR(SQRT((1-I783^2)/W783), "X")</f>
        <v/>
      </c>
      <c r="K783" s="160">
        <f>IFERROR(1/J783, "X")</f>
        <v/>
      </c>
      <c r="L783" s="160">
        <f>IFERROR(I783-J783, "X")</f>
        <v/>
      </c>
      <c r="M783" s="160">
        <f>IFERROR(I783+J783, "X")</f>
        <v/>
      </c>
      <c r="N783" s="161" t="n">
        <v>1</v>
      </c>
      <c r="O783" s="162" t="n">
        <v>0</v>
      </c>
      <c r="P783" s="161" t="n">
        <v>1</v>
      </c>
      <c r="Q783" s="162" t="n">
        <v>0</v>
      </c>
      <c r="R783" s="162" t="n">
        <v>0</v>
      </c>
      <c r="S783" s="162" t="n">
        <v>0</v>
      </c>
      <c r="T783" s="162" t="n">
        <v>0</v>
      </c>
      <c r="U783" s="161" t="n">
        <v>1800</v>
      </c>
      <c r="V783" s="162" t="n">
        <v>10</v>
      </c>
      <c r="W783" s="162">
        <f>U783-V783-1</f>
        <v/>
      </c>
      <c r="X783" s="162">
        <f>COUNTIF(B:B,B783)</f>
        <v/>
      </c>
      <c r="Y783" s="157" t="n">
        <v>8.75</v>
      </c>
      <c r="Z783" s="157">
        <f>BQ783-Y783-7</f>
        <v/>
      </c>
      <c r="AA783" s="162" t="n">
        <v>1</v>
      </c>
      <c r="AB783" s="162" t="n">
        <v>0</v>
      </c>
      <c r="AC783" s="162" t="n">
        <v>0</v>
      </c>
      <c r="AD783" s="162" t="n">
        <v>1</v>
      </c>
      <c r="AE783" s="162" t="n">
        <v>0</v>
      </c>
      <c r="AF783" s="162" t="n">
        <v>0</v>
      </c>
      <c r="AG783" s="161" t="n">
        <v>0</v>
      </c>
      <c r="AH783" s="162" t="n">
        <v>0</v>
      </c>
      <c r="AI783" s="163" t="n">
        <v>1</v>
      </c>
      <c r="AJ783" s="162" t="n">
        <v>1</v>
      </c>
      <c r="AK783" s="163" t="n">
        <v>0</v>
      </c>
      <c r="AL783" s="164" t="n">
        <v>1960</v>
      </c>
      <c r="AM783" s="165">
        <f>LN(AL783)</f>
        <v/>
      </c>
      <c r="AN783" s="160" t="inlineStr">
        <is>
          <t>.</t>
        </is>
      </c>
      <c r="AO783" s="160" t="inlineStr">
        <is>
          <t>.</t>
        </is>
      </c>
      <c r="AP783" s="160" t="inlineStr">
        <is>
          <t>.</t>
        </is>
      </c>
      <c r="AQ783" s="166" t="inlineStr">
        <is>
          <t>.</t>
        </is>
      </c>
      <c r="AR783" s="160" t="inlineStr">
        <is>
          <t>.</t>
        </is>
      </c>
      <c r="AS783" s="166" t="inlineStr">
        <is>
          <t>.</t>
        </is>
      </c>
      <c r="AT783" s="167">
        <f>1-AU783</f>
        <v/>
      </c>
      <c r="AU783" s="168" t="n">
        <v>0.03</v>
      </c>
      <c r="AV783" s="153" t="n">
        <v>1</v>
      </c>
      <c r="AW783" s="169" t="n">
        <v>0</v>
      </c>
      <c r="AX783" s="153" t="inlineStr">
        <is>
          <t>.</t>
        </is>
      </c>
      <c r="AY783" s="169" t="inlineStr">
        <is>
          <t>.</t>
        </is>
      </c>
      <c r="BA783" s="168" t="n"/>
      <c r="BB783" s="153" t="n">
        <v>0</v>
      </c>
      <c r="BC783" s="168" t="n">
        <v>1</v>
      </c>
      <c r="BD783" s="168" t="inlineStr">
        <is>
          <t>Italy</t>
        </is>
      </c>
      <c r="BE783" t="n">
        <v>1</v>
      </c>
      <c r="BF783" t="n">
        <v>0</v>
      </c>
      <c r="BG783" t="n">
        <v>0</v>
      </c>
      <c r="BH783" t="n">
        <v>0</v>
      </c>
      <c r="BI783" t="n">
        <v>0</v>
      </c>
      <c r="BJ783" t="n">
        <v>0</v>
      </c>
      <c r="BK783" s="168" t="n">
        <v>0</v>
      </c>
      <c r="BL783" t="n">
        <v>1</v>
      </c>
      <c r="BM783" t="n">
        <v>0</v>
      </c>
      <c r="BN783" s="168" t="n">
        <v>0</v>
      </c>
      <c r="BO783" t="n">
        <v>1761.583333333333</v>
      </c>
      <c r="BP783" t="n">
        <v>1000</v>
      </c>
      <c r="BQ783" s="154" t="n">
        <v>34.18</v>
      </c>
      <c r="BR783" s="153" t="n">
        <v>1</v>
      </c>
      <c r="BS783" s="153" t="n">
        <v>0</v>
      </c>
      <c r="BT783" s="153" t="n">
        <v>0</v>
      </c>
      <c r="BU783" s="153" t="n">
        <v>0</v>
      </c>
      <c r="BV783" s="153" t="n">
        <v>0</v>
      </c>
      <c r="BW783" s="153" t="n">
        <v>0</v>
      </c>
      <c r="BX783" s="153" t="n">
        <v>0</v>
      </c>
      <c r="BY783" s="168" t="n">
        <v>0</v>
      </c>
      <c r="BZ783" s="153" t="n">
        <v>0</v>
      </c>
      <c r="CA783" s="153" t="n">
        <v>0</v>
      </c>
      <c r="CB783" s="153" t="n">
        <v>1</v>
      </c>
      <c r="CC783" s="168" t="n">
        <v>0</v>
      </c>
      <c r="CD783" s="153" t="n">
        <v>0</v>
      </c>
      <c r="CE783" s="153" t="n">
        <v>0</v>
      </c>
      <c r="CF783" s="153" t="n">
        <v>0</v>
      </c>
      <c r="CG783" s="153" t="n">
        <v>0</v>
      </c>
      <c r="CH783" s="168" t="n">
        <v>0</v>
      </c>
      <c r="CI783" s="153" t="n">
        <v>0</v>
      </c>
      <c r="CJ783" s="153" t="n">
        <v>0</v>
      </c>
      <c r="CK783" s="153" t="n">
        <v>1</v>
      </c>
      <c r="CL783" s="153" t="n">
        <v>0</v>
      </c>
      <c r="CM783" s="153" t="n">
        <v>1</v>
      </c>
      <c r="CN783" s="153" t="n">
        <v>0</v>
      </c>
      <c r="CO783" s="153" t="n">
        <v>0</v>
      </c>
      <c r="CP783" s="153" t="n">
        <v>0</v>
      </c>
      <c r="CQ783" s="153" t="n">
        <v>0</v>
      </c>
      <c r="CR783" s="153" t="n">
        <v>0</v>
      </c>
      <c r="CS783" s="168" t="n">
        <v>1</v>
      </c>
      <c r="CY783" s="171" t="n"/>
      <c r="DD783" s="171" t="inlineStr">
        <is>
          <t>X</t>
        </is>
      </c>
    </row>
    <row r="784">
      <c r="A784" t="n">
        <v>783</v>
      </c>
      <c r="B784" t="n">
        <v>48</v>
      </c>
      <c r="C784" s="25" t="inlineStr">
        <is>
          <t>Joseph (2020)</t>
        </is>
      </c>
      <c r="D784" s="12" t="n">
        <v>18.4</v>
      </c>
      <c r="E784" s="14" t="n">
        <v>0.4</v>
      </c>
      <c r="F784" s="7">
        <f>D784/E784</f>
        <v/>
      </c>
      <c r="G784" s="7">
        <f>D784-E784</f>
        <v/>
      </c>
      <c r="H784" s="16">
        <f>D784+E784</f>
        <v/>
      </c>
      <c r="I784" s="11">
        <f>IFERROR(F784/SQRT(F784^2+W784), "X")</f>
        <v/>
      </c>
      <c r="J784" s="33">
        <f>IFERROR(SQRT((1-I784^2)/W784), "X")</f>
        <v/>
      </c>
      <c r="K784" s="33">
        <f>IFERROR(1/J784, "X")</f>
        <v/>
      </c>
      <c r="L784" s="33">
        <f>IFERROR(I784-J784, "X")</f>
        <v/>
      </c>
      <c r="M784" s="33">
        <f>IFERROR(I784+J784, "X")</f>
        <v/>
      </c>
      <c r="N784" s="8" t="n">
        <v>0</v>
      </c>
      <c r="O784" s="9" t="n">
        <v>1</v>
      </c>
      <c r="P784" s="8" t="n">
        <v>0</v>
      </c>
      <c r="Q784" s="9" t="n">
        <v>0</v>
      </c>
      <c r="R784" s="9" t="n">
        <v>1</v>
      </c>
      <c r="S784" s="9" t="n">
        <v>0</v>
      </c>
      <c r="T784" s="9" t="n">
        <v>0</v>
      </c>
      <c r="U784" s="8" t="n">
        <v>4530</v>
      </c>
      <c r="V784" s="9" t="n">
        <v>3</v>
      </c>
      <c r="W784" s="9">
        <f>U784-V784-1</f>
        <v/>
      </c>
      <c r="X784" s="9">
        <f>COUNTIF(B:B,B784)</f>
        <v/>
      </c>
      <c r="Y784" s="7">
        <f>(0*AN784+9*AO784+15*AP784+18*AQ784)</f>
        <v/>
      </c>
      <c r="Z784" s="7">
        <f>BQ784-Y784-6</f>
        <v/>
      </c>
      <c r="AA784" s="9" t="n">
        <v>1</v>
      </c>
      <c r="AB784" s="9" t="n">
        <v>0</v>
      </c>
      <c r="AC784" s="9" t="n">
        <v>0</v>
      </c>
      <c r="AD784" s="9" t="n">
        <v>0</v>
      </c>
      <c r="AE784" s="9" t="n">
        <v>0</v>
      </c>
      <c r="AF784" s="9" t="n">
        <v>1</v>
      </c>
      <c r="AG784" s="8" t="n">
        <v>0</v>
      </c>
      <c r="AH784" s="9" t="n">
        <v>0</v>
      </c>
      <c r="AI784" s="30" t="n">
        <v>1</v>
      </c>
      <c r="AJ784" s="9" t="n">
        <v>0</v>
      </c>
      <c r="AK784" s="30" t="n">
        <v>1</v>
      </c>
      <c r="AL784" s="21" t="n">
        <v>2001</v>
      </c>
      <c r="AM784" s="23">
        <f>LN(AL784)</f>
        <v/>
      </c>
      <c r="AN784" s="33" t="n">
        <v>0</v>
      </c>
      <c r="AO784" s="33" t="n">
        <v>0.79</v>
      </c>
      <c r="AP784" s="33" t="n">
        <v>0.2</v>
      </c>
      <c r="AQ784" s="43" t="n">
        <v>0.01</v>
      </c>
      <c r="AR784" s="33" t="inlineStr">
        <is>
          <t>.</t>
        </is>
      </c>
      <c r="AS784" s="43" t="inlineStr">
        <is>
          <t>.</t>
        </is>
      </c>
      <c r="AT784" s="42" t="inlineStr">
        <is>
          <t>.</t>
        </is>
      </c>
      <c r="AU784" s="18" t="inlineStr">
        <is>
          <t>.</t>
        </is>
      </c>
      <c r="AV784" s="39">
        <f>1-AW784</f>
        <v/>
      </c>
      <c r="AW784" s="40" t="n">
        <v>0.39</v>
      </c>
      <c r="AX784" s="39">
        <f>1-AY784</f>
        <v/>
      </c>
      <c r="AY784" s="40" t="n">
        <v>0.212</v>
      </c>
      <c r="BA784" s="18" t="n"/>
      <c r="BB784" t="n">
        <v>0.3682</v>
      </c>
      <c r="BC784" s="18">
        <f>1-BB784</f>
        <v/>
      </c>
      <c r="BD784" s="18" t="inlineStr">
        <is>
          <t>Tanzania</t>
        </is>
      </c>
      <c r="BE784" t="n">
        <v>0</v>
      </c>
      <c r="BF784" t="n">
        <v>0</v>
      </c>
      <c r="BG784" t="n">
        <v>0</v>
      </c>
      <c r="BH784" t="n">
        <v>0</v>
      </c>
      <c r="BI784" t="n">
        <v>0</v>
      </c>
      <c r="BJ784" t="n">
        <v>0</v>
      </c>
      <c r="BK784" s="18" t="n">
        <v>1</v>
      </c>
      <c r="BL784" t="n">
        <v>0</v>
      </c>
      <c r="BM784" t="n">
        <v>0</v>
      </c>
      <c r="BN784" s="18" t="n">
        <v>1</v>
      </c>
      <c r="BO784" t="n">
        <v>17</v>
      </c>
      <c r="BP784" t="n">
        <v>81.03</v>
      </c>
      <c r="BQ784" s="25" t="n">
        <v>39.5</v>
      </c>
      <c r="BR784" t="n">
        <v>1</v>
      </c>
      <c r="BS784" t="n">
        <v>0</v>
      </c>
      <c r="BT784" t="n">
        <v>0</v>
      </c>
      <c r="BU784" t="n">
        <v>0</v>
      </c>
      <c r="BV784" t="n">
        <v>0</v>
      </c>
      <c r="BW784" t="n">
        <v>0</v>
      </c>
      <c r="BX784" t="n">
        <v>0</v>
      </c>
      <c r="BY784" s="18" t="n">
        <v>0</v>
      </c>
      <c r="BZ784" t="n">
        <v>0</v>
      </c>
      <c r="CA784" t="n">
        <v>0</v>
      </c>
      <c r="CB784" t="n">
        <v>1</v>
      </c>
      <c r="CC784" s="18" t="n">
        <v>0</v>
      </c>
      <c r="CD784" t="n">
        <v>0</v>
      </c>
      <c r="CE784" t="n">
        <v>0</v>
      </c>
      <c r="CF784" t="n">
        <v>0</v>
      </c>
      <c r="CG784" t="n">
        <v>0</v>
      </c>
      <c r="CH784" s="18" t="n">
        <v>0</v>
      </c>
      <c r="CI784" t="n">
        <v>1</v>
      </c>
      <c r="CJ784" t="n">
        <v>1</v>
      </c>
      <c r="CK784" t="n">
        <v>0</v>
      </c>
      <c r="CL784" t="n">
        <v>0</v>
      </c>
      <c r="CM784" t="n">
        <v>0</v>
      </c>
      <c r="CN784" t="n">
        <v>0</v>
      </c>
      <c r="CO784" t="n">
        <v>0</v>
      </c>
      <c r="CP784" t="n">
        <v>0</v>
      </c>
      <c r="CQ784" t="n">
        <v>0</v>
      </c>
      <c r="CR784" t="n">
        <v>0</v>
      </c>
      <c r="CS784" s="18" t="n">
        <v>0</v>
      </c>
      <c r="DD784" s="34" t="inlineStr">
        <is>
          <t>X</t>
        </is>
      </c>
    </row>
    <row r="785">
      <c r="A785" t="n">
        <v>784</v>
      </c>
      <c r="B785" t="n">
        <v>48</v>
      </c>
      <c r="C785" s="25" t="inlineStr">
        <is>
          <t>Joseph (2020)</t>
        </is>
      </c>
      <c r="D785" s="12" t="n">
        <v>16</v>
      </c>
      <c r="E785" s="14" t="n">
        <v>0.4</v>
      </c>
      <c r="F785" s="7">
        <f>D785/E785</f>
        <v/>
      </c>
      <c r="G785" s="7">
        <f>D785-E785</f>
        <v/>
      </c>
      <c r="H785" s="16">
        <f>D785+E785</f>
        <v/>
      </c>
      <c r="I785" s="11">
        <f>IFERROR(F785/SQRT(F785^2+W785), "X")</f>
        <v/>
      </c>
      <c r="J785" s="33">
        <f>IFERROR(SQRT((1-I785^2)/W785), "X")</f>
        <v/>
      </c>
      <c r="K785" s="33">
        <f>IFERROR(1/J785, "X")</f>
        <v/>
      </c>
      <c r="L785" s="33">
        <f>IFERROR(I785-J785, "X")</f>
        <v/>
      </c>
      <c r="M785" s="33">
        <f>IFERROR(I785+J785, "X")</f>
        <v/>
      </c>
      <c r="N785" s="8" t="n">
        <v>0</v>
      </c>
      <c r="O785" s="9" t="n">
        <v>1</v>
      </c>
      <c r="P785" s="8" t="n">
        <v>0</v>
      </c>
      <c r="Q785" s="9" t="n">
        <v>0</v>
      </c>
      <c r="R785" s="9" t="n">
        <v>1</v>
      </c>
      <c r="S785" s="9" t="n">
        <v>0</v>
      </c>
      <c r="T785" s="9" t="n">
        <v>0</v>
      </c>
      <c r="U785" s="8" t="n">
        <v>10502</v>
      </c>
      <c r="V785" s="9" t="n">
        <v>3</v>
      </c>
      <c r="W785" s="9">
        <f>U785-V785-1</f>
        <v/>
      </c>
      <c r="X785" s="9">
        <f>COUNTIF(B:B,B785)</f>
        <v/>
      </c>
      <c r="Y785" s="7">
        <f>(0*AN785+9*AO785+15*AP785+18*AQ785)</f>
        <v/>
      </c>
      <c r="Z785" s="7">
        <f>BQ785-Y785-6</f>
        <v/>
      </c>
      <c r="AA785" s="9" t="n">
        <v>1</v>
      </c>
      <c r="AB785" s="9" t="n">
        <v>0</v>
      </c>
      <c r="AC785" s="9" t="n">
        <v>0</v>
      </c>
      <c r="AD785" s="9" t="n">
        <v>0</v>
      </c>
      <c r="AE785" s="9" t="n">
        <v>0</v>
      </c>
      <c r="AF785" s="9" t="n">
        <v>1</v>
      </c>
      <c r="AG785" s="8" t="n">
        <v>0</v>
      </c>
      <c r="AH785" s="9" t="n">
        <v>0</v>
      </c>
      <c r="AI785" s="30" t="n">
        <v>1</v>
      </c>
      <c r="AJ785" s="9" t="n">
        <v>0</v>
      </c>
      <c r="AK785" s="30" t="n">
        <v>1</v>
      </c>
      <c r="AL785" s="21" t="n">
        <v>2006</v>
      </c>
      <c r="AM785" s="23">
        <f>LN(AL785)</f>
        <v/>
      </c>
      <c r="AN785" s="33" t="n">
        <v>0</v>
      </c>
      <c r="AO785" s="33" t="n">
        <v>0.83</v>
      </c>
      <c r="AP785" s="33" t="n">
        <v>0.15</v>
      </c>
      <c r="AQ785" s="43" t="n">
        <v>0.02</v>
      </c>
      <c r="AR785" s="33" t="inlineStr">
        <is>
          <t>.</t>
        </is>
      </c>
      <c r="AS785" s="43" t="inlineStr">
        <is>
          <t>.</t>
        </is>
      </c>
      <c r="AT785" s="42" t="inlineStr">
        <is>
          <t>.</t>
        </is>
      </c>
      <c r="AU785" s="18" t="inlineStr">
        <is>
          <t>.</t>
        </is>
      </c>
      <c r="AV785" s="39">
        <f>1-AW785</f>
        <v/>
      </c>
      <c r="AW785" s="40" t="n">
        <v>0.38</v>
      </c>
      <c r="AX785" s="39">
        <f>1-AY785</f>
        <v/>
      </c>
      <c r="AY785" s="40" t="n">
        <v>0.1974</v>
      </c>
      <c r="BA785" s="18" t="n"/>
      <c r="BB785" t="n">
        <v>0.393</v>
      </c>
      <c r="BC785" s="18">
        <f>1-BB785</f>
        <v/>
      </c>
      <c r="BD785" s="18" t="inlineStr">
        <is>
          <t>Tanzania</t>
        </is>
      </c>
      <c r="BE785" t="n">
        <v>0</v>
      </c>
      <c r="BF785" t="n">
        <v>0</v>
      </c>
      <c r="BG785" t="n">
        <v>0</v>
      </c>
      <c r="BH785" t="n">
        <v>0</v>
      </c>
      <c r="BI785" t="n">
        <v>0</v>
      </c>
      <c r="BJ785" t="n">
        <v>0</v>
      </c>
      <c r="BK785" s="18" t="n">
        <v>1</v>
      </c>
      <c r="BL785" t="n">
        <v>0</v>
      </c>
      <c r="BM785" t="n">
        <v>0</v>
      </c>
      <c r="BN785" s="18" t="n">
        <v>1</v>
      </c>
      <c r="BO785" t="n">
        <v>17</v>
      </c>
      <c r="BP785" t="n">
        <v>81.03</v>
      </c>
      <c r="BQ785" s="25" t="n">
        <v>39.5</v>
      </c>
      <c r="BR785" t="n">
        <v>1</v>
      </c>
      <c r="BS785" t="n">
        <v>0</v>
      </c>
      <c r="BT785" t="n">
        <v>0</v>
      </c>
      <c r="BU785" t="n">
        <v>0</v>
      </c>
      <c r="BV785" t="n">
        <v>0</v>
      </c>
      <c r="BW785" t="n">
        <v>0</v>
      </c>
      <c r="BX785" t="n">
        <v>0</v>
      </c>
      <c r="BY785" s="18" t="n">
        <v>0</v>
      </c>
      <c r="BZ785" t="n">
        <v>0</v>
      </c>
      <c r="CA785" t="n">
        <v>0</v>
      </c>
      <c r="CB785" t="n">
        <v>1</v>
      </c>
      <c r="CC785" s="18" t="n">
        <v>0</v>
      </c>
      <c r="CD785" t="n">
        <v>0</v>
      </c>
      <c r="CE785" t="n">
        <v>0</v>
      </c>
      <c r="CF785" t="n">
        <v>0</v>
      </c>
      <c r="CG785" t="n">
        <v>0</v>
      </c>
      <c r="CH785" s="18" t="n">
        <v>0</v>
      </c>
      <c r="CI785" t="n">
        <v>1</v>
      </c>
      <c r="CJ785" t="n">
        <v>1</v>
      </c>
      <c r="CK785" t="n">
        <v>0</v>
      </c>
      <c r="CL785" t="n">
        <v>0</v>
      </c>
      <c r="CM785" t="n">
        <v>0</v>
      </c>
      <c r="CN785" t="n">
        <v>0</v>
      </c>
      <c r="CO785" t="n">
        <v>0</v>
      </c>
      <c r="CP785" t="n">
        <v>0</v>
      </c>
      <c r="CQ785" t="n">
        <v>0</v>
      </c>
      <c r="CR785" t="n">
        <v>0</v>
      </c>
      <c r="CS785" s="18" t="n">
        <v>0</v>
      </c>
      <c r="DD785" s="34" t="inlineStr">
        <is>
          <t>X</t>
        </is>
      </c>
    </row>
    <row r="786">
      <c r="A786" t="n">
        <v>785</v>
      </c>
      <c r="B786" t="n">
        <v>48</v>
      </c>
      <c r="C786" s="25" t="inlineStr">
        <is>
          <t>Joseph (2020)</t>
        </is>
      </c>
      <c r="D786" s="12" t="n">
        <v>16.4</v>
      </c>
      <c r="E786" s="14" t="n">
        <v>0.4</v>
      </c>
      <c r="F786" s="7">
        <f>D786/E786</f>
        <v/>
      </c>
      <c r="G786" s="7">
        <f>D786-E786</f>
        <v/>
      </c>
      <c r="H786" s="16">
        <f>D786+E786</f>
        <v/>
      </c>
      <c r="I786" s="11">
        <f>IFERROR(F786/SQRT(F786^2+W786), "X")</f>
        <v/>
      </c>
      <c r="J786" s="33">
        <f>IFERROR(SQRT((1-I786^2)/W786), "X")</f>
        <v/>
      </c>
      <c r="K786" s="33">
        <f>IFERROR(1/J786, "X")</f>
        <v/>
      </c>
      <c r="L786" s="33">
        <f>IFERROR(I786-J786, "X")</f>
        <v/>
      </c>
      <c r="M786" s="33">
        <f>IFERROR(I786+J786, "X")</f>
        <v/>
      </c>
      <c r="N786" s="8" t="n">
        <v>0</v>
      </c>
      <c r="O786" s="9" t="n">
        <v>1</v>
      </c>
      <c r="P786" s="8" t="n">
        <v>0</v>
      </c>
      <c r="Q786" s="9" t="n">
        <v>0</v>
      </c>
      <c r="R786" s="9" t="n">
        <v>1</v>
      </c>
      <c r="S786" s="9" t="n">
        <v>0</v>
      </c>
      <c r="T786" s="9" t="n">
        <v>0</v>
      </c>
      <c r="U786" s="8" t="n">
        <v>14312</v>
      </c>
      <c r="V786" s="9" t="n">
        <v>3</v>
      </c>
      <c r="W786" s="9">
        <f>U786-V786-1</f>
        <v/>
      </c>
      <c r="X786" s="9">
        <f>COUNTIF(B:B,B786)</f>
        <v/>
      </c>
      <c r="Y786" s="7">
        <f>(0*AN786+9*AO786+15*AP786+18*AQ786)</f>
        <v/>
      </c>
      <c r="Z786" s="7">
        <f>BQ786-Y786-6</f>
        <v/>
      </c>
      <c r="AA786" s="9" t="n">
        <v>1</v>
      </c>
      <c r="AB786" s="9" t="n">
        <v>0</v>
      </c>
      <c r="AC786" s="9" t="n">
        <v>0</v>
      </c>
      <c r="AD786" s="9" t="n">
        <v>0</v>
      </c>
      <c r="AE786" s="9" t="n">
        <v>0</v>
      </c>
      <c r="AF786" s="9" t="n">
        <v>1</v>
      </c>
      <c r="AG786" s="8" t="n">
        <v>0</v>
      </c>
      <c r="AH786" s="9" t="n">
        <v>0</v>
      </c>
      <c r="AI786" s="30" t="n">
        <v>1</v>
      </c>
      <c r="AJ786" s="9" t="n">
        <v>0</v>
      </c>
      <c r="AK786" s="30" t="n">
        <v>1</v>
      </c>
      <c r="AL786" s="21" t="n">
        <v>2014</v>
      </c>
      <c r="AM786" s="23">
        <f>LN(AL786)</f>
        <v/>
      </c>
      <c r="AN786" s="33" t="n">
        <v>0</v>
      </c>
      <c r="AO786" s="33" t="n">
        <v>0.7</v>
      </c>
      <c r="AP786" s="33" t="n">
        <v>0.23</v>
      </c>
      <c r="AQ786" s="43" t="n">
        <v>0.07000000000000001</v>
      </c>
      <c r="AR786" s="33" t="inlineStr">
        <is>
          <t>.</t>
        </is>
      </c>
      <c r="AS786" s="43" t="inlineStr">
        <is>
          <t>.</t>
        </is>
      </c>
      <c r="AT786" s="42" t="inlineStr">
        <is>
          <t>.</t>
        </is>
      </c>
      <c r="AU786" s="18" t="inlineStr">
        <is>
          <t>.</t>
        </is>
      </c>
      <c r="AV786" s="39">
        <f>1-AW786</f>
        <v/>
      </c>
      <c r="AW786" s="40" t="n">
        <v>0.41</v>
      </c>
      <c r="AX786" s="39">
        <f>1-AY786</f>
        <v/>
      </c>
      <c r="AY786" s="40" t="n">
        <v>0.2011</v>
      </c>
      <c r="BA786" s="18" t="n"/>
      <c r="BB786" t="n">
        <v>0.1943</v>
      </c>
      <c r="BC786" s="18">
        <f>1-BB786</f>
        <v/>
      </c>
      <c r="BD786" s="18" t="inlineStr">
        <is>
          <t>Tanzania</t>
        </is>
      </c>
      <c r="BE786" t="n">
        <v>0</v>
      </c>
      <c r="BF786" t="n">
        <v>0</v>
      </c>
      <c r="BG786" t="n">
        <v>0</v>
      </c>
      <c r="BH786" t="n">
        <v>0</v>
      </c>
      <c r="BI786" t="n">
        <v>0</v>
      </c>
      <c r="BJ786" t="n">
        <v>0</v>
      </c>
      <c r="BK786" s="18" t="n">
        <v>1</v>
      </c>
      <c r="BL786" t="n">
        <v>0</v>
      </c>
      <c r="BM786" t="n">
        <v>0</v>
      </c>
      <c r="BN786" s="18" t="n">
        <v>1</v>
      </c>
      <c r="BO786" t="n">
        <v>17</v>
      </c>
      <c r="BP786" t="n">
        <v>81.03</v>
      </c>
      <c r="BQ786" s="25" t="n">
        <v>39.5</v>
      </c>
      <c r="BR786" t="n">
        <v>1</v>
      </c>
      <c r="BS786" t="n">
        <v>0</v>
      </c>
      <c r="BT786" t="n">
        <v>0</v>
      </c>
      <c r="BU786" t="n">
        <v>0</v>
      </c>
      <c r="BV786" t="n">
        <v>0</v>
      </c>
      <c r="BW786" t="n">
        <v>0</v>
      </c>
      <c r="BX786" t="n">
        <v>0</v>
      </c>
      <c r="BY786" s="18" t="n">
        <v>0</v>
      </c>
      <c r="BZ786" t="n">
        <v>0</v>
      </c>
      <c r="CA786" t="n">
        <v>0</v>
      </c>
      <c r="CB786" t="n">
        <v>1</v>
      </c>
      <c r="CC786" s="18" t="n">
        <v>0</v>
      </c>
      <c r="CD786" t="n">
        <v>0</v>
      </c>
      <c r="CE786" t="n">
        <v>0</v>
      </c>
      <c r="CF786" t="n">
        <v>0</v>
      </c>
      <c r="CG786" t="n">
        <v>0</v>
      </c>
      <c r="CH786" s="18" t="n">
        <v>0</v>
      </c>
      <c r="CI786" t="n">
        <v>1</v>
      </c>
      <c r="CJ786" t="n">
        <v>1</v>
      </c>
      <c r="CK786" t="n">
        <v>0</v>
      </c>
      <c r="CL786" t="n">
        <v>0</v>
      </c>
      <c r="CM786" t="n">
        <v>0</v>
      </c>
      <c r="CN786" t="n">
        <v>0</v>
      </c>
      <c r="CO786" t="n">
        <v>0</v>
      </c>
      <c r="CP786" t="n">
        <v>0</v>
      </c>
      <c r="CQ786" t="n">
        <v>0</v>
      </c>
      <c r="CR786" t="n">
        <v>0</v>
      </c>
      <c r="CS786" s="18" t="n">
        <v>0</v>
      </c>
      <c r="DD786" s="34" t="inlineStr">
        <is>
          <t>X</t>
        </is>
      </c>
    </row>
    <row r="787">
      <c r="A787" t="n">
        <v>786</v>
      </c>
      <c r="B787" t="n">
        <v>48</v>
      </c>
      <c r="C787" s="25" t="inlineStr">
        <is>
          <t>Joseph (2020)</t>
        </is>
      </c>
      <c r="D787" s="12" t="n">
        <v>9.6</v>
      </c>
      <c r="E787" s="14" t="n">
        <v>0.4</v>
      </c>
      <c r="F787" s="7">
        <f>D787/E787</f>
        <v/>
      </c>
      <c r="G787" s="7">
        <f>D787-E787</f>
        <v/>
      </c>
      <c r="H787" s="16">
        <f>D787+E787</f>
        <v/>
      </c>
      <c r="I787" s="11">
        <f>IFERROR(F787/SQRT(F787^2+W787), "X")</f>
        <v/>
      </c>
      <c r="J787" s="33">
        <f>IFERROR(SQRT((1-I787^2)/W787), "X")</f>
        <v/>
      </c>
      <c r="K787" s="33">
        <f>IFERROR(1/J787, "X")</f>
        <v/>
      </c>
      <c r="L787" s="33">
        <f>IFERROR(I787-J787, "X")</f>
        <v/>
      </c>
      <c r="M787" s="33">
        <f>IFERROR(I787+J787, "X")</f>
        <v/>
      </c>
      <c r="N787" s="8" t="n">
        <v>0</v>
      </c>
      <c r="O787" s="9" t="n">
        <v>1</v>
      </c>
      <c r="P787" s="8" t="n">
        <v>0</v>
      </c>
      <c r="Q787" s="9" t="n">
        <v>0</v>
      </c>
      <c r="R787" s="9" t="n">
        <v>1</v>
      </c>
      <c r="S787" s="9" t="n">
        <v>0</v>
      </c>
      <c r="T787" s="9" t="n">
        <v>0</v>
      </c>
      <c r="U787" s="8" t="n">
        <v>7860</v>
      </c>
      <c r="V787" s="9" t="n">
        <v>14</v>
      </c>
      <c r="W787" s="9">
        <f>U787-V787-1</f>
        <v/>
      </c>
      <c r="X787" s="9">
        <f>COUNTIF(B:B,B787)</f>
        <v/>
      </c>
      <c r="Y787" s="7">
        <f>(0*AN787+9*AO787+15*AP787+18*AQ787)</f>
        <v/>
      </c>
      <c r="Z787" s="7">
        <f>BQ787-Y787-6</f>
        <v/>
      </c>
      <c r="AA787" s="9" t="n">
        <v>1</v>
      </c>
      <c r="AB787" s="9" t="n">
        <v>0</v>
      </c>
      <c r="AC787" s="9" t="n">
        <v>0</v>
      </c>
      <c r="AD787" s="9" t="n">
        <v>0</v>
      </c>
      <c r="AE787" s="9" t="n">
        <v>0</v>
      </c>
      <c r="AF787" s="9" t="n">
        <v>1</v>
      </c>
      <c r="AG787" s="8" t="n">
        <v>0</v>
      </c>
      <c r="AH787" s="9" t="n">
        <v>0</v>
      </c>
      <c r="AI787" s="30" t="n">
        <v>1</v>
      </c>
      <c r="AJ787" s="9" t="n">
        <v>0</v>
      </c>
      <c r="AK787" s="30" t="n">
        <v>1</v>
      </c>
      <c r="AL787" s="21" t="n">
        <v>2001</v>
      </c>
      <c r="AM787" s="23">
        <f>LN(AL787)</f>
        <v/>
      </c>
      <c r="AN787" s="33" t="n">
        <v>0</v>
      </c>
      <c r="AO787" s="33" t="n">
        <v>0.79</v>
      </c>
      <c r="AP787" s="33" t="n">
        <v>0.2</v>
      </c>
      <c r="AQ787" s="43" t="n">
        <v>0.01</v>
      </c>
      <c r="AR787" s="33" t="inlineStr">
        <is>
          <t>.</t>
        </is>
      </c>
      <c r="AS787" s="43" t="inlineStr">
        <is>
          <t>.</t>
        </is>
      </c>
      <c r="AT787" s="42" t="inlineStr">
        <is>
          <t>.</t>
        </is>
      </c>
      <c r="AU787" s="18" t="inlineStr">
        <is>
          <t>.</t>
        </is>
      </c>
      <c r="AV787" s="39">
        <f>1-AW787</f>
        <v/>
      </c>
      <c r="AW787" s="40" t="n">
        <v>0.39</v>
      </c>
      <c r="AX787" s="39">
        <f>1-AY787</f>
        <v/>
      </c>
      <c r="AY787" s="40" t="n">
        <v>0.212</v>
      </c>
      <c r="BA787" s="18" t="n"/>
      <c r="BB787" t="n">
        <v>0.3682</v>
      </c>
      <c r="BC787" s="18">
        <f>1-BB787</f>
        <v/>
      </c>
      <c r="BD787" s="18" t="inlineStr">
        <is>
          <t>Tanzania</t>
        </is>
      </c>
      <c r="BE787" t="n">
        <v>0</v>
      </c>
      <c r="BF787" t="n">
        <v>0</v>
      </c>
      <c r="BG787" t="n">
        <v>0</v>
      </c>
      <c r="BH787" t="n">
        <v>0</v>
      </c>
      <c r="BI787" t="n">
        <v>0</v>
      </c>
      <c r="BJ787" t="n">
        <v>0</v>
      </c>
      <c r="BK787" s="18" t="n">
        <v>1</v>
      </c>
      <c r="BL787" t="n">
        <v>0</v>
      </c>
      <c r="BM787" t="n">
        <v>0</v>
      </c>
      <c r="BN787" s="18" t="n">
        <v>1</v>
      </c>
      <c r="BO787" t="n">
        <v>17</v>
      </c>
      <c r="BP787" t="n">
        <v>81.03</v>
      </c>
      <c r="BQ787" s="25" t="n">
        <v>39.5</v>
      </c>
      <c r="BR787" t="n">
        <v>1</v>
      </c>
      <c r="BS787" t="n">
        <v>0</v>
      </c>
      <c r="BT787" t="n">
        <v>0</v>
      </c>
      <c r="BU787" t="n">
        <v>0</v>
      </c>
      <c r="BV787" t="n">
        <v>0</v>
      </c>
      <c r="BW787" t="n">
        <v>0</v>
      </c>
      <c r="BX787" t="n">
        <v>0</v>
      </c>
      <c r="BY787" s="18" t="n">
        <v>0</v>
      </c>
      <c r="BZ787" t="n">
        <v>0</v>
      </c>
      <c r="CA787" t="n">
        <v>0</v>
      </c>
      <c r="CB787" t="n">
        <v>1</v>
      </c>
      <c r="CC787" s="18" t="n">
        <v>0</v>
      </c>
      <c r="CD787" t="n">
        <v>0</v>
      </c>
      <c r="CE787" t="n">
        <v>0</v>
      </c>
      <c r="CF787" t="n">
        <v>0</v>
      </c>
      <c r="CG787" t="n">
        <v>0</v>
      </c>
      <c r="CH787" s="18" t="n">
        <v>0</v>
      </c>
      <c r="CI787" t="n">
        <v>1</v>
      </c>
      <c r="CJ787" t="n">
        <v>1</v>
      </c>
      <c r="CK787" t="n">
        <v>0</v>
      </c>
      <c r="CL787" t="n">
        <v>0</v>
      </c>
      <c r="CM787" t="n">
        <v>0</v>
      </c>
      <c r="CN787" t="n">
        <v>0</v>
      </c>
      <c r="CO787" t="n">
        <v>1</v>
      </c>
      <c r="CP787" t="n">
        <v>1</v>
      </c>
      <c r="CQ787" t="n">
        <v>0</v>
      </c>
      <c r="CR787" t="n">
        <v>1</v>
      </c>
      <c r="CS787" s="18" t="n">
        <v>0</v>
      </c>
      <c r="DD787" s="34" t="inlineStr">
        <is>
          <t>X</t>
        </is>
      </c>
    </row>
    <row r="788">
      <c r="A788" t="n">
        <v>787</v>
      </c>
      <c r="B788" t="n">
        <v>48</v>
      </c>
      <c r="C788" s="25" t="inlineStr">
        <is>
          <t>Joseph (2020)</t>
        </is>
      </c>
      <c r="D788" s="12" t="n">
        <v>8.9</v>
      </c>
      <c r="E788" s="14" t="n">
        <v>0.4</v>
      </c>
      <c r="F788" s="7">
        <f>D788/E788</f>
        <v/>
      </c>
      <c r="G788" s="7">
        <f>D788-E788</f>
        <v/>
      </c>
      <c r="H788" s="16">
        <f>D788+E788</f>
        <v/>
      </c>
      <c r="I788" s="11">
        <f>IFERROR(F788/SQRT(F788^2+W788), "X")</f>
        <v/>
      </c>
      <c r="J788" s="33">
        <f>IFERROR(SQRT((1-I788^2)/W788), "X")</f>
        <v/>
      </c>
      <c r="K788" s="33">
        <f>IFERROR(1/J788, "X")</f>
        <v/>
      </c>
      <c r="L788" s="33">
        <f>IFERROR(I788-J788, "X")</f>
        <v/>
      </c>
      <c r="M788" s="33">
        <f>IFERROR(I788+J788, "X")</f>
        <v/>
      </c>
      <c r="N788" s="8" t="n">
        <v>0</v>
      </c>
      <c r="O788" s="9" t="n">
        <v>1</v>
      </c>
      <c r="P788" s="8" t="n">
        <v>0</v>
      </c>
      <c r="Q788" s="9" t="n">
        <v>0</v>
      </c>
      <c r="R788" s="9" t="n">
        <v>1</v>
      </c>
      <c r="S788" s="9" t="n">
        <v>0</v>
      </c>
      <c r="T788" s="9" t="n">
        <v>0</v>
      </c>
      <c r="U788" s="8" t="n">
        <v>10502</v>
      </c>
      <c r="V788" s="9" t="n">
        <v>14</v>
      </c>
      <c r="W788" s="9">
        <f>U788-V788-1</f>
        <v/>
      </c>
      <c r="X788" s="9">
        <f>COUNTIF(B:B,B788)</f>
        <v/>
      </c>
      <c r="Y788" s="7">
        <f>(0*AN788+9*AO788+15*AP788+18*AQ788)</f>
        <v/>
      </c>
      <c r="Z788" s="7">
        <f>BQ788-Y788-6</f>
        <v/>
      </c>
      <c r="AA788" s="9" t="n">
        <v>1</v>
      </c>
      <c r="AB788" s="9" t="n">
        <v>0</v>
      </c>
      <c r="AC788" s="9" t="n">
        <v>0</v>
      </c>
      <c r="AD788" s="9" t="n">
        <v>0</v>
      </c>
      <c r="AE788" s="9" t="n">
        <v>0</v>
      </c>
      <c r="AF788" s="9" t="n">
        <v>1</v>
      </c>
      <c r="AG788" s="8" t="n">
        <v>0</v>
      </c>
      <c r="AH788" s="9" t="n">
        <v>0</v>
      </c>
      <c r="AI788" s="30" t="n">
        <v>1</v>
      </c>
      <c r="AJ788" s="9" t="n">
        <v>0</v>
      </c>
      <c r="AK788" s="30" t="n">
        <v>1</v>
      </c>
      <c r="AL788" s="21" t="n">
        <v>2006</v>
      </c>
      <c r="AM788" s="23">
        <f>LN(AL788)</f>
        <v/>
      </c>
      <c r="AN788" s="33" t="n">
        <v>0</v>
      </c>
      <c r="AO788" s="33" t="n">
        <v>0.83</v>
      </c>
      <c r="AP788" s="33" t="n">
        <v>0.15</v>
      </c>
      <c r="AQ788" s="43" t="n">
        <v>0.02</v>
      </c>
      <c r="AR788" s="33" t="inlineStr">
        <is>
          <t>.</t>
        </is>
      </c>
      <c r="AS788" s="43" t="inlineStr">
        <is>
          <t>.</t>
        </is>
      </c>
      <c r="AT788" s="42" t="inlineStr">
        <is>
          <t>.</t>
        </is>
      </c>
      <c r="AU788" s="18" t="inlineStr">
        <is>
          <t>.</t>
        </is>
      </c>
      <c r="AV788" s="39">
        <f>1-AW788</f>
        <v/>
      </c>
      <c r="AW788" s="40" t="n">
        <v>0.38</v>
      </c>
      <c r="AX788" s="39">
        <f>1-AY788</f>
        <v/>
      </c>
      <c r="AY788" s="40" t="n">
        <v>0.1974</v>
      </c>
      <c r="BA788" s="18" t="n"/>
      <c r="BB788" t="n">
        <v>0.393</v>
      </c>
      <c r="BC788" s="18">
        <f>1-BB788</f>
        <v/>
      </c>
      <c r="BD788" s="18" t="inlineStr">
        <is>
          <t>Tanzania</t>
        </is>
      </c>
      <c r="BE788" t="n">
        <v>0</v>
      </c>
      <c r="BF788" t="n">
        <v>0</v>
      </c>
      <c r="BG788" t="n">
        <v>0</v>
      </c>
      <c r="BH788" t="n">
        <v>0</v>
      </c>
      <c r="BI788" t="n">
        <v>0</v>
      </c>
      <c r="BJ788" t="n">
        <v>0</v>
      </c>
      <c r="BK788" s="18" t="n">
        <v>1</v>
      </c>
      <c r="BL788" t="n">
        <v>0</v>
      </c>
      <c r="BM788" t="n">
        <v>0</v>
      </c>
      <c r="BN788" s="18" t="n">
        <v>1</v>
      </c>
      <c r="BO788" t="n">
        <v>17</v>
      </c>
      <c r="BP788" t="n">
        <v>81.03</v>
      </c>
      <c r="BQ788" s="25" t="n">
        <v>39.5</v>
      </c>
      <c r="BR788" t="n">
        <v>1</v>
      </c>
      <c r="BS788" t="n">
        <v>0</v>
      </c>
      <c r="BT788" t="n">
        <v>0</v>
      </c>
      <c r="BU788" t="n">
        <v>0</v>
      </c>
      <c r="BV788" t="n">
        <v>0</v>
      </c>
      <c r="BW788" t="n">
        <v>0</v>
      </c>
      <c r="BX788" t="n">
        <v>0</v>
      </c>
      <c r="BY788" s="18" t="n">
        <v>0</v>
      </c>
      <c r="BZ788" t="n">
        <v>0</v>
      </c>
      <c r="CA788" t="n">
        <v>0</v>
      </c>
      <c r="CB788" t="n">
        <v>1</v>
      </c>
      <c r="CC788" s="18" t="n">
        <v>0</v>
      </c>
      <c r="CD788" t="n">
        <v>0</v>
      </c>
      <c r="CE788" t="n">
        <v>0</v>
      </c>
      <c r="CF788" t="n">
        <v>0</v>
      </c>
      <c r="CG788" t="n">
        <v>0</v>
      </c>
      <c r="CH788" s="18" t="n">
        <v>0</v>
      </c>
      <c r="CI788" t="n">
        <v>1</v>
      </c>
      <c r="CJ788" t="n">
        <v>1</v>
      </c>
      <c r="CK788" t="n">
        <v>0</v>
      </c>
      <c r="CL788" t="n">
        <v>0</v>
      </c>
      <c r="CM788" t="n">
        <v>0</v>
      </c>
      <c r="CN788" t="n">
        <v>0</v>
      </c>
      <c r="CO788" t="n">
        <v>1</v>
      </c>
      <c r="CP788" t="n">
        <v>1</v>
      </c>
      <c r="CQ788" t="n">
        <v>0</v>
      </c>
      <c r="CR788" t="n">
        <v>1</v>
      </c>
      <c r="CS788" s="18" t="n">
        <v>0</v>
      </c>
      <c r="DD788" s="34" t="inlineStr">
        <is>
          <t>X</t>
        </is>
      </c>
    </row>
    <row r="789">
      <c r="A789" t="n">
        <v>788</v>
      </c>
      <c r="B789" t="n">
        <v>48</v>
      </c>
      <c r="C789" s="25" t="inlineStr">
        <is>
          <t>Joseph (2020)</t>
        </is>
      </c>
      <c r="D789" s="12" t="n">
        <v>10.8</v>
      </c>
      <c r="E789" s="14" t="n">
        <v>0.3</v>
      </c>
      <c r="F789" s="7">
        <f>D789/E789</f>
        <v/>
      </c>
      <c r="G789" s="7">
        <f>D789-E789</f>
        <v/>
      </c>
      <c r="H789" s="16">
        <f>D789+E789</f>
        <v/>
      </c>
      <c r="I789" s="11">
        <f>IFERROR(F789/SQRT(F789^2+W789), "X")</f>
        <v/>
      </c>
      <c r="J789" s="33">
        <f>IFERROR(SQRT((1-I789^2)/W789), "X")</f>
        <v/>
      </c>
      <c r="K789" s="33">
        <f>IFERROR(1/J789, "X")</f>
        <v/>
      </c>
      <c r="L789" s="33">
        <f>IFERROR(I789-J789, "X")</f>
        <v/>
      </c>
      <c r="M789" s="33">
        <f>IFERROR(I789+J789, "X")</f>
        <v/>
      </c>
      <c r="N789" s="8" t="n">
        <v>0</v>
      </c>
      <c r="O789" s="9" t="n">
        <v>1</v>
      </c>
      <c r="P789" s="8" t="n">
        <v>0</v>
      </c>
      <c r="Q789" s="9" t="n">
        <v>0</v>
      </c>
      <c r="R789" s="9" t="n">
        <v>1</v>
      </c>
      <c r="S789" s="9" t="n">
        <v>0</v>
      </c>
      <c r="T789" s="9" t="n">
        <v>0</v>
      </c>
      <c r="U789" s="8" t="n">
        <v>14312</v>
      </c>
      <c r="V789" s="9" t="n">
        <v>14</v>
      </c>
      <c r="W789" s="9">
        <f>U789-V789-1</f>
        <v/>
      </c>
      <c r="X789" s="9">
        <f>COUNTIF(B:B,B789)</f>
        <v/>
      </c>
      <c r="Y789" s="7">
        <f>(0*AN789+9*AO789+15*AP789+18*AQ789)</f>
        <v/>
      </c>
      <c r="Z789" s="7">
        <f>BQ789-Y789-6</f>
        <v/>
      </c>
      <c r="AA789" s="9" t="n">
        <v>1</v>
      </c>
      <c r="AB789" s="9" t="n">
        <v>0</v>
      </c>
      <c r="AC789" s="9" t="n">
        <v>0</v>
      </c>
      <c r="AD789" s="9" t="n">
        <v>0</v>
      </c>
      <c r="AE789" s="9" t="n">
        <v>0</v>
      </c>
      <c r="AF789" s="9" t="n">
        <v>1</v>
      </c>
      <c r="AG789" s="8" t="n">
        <v>0</v>
      </c>
      <c r="AH789" s="9" t="n">
        <v>0</v>
      </c>
      <c r="AI789" s="30" t="n">
        <v>1</v>
      </c>
      <c r="AJ789" s="9" t="n">
        <v>0</v>
      </c>
      <c r="AK789" s="30" t="n">
        <v>1</v>
      </c>
      <c r="AL789" s="21" t="n">
        <v>2014</v>
      </c>
      <c r="AM789" s="23">
        <f>LN(AL789)</f>
        <v/>
      </c>
      <c r="AN789" s="33" t="n">
        <v>0</v>
      </c>
      <c r="AO789" s="33" t="n">
        <v>0.7</v>
      </c>
      <c r="AP789" s="33" t="n">
        <v>0.23</v>
      </c>
      <c r="AQ789" s="43" t="n">
        <v>0.07000000000000001</v>
      </c>
      <c r="AR789" s="33" t="inlineStr">
        <is>
          <t>.</t>
        </is>
      </c>
      <c r="AS789" s="43" t="inlineStr">
        <is>
          <t>.</t>
        </is>
      </c>
      <c r="AT789" s="42" t="inlineStr">
        <is>
          <t>.</t>
        </is>
      </c>
      <c r="AU789" s="18" t="inlineStr">
        <is>
          <t>.</t>
        </is>
      </c>
      <c r="AV789" s="39">
        <f>1-AW789</f>
        <v/>
      </c>
      <c r="AW789" s="40" t="n">
        <v>0.41</v>
      </c>
      <c r="AX789" s="39">
        <f>1-AY789</f>
        <v/>
      </c>
      <c r="AY789" s="40" t="n">
        <v>0.2011</v>
      </c>
      <c r="BA789" s="18" t="n"/>
      <c r="BB789" t="n">
        <v>0.1943</v>
      </c>
      <c r="BC789" s="18">
        <f>1-BB789</f>
        <v/>
      </c>
      <c r="BD789" s="18" t="inlineStr">
        <is>
          <t>Tanzania</t>
        </is>
      </c>
      <c r="BE789" t="n">
        <v>0</v>
      </c>
      <c r="BF789" t="n">
        <v>0</v>
      </c>
      <c r="BG789" t="n">
        <v>0</v>
      </c>
      <c r="BH789" t="n">
        <v>0</v>
      </c>
      <c r="BI789" t="n">
        <v>0</v>
      </c>
      <c r="BJ789" t="n">
        <v>0</v>
      </c>
      <c r="BK789" s="18" t="n">
        <v>1</v>
      </c>
      <c r="BL789" t="n">
        <v>0</v>
      </c>
      <c r="BM789" t="n">
        <v>0</v>
      </c>
      <c r="BN789" s="18" t="n">
        <v>1</v>
      </c>
      <c r="BO789" t="n">
        <v>17</v>
      </c>
      <c r="BP789" t="n">
        <v>81.03</v>
      </c>
      <c r="BQ789" s="25" t="n">
        <v>39.5</v>
      </c>
      <c r="BR789" t="n">
        <v>1</v>
      </c>
      <c r="BS789" t="n">
        <v>0</v>
      </c>
      <c r="BT789" t="n">
        <v>0</v>
      </c>
      <c r="BU789" t="n">
        <v>0</v>
      </c>
      <c r="BV789" t="n">
        <v>0</v>
      </c>
      <c r="BW789" t="n">
        <v>0</v>
      </c>
      <c r="BX789" t="n">
        <v>0</v>
      </c>
      <c r="BY789" s="18" t="n">
        <v>0</v>
      </c>
      <c r="BZ789" t="n">
        <v>0</v>
      </c>
      <c r="CA789" t="n">
        <v>0</v>
      </c>
      <c r="CB789" t="n">
        <v>1</v>
      </c>
      <c r="CC789" s="18" t="n">
        <v>0</v>
      </c>
      <c r="CD789" t="n">
        <v>0</v>
      </c>
      <c r="CE789" t="n">
        <v>0</v>
      </c>
      <c r="CF789" t="n">
        <v>0</v>
      </c>
      <c r="CG789" t="n">
        <v>0</v>
      </c>
      <c r="CH789" s="18" t="n">
        <v>0</v>
      </c>
      <c r="CI789" t="n">
        <v>1</v>
      </c>
      <c r="CJ789" t="n">
        <v>1</v>
      </c>
      <c r="CK789" t="n">
        <v>0</v>
      </c>
      <c r="CL789" t="n">
        <v>0</v>
      </c>
      <c r="CM789" t="n">
        <v>0</v>
      </c>
      <c r="CN789" t="n">
        <v>0</v>
      </c>
      <c r="CO789" t="n">
        <v>1</v>
      </c>
      <c r="CP789" t="n">
        <v>1</v>
      </c>
      <c r="CQ789" t="n">
        <v>0</v>
      </c>
      <c r="CR789" t="n">
        <v>1</v>
      </c>
      <c r="CS789" s="18" t="n">
        <v>0</v>
      </c>
      <c r="DD789" s="34" t="inlineStr">
        <is>
          <t>X</t>
        </is>
      </c>
    </row>
    <row r="790">
      <c r="A790" t="n">
        <v>789</v>
      </c>
      <c r="B790" t="n">
        <v>48</v>
      </c>
      <c r="C790" s="25" t="inlineStr">
        <is>
          <t>Joseph (2020)</t>
        </is>
      </c>
      <c r="D790" s="12" t="n">
        <v>10.8</v>
      </c>
      <c r="E790" s="14" t="n">
        <v>0.7</v>
      </c>
      <c r="F790" s="7">
        <f>D790/E790</f>
        <v/>
      </c>
      <c r="G790" s="7">
        <f>D790-E790</f>
        <v/>
      </c>
      <c r="H790" s="16">
        <f>D790+E790</f>
        <v/>
      </c>
      <c r="I790" s="11">
        <f>IFERROR(F790/SQRT(F790^2+W790), "X")</f>
        <v/>
      </c>
      <c r="J790" s="33">
        <f>IFERROR(SQRT((1-I790^2)/W790), "X")</f>
        <v/>
      </c>
      <c r="K790" s="33">
        <f>IFERROR(1/J790, "X")</f>
        <v/>
      </c>
      <c r="L790" s="33">
        <f>IFERROR(I790-J790, "X")</f>
        <v/>
      </c>
      <c r="M790" s="33">
        <f>IFERROR(I790+J790, "X")</f>
        <v/>
      </c>
      <c r="N790" s="8" t="n">
        <v>0</v>
      </c>
      <c r="O790" s="9" t="n">
        <v>1</v>
      </c>
      <c r="P790" s="8" t="n">
        <v>0</v>
      </c>
      <c r="Q790" s="9" t="n">
        <v>0</v>
      </c>
      <c r="R790" s="9" t="n">
        <v>1</v>
      </c>
      <c r="S790" s="9" t="n">
        <v>0</v>
      </c>
      <c r="T790" s="9" t="n">
        <v>0</v>
      </c>
      <c r="U790" s="8" t="n">
        <v>7860</v>
      </c>
      <c r="V790" s="9" t="n">
        <v>14</v>
      </c>
      <c r="W790" s="9">
        <f>U790-V790-1</f>
        <v/>
      </c>
      <c r="X790" s="9">
        <f>COUNTIF(B:B,B790)</f>
        <v/>
      </c>
      <c r="Y790" s="7">
        <f>(0*AN790+9*AO790+15*AP790+18*AQ790)</f>
        <v/>
      </c>
      <c r="Z790" s="7">
        <f>BQ790-Y790-6</f>
        <v/>
      </c>
      <c r="AA790" s="9" t="n">
        <v>1</v>
      </c>
      <c r="AB790" s="9" t="n">
        <v>0</v>
      </c>
      <c r="AC790" s="9" t="n">
        <v>0</v>
      </c>
      <c r="AD790" s="9" t="n">
        <v>0</v>
      </c>
      <c r="AE790" s="9" t="n">
        <v>0</v>
      </c>
      <c r="AF790" s="9" t="n">
        <v>1</v>
      </c>
      <c r="AG790" s="8" t="n">
        <v>0</v>
      </c>
      <c r="AH790" s="9" t="n">
        <v>0</v>
      </c>
      <c r="AI790" s="30" t="n">
        <v>1</v>
      </c>
      <c r="AJ790" s="9" t="n">
        <v>0</v>
      </c>
      <c r="AK790" s="30" t="n">
        <v>1</v>
      </c>
      <c r="AL790" s="21" t="n">
        <v>2001</v>
      </c>
      <c r="AM790" s="23">
        <f>LN(AL790)</f>
        <v/>
      </c>
      <c r="AN790" s="33" t="n">
        <v>0</v>
      </c>
      <c r="AO790" s="33" t="n">
        <v>0.79</v>
      </c>
      <c r="AP790" s="33" t="n">
        <v>0.2</v>
      </c>
      <c r="AQ790" s="43" t="n">
        <v>0.01</v>
      </c>
      <c r="AR790" s="33" t="inlineStr">
        <is>
          <t>.</t>
        </is>
      </c>
      <c r="AS790" s="43" t="inlineStr">
        <is>
          <t>.</t>
        </is>
      </c>
      <c r="AT790" s="42" t="inlineStr">
        <is>
          <t>.</t>
        </is>
      </c>
      <c r="AU790" s="18" t="inlineStr">
        <is>
          <t>.</t>
        </is>
      </c>
      <c r="AV790" s="39">
        <f>1-AW790</f>
        <v/>
      </c>
      <c r="AW790" s="40" t="n">
        <v>0.39</v>
      </c>
      <c r="AX790" s="39">
        <f>1-AY790</f>
        <v/>
      </c>
      <c r="AY790" s="40" t="n">
        <v>0.212</v>
      </c>
      <c r="BA790" s="18" t="n"/>
      <c r="BB790" t="n">
        <v>0.3682</v>
      </c>
      <c r="BC790" s="18">
        <f>1-BB790</f>
        <v/>
      </c>
      <c r="BD790" s="18" t="inlineStr">
        <is>
          <t>Tanzania</t>
        </is>
      </c>
      <c r="BE790" t="n">
        <v>0</v>
      </c>
      <c r="BF790" t="n">
        <v>0</v>
      </c>
      <c r="BG790" t="n">
        <v>0</v>
      </c>
      <c r="BH790" t="n">
        <v>0</v>
      </c>
      <c r="BI790" t="n">
        <v>0</v>
      </c>
      <c r="BJ790" t="n">
        <v>0</v>
      </c>
      <c r="BK790" s="18" t="n">
        <v>1</v>
      </c>
      <c r="BL790" t="n">
        <v>0</v>
      </c>
      <c r="BM790" t="n">
        <v>0</v>
      </c>
      <c r="BN790" s="18" t="n">
        <v>1</v>
      </c>
      <c r="BO790" t="n">
        <v>17</v>
      </c>
      <c r="BP790" t="n">
        <v>81.03</v>
      </c>
      <c r="BQ790" s="25" t="n">
        <v>39.5</v>
      </c>
      <c r="BR790" t="n">
        <v>1</v>
      </c>
      <c r="BS790" t="n">
        <v>0</v>
      </c>
      <c r="BT790" t="n">
        <v>0</v>
      </c>
      <c r="BU790" t="n">
        <v>0</v>
      </c>
      <c r="BV790" t="n">
        <v>0</v>
      </c>
      <c r="BW790" t="n">
        <v>0</v>
      </c>
      <c r="BX790" t="n">
        <v>0</v>
      </c>
      <c r="BY790" s="18" t="n">
        <v>0</v>
      </c>
      <c r="BZ790" t="n">
        <v>0</v>
      </c>
      <c r="CA790" t="n">
        <v>1</v>
      </c>
      <c r="CB790" t="n">
        <v>0</v>
      </c>
      <c r="CC790" s="18" t="n">
        <v>0</v>
      </c>
      <c r="CD790" t="n">
        <v>0</v>
      </c>
      <c r="CE790" t="n">
        <v>0</v>
      </c>
      <c r="CF790" t="n">
        <v>0</v>
      </c>
      <c r="CG790" t="n">
        <v>0</v>
      </c>
      <c r="CH790" s="18" t="n">
        <v>0</v>
      </c>
      <c r="CI790" t="n">
        <v>1</v>
      </c>
      <c r="CJ790" t="n">
        <v>1</v>
      </c>
      <c r="CK790" t="n">
        <v>0</v>
      </c>
      <c r="CL790" t="n">
        <v>0</v>
      </c>
      <c r="CM790" t="n">
        <v>0</v>
      </c>
      <c r="CN790" t="n">
        <v>0</v>
      </c>
      <c r="CO790" t="n">
        <v>1</v>
      </c>
      <c r="CP790" t="n">
        <v>1</v>
      </c>
      <c r="CQ790" t="n">
        <v>0</v>
      </c>
      <c r="CR790" t="n">
        <v>1</v>
      </c>
      <c r="CS790" s="18" t="n">
        <v>0</v>
      </c>
      <c r="DD790" s="34" t="inlineStr">
        <is>
          <t>X</t>
        </is>
      </c>
    </row>
    <row r="791">
      <c r="A791" t="n">
        <v>790</v>
      </c>
      <c r="B791" t="n">
        <v>48</v>
      </c>
      <c r="C791" s="25" t="inlineStr">
        <is>
          <t>Joseph (2020)</t>
        </is>
      </c>
      <c r="D791" s="12" t="n">
        <v>12.3</v>
      </c>
      <c r="E791" s="14" t="n">
        <v>1</v>
      </c>
      <c r="F791" s="7">
        <f>D791/E791</f>
        <v/>
      </c>
      <c r="G791" s="7">
        <f>D791-E791</f>
        <v/>
      </c>
      <c r="H791" s="16">
        <f>D791+E791</f>
        <v/>
      </c>
      <c r="I791" s="11">
        <f>IFERROR(F791/SQRT(F791^2+W791), "X")</f>
        <v/>
      </c>
      <c r="J791" s="33">
        <f>IFERROR(SQRT((1-I791^2)/W791), "X")</f>
        <v/>
      </c>
      <c r="K791" s="33">
        <f>IFERROR(1/J791, "X")</f>
        <v/>
      </c>
      <c r="L791" s="33">
        <f>IFERROR(I791-J791, "X")</f>
        <v/>
      </c>
      <c r="M791" s="33">
        <f>IFERROR(I791+J791, "X")</f>
        <v/>
      </c>
      <c r="N791" s="8" t="n">
        <v>0</v>
      </c>
      <c r="O791" s="9" t="n">
        <v>1</v>
      </c>
      <c r="P791" s="8" t="n">
        <v>0</v>
      </c>
      <c r="Q791" s="9" t="n">
        <v>0</v>
      </c>
      <c r="R791" s="9" t="n">
        <v>1</v>
      </c>
      <c r="S791" s="9" t="n">
        <v>0</v>
      </c>
      <c r="T791" s="9" t="n">
        <v>0</v>
      </c>
      <c r="U791" s="8" t="n">
        <v>10502</v>
      </c>
      <c r="V791" s="9" t="n">
        <v>14</v>
      </c>
      <c r="W791" s="9">
        <f>U791-V791-1</f>
        <v/>
      </c>
      <c r="X791" s="9">
        <f>COUNTIF(B:B,B791)</f>
        <v/>
      </c>
      <c r="Y791" s="7">
        <f>(0*AN791+9*AO791+15*AP791+18*AQ791)</f>
        <v/>
      </c>
      <c r="Z791" s="7">
        <f>BQ791-Y791-6</f>
        <v/>
      </c>
      <c r="AA791" s="9" t="n">
        <v>1</v>
      </c>
      <c r="AB791" s="9" t="n">
        <v>0</v>
      </c>
      <c r="AC791" s="9" t="n">
        <v>0</v>
      </c>
      <c r="AD791" s="9" t="n">
        <v>0</v>
      </c>
      <c r="AE791" s="9" t="n">
        <v>0</v>
      </c>
      <c r="AF791" s="9" t="n">
        <v>1</v>
      </c>
      <c r="AG791" s="8" t="n">
        <v>0</v>
      </c>
      <c r="AH791" s="9" t="n">
        <v>0</v>
      </c>
      <c r="AI791" s="30" t="n">
        <v>1</v>
      </c>
      <c r="AJ791" s="9" t="n">
        <v>0</v>
      </c>
      <c r="AK791" s="30" t="n">
        <v>1</v>
      </c>
      <c r="AL791" s="21" t="n">
        <v>2006</v>
      </c>
      <c r="AM791" s="23">
        <f>LN(AL791)</f>
        <v/>
      </c>
      <c r="AN791" s="33" t="n">
        <v>0</v>
      </c>
      <c r="AO791" s="33" t="n">
        <v>0.83</v>
      </c>
      <c r="AP791" s="33" t="n">
        <v>0.15</v>
      </c>
      <c r="AQ791" s="43" t="n">
        <v>0.02</v>
      </c>
      <c r="AR791" s="33" t="inlineStr">
        <is>
          <t>.</t>
        </is>
      </c>
      <c r="AS791" s="43" t="inlineStr">
        <is>
          <t>.</t>
        </is>
      </c>
      <c r="AT791" s="42" t="inlineStr">
        <is>
          <t>.</t>
        </is>
      </c>
      <c r="AU791" s="18" t="inlineStr">
        <is>
          <t>.</t>
        </is>
      </c>
      <c r="AV791" s="39">
        <f>1-AW791</f>
        <v/>
      </c>
      <c r="AW791" s="40" t="n">
        <v>0.38</v>
      </c>
      <c r="AX791" s="39">
        <f>1-AY791</f>
        <v/>
      </c>
      <c r="AY791" s="40" t="n">
        <v>0.1974</v>
      </c>
      <c r="BA791" s="18" t="n"/>
      <c r="BB791" t="n">
        <v>0.393</v>
      </c>
      <c r="BC791" s="18">
        <f>1-BB791</f>
        <v/>
      </c>
      <c r="BD791" s="18" t="inlineStr">
        <is>
          <t>Tanzania</t>
        </is>
      </c>
      <c r="BE791" t="n">
        <v>0</v>
      </c>
      <c r="BF791" t="n">
        <v>0</v>
      </c>
      <c r="BG791" t="n">
        <v>0</v>
      </c>
      <c r="BH791" t="n">
        <v>0</v>
      </c>
      <c r="BI791" t="n">
        <v>0</v>
      </c>
      <c r="BJ791" t="n">
        <v>0</v>
      </c>
      <c r="BK791" s="18" t="n">
        <v>1</v>
      </c>
      <c r="BL791" t="n">
        <v>0</v>
      </c>
      <c r="BM791" t="n">
        <v>0</v>
      </c>
      <c r="BN791" s="18" t="n">
        <v>1</v>
      </c>
      <c r="BO791" t="n">
        <v>17</v>
      </c>
      <c r="BP791" t="n">
        <v>81.03</v>
      </c>
      <c r="BQ791" s="25" t="n">
        <v>39.5</v>
      </c>
      <c r="BR791" t="n">
        <v>1</v>
      </c>
      <c r="BS791" t="n">
        <v>0</v>
      </c>
      <c r="BT791" t="n">
        <v>0</v>
      </c>
      <c r="BU791" t="n">
        <v>0</v>
      </c>
      <c r="BV791" t="n">
        <v>0</v>
      </c>
      <c r="BW791" t="n">
        <v>0</v>
      </c>
      <c r="BX791" t="n">
        <v>0</v>
      </c>
      <c r="BY791" s="18" t="n">
        <v>0</v>
      </c>
      <c r="BZ791" t="n">
        <v>0</v>
      </c>
      <c r="CA791" t="n">
        <v>1</v>
      </c>
      <c r="CB791" t="n">
        <v>0</v>
      </c>
      <c r="CC791" s="18" t="n">
        <v>0</v>
      </c>
      <c r="CD791" t="n">
        <v>0</v>
      </c>
      <c r="CE791" t="n">
        <v>0</v>
      </c>
      <c r="CF791" t="n">
        <v>0</v>
      </c>
      <c r="CG791" t="n">
        <v>0</v>
      </c>
      <c r="CH791" s="18" t="n">
        <v>0</v>
      </c>
      <c r="CI791" t="n">
        <v>1</v>
      </c>
      <c r="CJ791" t="n">
        <v>1</v>
      </c>
      <c r="CK791" t="n">
        <v>0</v>
      </c>
      <c r="CL791" t="n">
        <v>0</v>
      </c>
      <c r="CM791" t="n">
        <v>0</v>
      </c>
      <c r="CN791" t="n">
        <v>0</v>
      </c>
      <c r="CO791" t="n">
        <v>1</v>
      </c>
      <c r="CP791" t="n">
        <v>1</v>
      </c>
      <c r="CQ791" t="n">
        <v>0</v>
      </c>
      <c r="CR791" t="n">
        <v>1</v>
      </c>
      <c r="CS791" s="18" t="n">
        <v>0</v>
      </c>
      <c r="DD791" s="34" t="inlineStr">
        <is>
          <t>X</t>
        </is>
      </c>
    </row>
    <row r="792" customFormat="1" s="153">
      <c r="A792" s="153" t="n">
        <v>791</v>
      </c>
      <c r="B792" s="153" t="n">
        <v>48</v>
      </c>
      <c r="C792" s="154" t="inlineStr">
        <is>
          <t>Joseph (2020)</t>
        </is>
      </c>
      <c r="D792" s="155" t="n">
        <v>17.4</v>
      </c>
      <c r="E792" s="156" t="n">
        <v>1</v>
      </c>
      <c r="F792" s="157">
        <f>D792/E792</f>
        <v/>
      </c>
      <c r="G792" s="157">
        <f>D792-E792</f>
        <v/>
      </c>
      <c r="H792" s="158">
        <f>D792+E792</f>
        <v/>
      </c>
      <c r="I792" s="159">
        <f>IFERROR(F792/SQRT(F792^2+W792), "X")</f>
        <v/>
      </c>
      <c r="J792" s="160">
        <f>IFERROR(SQRT((1-I792^2)/W792), "X")</f>
        <v/>
      </c>
      <c r="K792" s="160">
        <f>IFERROR(1/J792, "X")</f>
        <v/>
      </c>
      <c r="L792" s="160">
        <f>IFERROR(I792-J792, "X")</f>
        <v/>
      </c>
      <c r="M792" s="160">
        <f>IFERROR(I792+J792, "X")</f>
        <v/>
      </c>
      <c r="N792" s="161" t="n">
        <v>0</v>
      </c>
      <c r="O792" s="162" t="n">
        <v>1</v>
      </c>
      <c r="P792" s="161" t="n">
        <v>0</v>
      </c>
      <c r="Q792" s="162" t="n">
        <v>0</v>
      </c>
      <c r="R792" s="162" t="n">
        <v>1</v>
      </c>
      <c r="S792" s="162" t="n">
        <v>0</v>
      </c>
      <c r="T792" s="162" t="n">
        <v>0</v>
      </c>
      <c r="U792" s="161" t="n">
        <v>14312</v>
      </c>
      <c r="V792" s="162" t="n">
        <v>14</v>
      </c>
      <c r="W792" s="162">
        <f>U792-V792-1</f>
        <v/>
      </c>
      <c r="X792" s="162">
        <f>COUNTIF(B:B,B792)</f>
        <v/>
      </c>
      <c r="Y792" s="157">
        <f>(0*AN792+9*AO792+15*AP792+18*AQ792)</f>
        <v/>
      </c>
      <c r="Z792" s="157">
        <f>BQ792-Y792-6</f>
        <v/>
      </c>
      <c r="AA792" s="162" t="n">
        <v>1</v>
      </c>
      <c r="AB792" s="162" t="n">
        <v>0</v>
      </c>
      <c r="AC792" s="162" t="n">
        <v>0</v>
      </c>
      <c r="AD792" s="162" t="n">
        <v>0</v>
      </c>
      <c r="AE792" s="162" t="n">
        <v>0</v>
      </c>
      <c r="AF792" s="162" t="n">
        <v>1</v>
      </c>
      <c r="AG792" s="161" t="n">
        <v>0</v>
      </c>
      <c r="AH792" s="162" t="n">
        <v>0</v>
      </c>
      <c r="AI792" s="163" t="n">
        <v>1</v>
      </c>
      <c r="AJ792" s="162" t="n">
        <v>0</v>
      </c>
      <c r="AK792" s="163" t="n">
        <v>1</v>
      </c>
      <c r="AL792" s="164" t="n">
        <v>2014</v>
      </c>
      <c r="AM792" s="165">
        <f>LN(AL792)</f>
        <v/>
      </c>
      <c r="AN792" s="160" t="n">
        <v>0</v>
      </c>
      <c r="AO792" s="160" t="n">
        <v>0.7</v>
      </c>
      <c r="AP792" s="160" t="n">
        <v>0.23</v>
      </c>
      <c r="AQ792" s="166" t="n">
        <v>0.07000000000000001</v>
      </c>
      <c r="AR792" s="160" t="inlineStr">
        <is>
          <t>.</t>
        </is>
      </c>
      <c r="AS792" s="166" t="inlineStr">
        <is>
          <t>.</t>
        </is>
      </c>
      <c r="AT792" s="167" t="inlineStr">
        <is>
          <t>.</t>
        </is>
      </c>
      <c r="AU792" s="168" t="inlineStr">
        <is>
          <t>.</t>
        </is>
      </c>
      <c r="AV792" s="188">
        <f>1-AW792</f>
        <v/>
      </c>
      <c r="AW792" s="169" t="n">
        <v>0.41</v>
      </c>
      <c r="AX792" s="188">
        <f>1-AY792</f>
        <v/>
      </c>
      <c r="AY792" s="169" t="n">
        <v>0.2011</v>
      </c>
      <c r="BA792" s="168" t="n"/>
      <c r="BB792" s="153" t="n">
        <v>0.1943</v>
      </c>
      <c r="BC792" s="168">
        <f>1-BB792</f>
        <v/>
      </c>
      <c r="BD792" s="168" t="inlineStr">
        <is>
          <t>Tanzania</t>
        </is>
      </c>
      <c r="BE792" t="n">
        <v>0</v>
      </c>
      <c r="BF792" t="n">
        <v>0</v>
      </c>
      <c r="BG792" t="n">
        <v>0</v>
      </c>
      <c r="BH792" t="n">
        <v>0</v>
      </c>
      <c r="BI792" t="n">
        <v>0</v>
      </c>
      <c r="BJ792" t="n">
        <v>0</v>
      </c>
      <c r="BK792" s="168" t="n">
        <v>1</v>
      </c>
      <c r="BL792" t="n">
        <v>0</v>
      </c>
      <c r="BM792" t="n">
        <v>0</v>
      </c>
      <c r="BN792" s="168" t="n">
        <v>1</v>
      </c>
      <c r="BO792" t="n">
        <v>17</v>
      </c>
      <c r="BP792" t="n">
        <v>81.03</v>
      </c>
      <c r="BQ792" s="154" t="n">
        <v>39.5</v>
      </c>
      <c r="BR792" s="153" t="n">
        <v>1</v>
      </c>
      <c r="BS792" s="153" t="n">
        <v>0</v>
      </c>
      <c r="BT792" s="153" t="n">
        <v>0</v>
      </c>
      <c r="BU792" s="153" t="n">
        <v>0</v>
      </c>
      <c r="BV792" s="153" t="n">
        <v>0</v>
      </c>
      <c r="BW792" s="153" t="n">
        <v>0</v>
      </c>
      <c r="BX792" s="153" t="n">
        <v>0</v>
      </c>
      <c r="BY792" s="168" t="n">
        <v>0</v>
      </c>
      <c r="BZ792" s="153" t="n">
        <v>0</v>
      </c>
      <c r="CA792" s="153" t="n">
        <v>1</v>
      </c>
      <c r="CB792" s="153" t="n">
        <v>0</v>
      </c>
      <c r="CC792" s="168" t="n">
        <v>0</v>
      </c>
      <c r="CD792" s="153" t="n">
        <v>0</v>
      </c>
      <c r="CE792" s="153" t="n">
        <v>0</v>
      </c>
      <c r="CF792" s="153" t="n">
        <v>0</v>
      </c>
      <c r="CG792" s="153" t="n">
        <v>0</v>
      </c>
      <c r="CH792" s="168" t="n">
        <v>0</v>
      </c>
      <c r="CI792" s="153" t="n">
        <v>1</v>
      </c>
      <c r="CJ792" s="153" t="n">
        <v>1</v>
      </c>
      <c r="CK792" s="153" t="n">
        <v>0</v>
      </c>
      <c r="CL792" s="153" t="n">
        <v>0</v>
      </c>
      <c r="CM792" s="153" t="n">
        <v>0</v>
      </c>
      <c r="CN792" s="153" t="n">
        <v>0</v>
      </c>
      <c r="CO792" s="153" t="n">
        <v>1</v>
      </c>
      <c r="CP792" s="153" t="n">
        <v>1</v>
      </c>
      <c r="CQ792" s="153" t="n">
        <v>0</v>
      </c>
      <c r="CR792" s="153" t="n">
        <v>1</v>
      </c>
      <c r="CS792" s="168" t="n">
        <v>0</v>
      </c>
      <c r="CY792" s="171" t="n"/>
      <c r="DD792" s="171" t="inlineStr">
        <is>
          <t>X</t>
        </is>
      </c>
    </row>
    <row r="793">
      <c r="A793" t="n">
        <v>792</v>
      </c>
      <c r="B793" t="n">
        <v>49</v>
      </c>
      <c r="C793" s="25" t="inlineStr">
        <is>
          <t>Dumauli (2015)</t>
        </is>
      </c>
      <c r="D793" s="12" t="n">
        <v>11.7</v>
      </c>
      <c r="E793" s="14" t="n">
        <v>0.3</v>
      </c>
      <c r="F793" s="7">
        <f>D793/E793</f>
        <v/>
      </c>
      <c r="G793" s="7">
        <f>D793-E793</f>
        <v/>
      </c>
      <c r="H793" s="16">
        <f>D793+E793</f>
        <v/>
      </c>
      <c r="I793" s="11">
        <f>IFERROR(F793/SQRT(F793^2+W793), "X")</f>
        <v/>
      </c>
      <c r="J793" s="33">
        <f>IFERROR(SQRT((1-I793^2)/W793), "X")</f>
        <v/>
      </c>
      <c r="K793" s="33">
        <f>IFERROR(1/J793, "X")</f>
        <v/>
      </c>
      <c r="L793" s="33">
        <f>IFERROR(I793-J793, "X")</f>
        <v/>
      </c>
      <c r="M793" s="33">
        <f>IFERROR(I793+J793, "X")</f>
        <v/>
      </c>
      <c r="N793" s="8" t="n">
        <v>0</v>
      </c>
      <c r="O793" s="9" t="n">
        <v>1</v>
      </c>
      <c r="P793" s="8" t="n">
        <v>0</v>
      </c>
      <c r="Q793" s="9" t="n">
        <v>1</v>
      </c>
      <c r="R793" s="9" t="n">
        <v>0</v>
      </c>
      <c r="S793" s="9" t="n">
        <v>0</v>
      </c>
      <c r="T793" s="9" t="n">
        <v>0</v>
      </c>
      <c r="U793" s="8" t="n">
        <v>8807</v>
      </c>
      <c r="V793" s="9" t="n">
        <v>7</v>
      </c>
      <c r="W793" s="9">
        <f>U793-V793-1</f>
        <v/>
      </c>
      <c r="X793" s="9">
        <f>COUNTIF(B:B,B793)</f>
        <v/>
      </c>
      <c r="Y793" s="7" t="n">
        <v>9.647</v>
      </c>
      <c r="Z793" s="7" t="n">
        <v>17.069</v>
      </c>
      <c r="AA793" s="9" t="n">
        <v>1</v>
      </c>
      <c r="AB793" s="9" t="n">
        <v>0</v>
      </c>
      <c r="AC793" s="9" t="n">
        <v>0</v>
      </c>
      <c r="AD793" s="9" t="n">
        <v>0</v>
      </c>
      <c r="AE793" s="9" t="n">
        <v>0</v>
      </c>
      <c r="AF793" s="9" t="n">
        <v>1</v>
      </c>
      <c r="AG793" s="8" t="n">
        <v>0</v>
      </c>
      <c r="AH793" s="9" t="n">
        <v>0</v>
      </c>
      <c r="AI793" s="30" t="n">
        <v>1</v>
      </c>
      <c r="AJ793" s="9" t="n">
        <v>0</v>
      </c>
      <c r="AK793" s="30" t="n">
        <v>1</v>
      </c>
      <c r="AL793" s="21" t="n">
        <v>2000</v>
      </c>
      <c r="AM793" s="23">
        <f>LN(AL793)</f>
        <v/>
      </c>
      <c r="AN793" s="33" t="n">
        <v>0.029</v>
      </c>
      <c r="AO793" s="33" t="n">
        <v>0.28</v>
      </c>
      <c r="AP793" s="33">
        <f>1-SUM(AN793,AO793,AQ793)</f>
        <v/>
      </c>
      <c r="AQ793" s="43" t="n">
        <v>0.193</v>
      </c>
      <c r="AR793" s="33" t="inlineStr">
        <is>
          <t>.</t>
        </is>
      </c>
      <c r="AS793" s="43" t="inlineStr">
        <is>
          <t>.</t>
        </is>
      </c>
      <c r="AT793" s="42" t="n">
        <v>1</v>
      </c>
      <c r="AU793" s="18" t="n">
        <v>0</v>
      </c>
      <c r="AV793" t="n">
        <v>0.6391</v>
      </c>
      <c r="AW793" s="40">
        <f>1-AV793</f>
        <v/>
      </c>
      <c r="AX793" t="inlineStr">
        <is>
          <t>.</t>
        </is>
      </c>
      <c r="AY793" s="40" t="inlineStr">
        <is>
          <t>.</t>
        </is>
      </c>
      <c r="BA793" s="18" t="n"/>
      <c r="BB793">
        <f>1-BC793</f>
        <v/>
      </c>
      <c r="BC793" s="18" t="n">
        <v>0.654</v>
      </c>
      <c r="BD793" s="18" t="inlineStr">
        <is>
          <t>Indonesia</t>
        </is>
      </c>
      <c r="BE793" t="n">
        <v>0</v>
      </c>
      <c r="BF793" t="n">
        <v>1</v>
      </c>
      <c r="BG793" t="n">
        <v>0</v>
      </c>
      <c r="BH793" t="n">
        <v>0</v>
      </c>
      <c r="BI793" t="n">
        <v>0</v>
      </c>
      <c r="BJ793" t="n">
        <v>0</v>
      </c>
      <c r="BK793" s="18" t="n">
        <v>0</v>
      </c>
      <c r="BL793" t="n">
        <v>0</v>
      </c>
      <c r="BM793" t="n">
        <v>1</v>
      </c>
      <c r="BN793" s="18" t="n">
        <v>0</v>
      </c>
      <c r="BO793" t="n">
        <v>29</v>
      </c>
      <c r="BP793" t="n">
        <v>37</v>
      </c>
      <c r="BQ793" s="96">
        <f>Y793+Z793+6</f>
        <v/>
      </c>
      <c r="BR793" t="n">
        <v>1</v>
      </c>
      <c r="BS793" t="n">
        <v>0</v>
      </c>
      <c r="BT793" t="n">
        <v>0</v>
      </c>
      <c r="BU793" t="n">
        <v>0</v>
      </c>
      <c r="BV793" t="n">
        <v>0</v>
      </c>
      <c r="BW793" t="n">
        <v>0</v>
      </c>
      <c r="BX793" t="n">
        <v>0</v>
      </c>
      <c r="BY793" s="18" t="n">
        <v>0</v>
      </c>
      <c r="BZ793" t="n">
        <v>0</v>
      </c>
      <c r="CA793" t="n">
        <v>0</v>
      </c>
      <c r="CB793" t="n">
        <v>1</v>
      </c>
      <c r="CC793" s="18" t="n">
        <v>0</v>
      </c>
      <c r="CD793" t="n">
        <v>0</v>
      </c>
      <c r="CE793" t="n">
        <v>0</v>
      </c>
      <c r="CF793" t="n">
        <v>0</v>
      </c>
      <c r="CG793" t="n">
        <v>0</v>
      </c>
      <c r="CH793" s="18" t="n">
        <v>0</v>
      </c>
      <c r="CI793" t="n">
        <v>0</v>
      </c>
      <c r="CJ793" t="n">
        <v>0</v>
      </c>
      <c r="CK793" t="n">
        <v>1</v>
      </c>
      <c r="CL793" t="n">
        <v>1</v>
      </c>
      <c r="CM793" t="n">
        <v>0</v>
      </c>
      <c r="CN793" t="n">
        <v>0</v>
      </c>
      <c r="CO793" t="n">
        <v>0</v>
      </c>
      <c r="CP793" t="n">
        <v>0</v>
      </c>
      <c r="CQ793" t="n">
        <v>0</v>
      </c>
      <c r="CR793" t="n">
        <v>1</v>
      </c>
      <c r="CS793" s="18" t="n">
        <v>0</v>
      </c>
      <c r="DD793" s="34" t="inlineStr">
        <is>
          <t>X</t>
        </is>
      </c>
    </row>
    <row r="794">
      <c r="A794" t="n">
        <v>793</v>
      </c>
      <c r="B794" t="n">
        <v>49</v>
      </c>
      <c r="C794" s="25" t="inlineStr">
        <is>
          <t>Dumauli (2015)</t>
        </is>
      </c>
      <c r="D794" s="12" t="n">
        <v>10.9</v>
      </c>
      <c r="E794" s="14" t="n">
        <v>0.3</v>
      </c>
      <c r="F794" s="7">
        <f>D794/E794</f>
        <v/>
      </c>
      <c r="G794" s="7">
        <f>D794-E794</f>
        <v/>
      </c>
      <c r="H794" s="16">
        <f>D794+E794</f>
        <v/>
      </c>
      <c r="I794" s="11">
        <f>IFERROR(F794/SQRT(F794^2+W794), "X")</f>
        <v/>
      </c>
      <c r="J794" s="33">
        <f>IFERROR(SQRT((1-I794^2)/W794), "X")</f>
        <v/>
      </c>
      <c r="K794" s="33">
        <f>IFERROR(1/J794, "X")</f>
        <v/>
      </c>
      <c r="L794" s="33">
        <f>IFERROR(I794-J794, "X")</f>
        <v/>
      </c>
      <c r="M794" s="33">
        <f>IFERROR(I794+J794, "X")</f>
        <v/>
      </c>
      <c r="N794" s="8" t="n">
        <v>0</v>
      </c>
      <c r="O794" s="9" t="n">
        <v>1</v>
      </c>
      <c r="P794" s="8" t="n">
        <v>0</v>
      </c>
      <c r="Q794" s="9" t="n">
        <v>1</v>
      </c>
      <c r="R794" s="9" t="n">
        <v>0</v>
      </c>
      <c r="S794" s="9" t="n">
        <v>0</v>
      </c>
      <c r="T794" s="9" t="n">
        <v>0</v>
      </c>
      <c r="U794" s="8" t="n">
        <v>5629</v>
      </c>
      <c r="V794" s="9" t="n">
        <v>7</v>
      </c>
      <c r="W794" s="9">
        <f>U794-V794-1</f>
        <v/>
      </c>
      <c r="X794" s="9">
        <f>COUNTIF(B:B,B794)</f>
        <v/>
      </c>
      <c r="Y794" s="7" t="n">
        <v>9.722</v>
      </c>
      <c r="Z794" s="7" t="n">
        <v>17.301</v>
      </c>
      <c r="AA794" s="9" t="n">
        <v>1</v>
      </c>
      <c r="AB794" s="9" t="n">
        <v>0</v>
      </c>
      <c r="AC794" s="9" t="n">
        <v>0</v>
      </c>
      <c r="AD794" s="9" t="n">
        <v>0</v>
      </c>
      <c r="AE794" s="9" t="n">
        <v>0</v>
      </c>
      <c r="AF794" s="9" t="n">
        <v>1</v>
      </c>
      <c r="AG794" s="8" t="n">
        <v>0</v>
      </c>
      <c r="AH794" s="9" t="n">
        <v>0</v>
      </c>
      <c r="AI794" s="30" t="n">
        <v>1</v>
      </c>
      <c r="AJ794" s="9" t="n">
        <v>0</v>
      </c>
      <c r="AK794" s="30" t="n">
        <v>1</v>
      </c>
      <c r="AL794" s="21" t="n">
        <v>2000</v>
      </c>
      <c r="AM794" s="23">
        <f>LN(AL794)</f>
        <v/>
      </c>
      <c r="AN794" s="33" t="n">
        <v>0.015</v>
      </c>
      <c r="AO794" s="33" t="n">
        <v>0.274</v>
      </c>
      <c r="AP794" s="33">
        <f>1-SUM(AN794,AO794,AQ794)</f>
        <v/>
      </c>
      <c r="AQ794" s="43" t="n">
        <v>0.162</v>
      </c>
      <c r="AR794" s="33" t="inlineStr">
        <is>
          <t>.</t>
        </is>
      </c>
      <c r="AS794" s="43" t="inlineStr">
        <is>
          <t>.</t>
        </is>
      </c>
      <c r="AT794" s="42" t="n">
        <v>1</v>
      </c>
      <c r="AU794" s="18" t="n">
        <v>0</v>
      </c>
      <c r="AV794" t="n">
        <v>1</v>
      </c>
      <c r="AW794" s="40" t="n">
        <v>0</v>
      </c>
      <c r="AX794" t="inlineStr">
        <is>
          <t>.</t>
        </is>
      </c>
      <c r="AY794" s="40" t="inlineStr">
        <is>
          <t>.</t>
        </is>
      </c>
      <c r="BA794" s="18" t="n"/>
      <c r="BB794">
        <f>1-BC794</f>
        <v/>
      </c>
      <c r="BC794" s="18" t="n">
        <v>0.643</v>
      </c>
      <c r="BD794" s="18" t="inlineStr">
        <is>
          <t>Indonesia</t>
        </is>
      </c>
      <c r="BE794" t="n">
        <v>0</v>
      </c>
      <c r="BF794" t="n">
        <v>1</v>
      </c>
      <c r="BG794" t="n">
        <v>0</v>
      </c>
      <c r="BH794" t="n">
        <v>0</v>
      </c>
      <c r="BI794" t="n">
        <v>0</v>
      </c>
      <c r="BJ794" t="n">
        <v>0</v>
      </c>
      <c r="BK794" s="18" t="n">
        <v>0</v>
      </c>
      <c r="BL794" t="n">
        <v>0</v>
      </c>
      <c r="BM794" t="n">
        <v>1</v>
      </c>
      <c r="BN794" s="18" t="n">
        <v>0</v>
      </c>
      <c r="BO794" t="n">
        <v>29</v>
      </c>
      <c r="BP794" t="n">
        <v>37</v>
      </c>
      <c r="BQ794" s="96">
        <f>Y794+Z794+6</f>
        <v/>
      </c>
      <c r="BR794" t="n">
        <v>1</v>
      </c>
      <c r="BS794" t="n">
        <v>0</v>
      </c>
      <c r="BT794" t="n">
        <v>0</v>
      </c>
      <c r="BU794" t="n">
        <v>0</v>
      </c>
      <c r="BV794" t="n">
        <v>0</v>
      </c>
      <c r="BW794" t="n">
        <v>0</v>
      </c>
      <c r="BX794" t="n">
        <v>0</v>
      </c>
      <c r="BY794" s="18" t="n">
        <v>0</v>
      </c>
      <c r="BZ794" t="n">
        <v>0</v>
      </c>
      <c r="CA794" t="n">
        <v>0</v>
      </c>
      <c r="CB794" t="n">
        <v>1</v>
      </c>
      <c r="CC794" s="18" t="n">
        <v>0</v>
      </c>
      <c r="CD794" t="n">
        <v>0</v>
      </c>
      <c r="CE794" t="n">
        <v>0</v>
      </c>
      <c r="CF794" t="n">
        <v>0</v>
      </c>
      <c r="CG794" t="n">
        <v>0</v>
      </c>
      <c r="CH794" s="18" t="n">
        <v>0</v>
      </c>
      <c r="CI794" t="n">
        <v>0</v>
      </c>
      <c r="CJ794" t="n">
        <v>0</v>
      </c>
      <c r="CK794" t="n">
        <v>1</v>
      </c>
      <c r="CL794" t="n">
        <v>1</v>
      </c>
      <c r="CM794" t="n">
        <v>0</v>
      </c>
      <c r="CN794" t="n">
        <v>0</v>
      </c>
      <c r="CO794" t="n">
        <v>0</v>
      </c>
      <c r="CP794" t="n">
        <v>0</v>
      </c>
      <c r="CQ794" t="n">
        <v>0</v>
      </c>
      <c r="CR794" t="n">
        <v>1</v>
      </c>
      <c r="CS794" s="18" t="n">
        <v>0</v>
      </c>
      <c r="DD794" s="34" t="inlineStr">
        <is>
          <t>X</t>
        </is>
      </c>
    </row>
    <row r="795">
      <c r="A795" t="n">
        <v>794</v>
      </c>
      <c r="B795" t="n">
        <v>49</v>
      </c>
      <c r="C795" s="25" t="inlineStr">
        <is>
          <t>Dumauli (2015)</t>
        </is>
      </c>
      <c r="D795" s="12" t="n">
        <v>11.8</v>
      </c>
      <c r="E795" s="14" t="n">
        <v>0.4</v>
      </c>
      <c r="F795" s="7">
        <f>D795/E795</f>
        <v/>
      </c>
      <c r="G795" s="7">
        <f>D795-E795</f>
        <v/>
      </c>
      <c r="H795" s="16">
        <f>D795+E795</f>
        <v/>
      </c>
      <c r="I795" s="11">
        <f>IFERROR(F795/SQRT(F795^2+W795), "X")</f>
        <v/>
      </c>
      <c r="J795" s="33">
        <f>IFERROR(SQRT((1-I795^2)/W795), "X")</f>
        <v/>
      </c>
      <c r="K795" s="33">
        <f>IFERROR(1/J795, "X")</f>
        <v/>
      </c>
      <c r="L795" s="33">
        <f>IFERROR(I795-J795, "X")</f>
        <v/>
      </c>
      <c r="M795" s="33">
        <f>IFERROR(I795+J795, "X")</f>
        <v/>
      </c>
      <c r="N795" s="8" t="n">
        <v>0</v>
      </c>
      <c r="O795" s="9" t="n">
        <v>1</v>
      </c>
      <c r="P795" s="8" t="n">
        <v>0</v>
      </c>
      <c r="Q795" s="9" t="n">
        <v>1</v>
      </c>
      <c r="R795" s="9" t="n">
        <v>0</v>
      </c>
      <c r="S795" s="9" t="n">
        <v>0</v>
      </c>
      <c r="T795" s="9" t="n">
        <v>0</v>
      </c>
      <c r="U795" s="8" t="n">
        <v>3178</v>
      </c>
      <c r="V795" s="9" t="n">
        <v>7</v>
      </c>
      <c r="W795" s="9">
        <f>U795-V795-1</f>
        <v/>
      </c>
      <c r="X795" s="9">
        <f>COUNTIF(B:B,B795)</f>
        <v/>
      </c>
      <c r="Y795" s="7" t="n">
        <v>9.513999999999999</v>
      </c>
      <c r="Z795" s="7" t="n">
        <v>16.657</v>
      </c>
      <c r="AA795" s="9" t="n">
        <v>1</v>
      </c>
      <c r="AB795" s="9" t="n">
        <v>0</v>
      </c>
      <c r="AC795" s="9" t="n">
        <v>0</v>
      </c>
      <c r="AD795" s="9" t="n">
        <v>0</v>
      </c>
      <c r="AE795" s="9" t="n">
        <v>0</v>
      </c>
      <c r="AF795" s="9" t="n">
        <v>1</v>
      </c>
      <c r="AG795" s="8" t="n">
        <v>0</v>
      </c>
      <c r="AH795" s="9" t="n">
        <v>0</v>
      </c>
      <c r="AI795" s="30" t="n">
        <v>1</v>
      </c>
      <c r="AJ795" s="9" t="n">
        <v>0</v>
      </c>
      <c r="AK795" s="30" t="n">
        <v>1</v>
      </c>
      <c r="AL795" s="21" t="n">
        <v>2000</v>
      </c>
      <c r="AM795" s="23">
        <f>LN(AL795)</f>
        <v/>
      </c>
      <c r="AN795" s="33" t="n">
        <v>0.052</v>
      </c>
      <c r="AO795" s="33" t="n">
        <v>0.291</v>
      </c>
      <c r="AP795" s="33">
        <f>1-SUM(AN795,AO795,AQ795)</f>
        <v/>
      </c>
      <c r="AQ795" s="43" t="n">
        <v>0.249</v>
      </c>
      <c r="AR795" s="33" t="inlineStr">
        <is>
          <t>.</t>
        </is>
      </c>
      <c r="AS795" s="43" t="inlineStr">
        <is>
          <t>.</t>
        </is>
      </c>
      <c r="AT795" s="42" t="n">
        <v>1</v>
      </c>
      <c r="AU795" s="18" t="n">
        <v>0</v>
      </c>
      <c r="AV795" t="n">
        <v>0</v>
      </c>
      <c r="AW795" s="40" t="n">
        <v>1</v>
      </c>
      <c r="AX795" t="inlineStr">
        <is>
          <t>.</t>
        </is>
      </c>
      <c r="AY795" s="40" t="inlineStr">
        <is>
          <t>.</t>
        </is>
      </c>
      <c r="BA795" s="18" t="n"/>
      <c r="BB795">
        <f>1-BC795</f>
        <v/>
      </c>
      <c r="BC795" s="18" t="n">
        <v>0.674</v>
      </c>
      <c r="BD795" s="18" t="inlineStr">
        <is>
          <t>Indonesia</t>
        </is>
      </c>
      <c r="BE795" t="n">
        <v>0</v>
      </c>
      <c r="BF795" t="n">
        <v>1</v>
      </c>
      <c r="BG795" t="n">
        <v>0</v>
      </c>
      <c r="BH795" t="n">
        <v>0</v>
      </c>
      <c r="BI795" t="n">
        <v>0</v>
      </c>
      <c r="BJ795" t="n">
        <v>0</v>
      </c>
      <c r="BK795" s="18" t="n">
        <v>0</v>
      </c>
      <c r="BL795" t="n">
        <v>0</v>
      </c>
      <c r="BM795" t="n">
        <v>1</v>
      </c>
      <c r="BN795" s="18" t="n">
        <v>0</v>
      </c>
      <c r="BO795" t="n">
        <v>29</v>
      </c>
      <c r="BP795" t="n">
        <v>37</v>
      </c>
      <c r="BQ795" s="96">
        <f>Y795+Z795+6</f>
        <v/>
      </c>
      <c r="BR795" t="n">
        <v>1</v>
      </c>
      <c r="BS795" t="n">
        <v>0</v>
      </c>
      <c r="BT795" t="n">
        <v>0</v>
      </c>
      <c r="BU795" t="n">
        <v>0</v>
      </c>
      <c r="BV795" t="n">
        <v>0</v>
      </c>
      <c r="BW795" t="n">
        <v>0</v>
      </c>
      <c r="BX795" t="n">
        <v>0</v>
      </c>
      <c r="BY795" s="18" t="n">
        <v>0</v>
      </c>
      <c r="BZ795" t="n">
        <v>0</v>
      </c>
      <c r="CA795" t="n">
        <v>0</v>
      </c>
      <c r="CB795" t="n">
        <v>1</v>
      </c>
      <c r="CC795" s="18" t="n">
        <v>0</v>
      </c>
      <c r="CD795" t="n">
        <v>0</v>
      </c>
      <c r="CE795" t="n">
        <v>0</v>
      </c>
      <c r="CF795" t="n">
        <v>0</v>
      </c>
      <c r="CG795" t="n">
        <v>0</v>
      </c>
      <c r="CH795" s="18" t="n">
        <v>0</v>
      </c>
      <c r="CI795" t="n">
        <v>0</v>
      </c>
      <c r="CJ795" t="n">
        <v>0</v>
      </c>
      <c r="CK795" t="n">
        <v>1</v>
      </c>
      <c r="CL795" t="n">
        <v>1</v>
      </c>
      <c r="CM795" t="n">
        <v>0</v>
      </c>
      <c r="CN795" t="n">
        <v>0</v>
      </c>
      <c r="CO795" t="n">
        <v>0</v>
      </c>
      <c r="CP795" t="n">
        <v>0</v>
      </c>
      <c r="CQ795" t="n">
        <v>0</v>
      </c>
      <c r="CR795" t="n">
        <v>1</v>
      </c>
      <c r="CS795" s="18" t="n">
        <v>0</v>
      </c>
      <c r="DD795" s="34" t="inlineStr">
        <is>
          <t>X</t>
        </is>
      </c>
    </row>
    <row r="796">
      <c r="A796" t="n">
        <v>795</v>
      </c>
      <c r="B796" t="n">
        <v>49</v>
      </c>
      <c r="C796" s="25" t="inlineStr">
        <is>
          <t>Dumauli (2015)</t>
        </is>
      </c>
      <c r="D796" s="12" t="n">
        <v>4.5</v>
      </c>
      <c r="E796" s="14" t="n">
        <v>0.5</v>
      </c>
      <c r="F796" s="7">
        <f>D796/E796</f>
        <v/>
      </c>
      <c r="G796" s="7">
        <f>D796-E796</f>
        <v/>
      </c>
      <c r="H796" s="16">
        <f>D796+E796</f>
        <v/>
      </c>
      <c r="I796" s="11">
        <f>IFERROR(F796/SQRT(F796^2+W796), "X")</f>
        <v/>
      </c>
      <c r="J796" s="33">
        <f>IFERROR(SQRT((1-I796^2)/W796), "X")</f>
        <v/>
      </c>
      <c r="K796" s="33">
        <f>IFERROR(1/J796, "X")</f>
        <v/>
      </c>
      <c r="L796" s="33">
        <f>IFERROR(I796-J796, "X")</f>
        <v/>
      </c>
      <c r="M796" s="33">
        <f>IFERROR(I796+J796, "X")</f>
        <v/>
      </c>
      <c r="N796" s="8" t="n">
        <v>0</v>
      </c>
      <c r="O796" s="9" t="n">
        <v>1</v>
      </c>
      <c r="P796" s="8" t="n">
        <v>0</v>
      </c>
      <c r="Q796" s="9" t="n">
        <v>1</v>
      </c>
      <c r="R796" s="9" t="n">
        <v>0</v>
      </c>
      <c r="S796" s="9" t="n">
        <v>0</v>
      </c>
      <c r="T796" s="9" t="n">
        <v>0</v>
      </c>
      <c r="U796" s="8" t="n">
        <v>4777</v>
      </c>
      <c r="V796" s="9" t="n">
        <v>11</v>
      </c>
      <c r="W796" s="9">
        <f>U796-V796-1</f>
        <v/>
      </c>
      <c r="X796" s="9">
        <f>COUNTIF(B:B,B796)</f>
        <v/>
      </c>
      <c r="Y796" s="7" t="n">
        <v>9.513999999999999</v>
      </c>
      <c r="Z796" s="7" t="n">
        <v>16.657</v>
      </c>
      <c r="AA796" s="9" t="n">
        <v>1</v>
      </c>
      <c r="AB796" s="9" t="n">
        <v>0</v>
      </c>
      <c r="AC796" s="9" t="n">
        <v>0</v>
      </c>
      <c r="AD796" s="9" t="n">
        <v>0</v>
      </c>
      <c r="AE796" s="9" t="n">
        <v>0</v>
      </c>
      <c r="AF796" s="9" t="n">
        <v>1</v>
      </c>
      <c r="AG796" s="8" t="n">
        <v>0</v>
      </c>
      <c r="AH796" s="9" t="n">
        <v>0</v>
      </c>
      <c r="AI796" s="30" t="n">
        <v>1</v>
      </c>
      <c r="AJ796" s="9" t="n">
        <v>0</v>
      </c>
      <c r="AK796" s="30" t="n">
        <v>1</v>
      </c>
      <c r="AL796" s="21" t="n">
        <v>2000</v>
      </c>
      <c r="AM796" s="23">
        <f>LN(AL796)</f>
        <v/>
      </c>
      <c r="AN796" s="33" t="n">
        <v>0.052</v>
      </c>
      <c r="AO796" s="33" t="n">
        <v>0.291</v>
      </c>
      <c r="AP796" s="33">
        <f>1-SUM(AN796,AO796,AQ796)</f>
        <v/>
      </c>
      <c r="AQ796" s="43" t="n">
        <v>0.249</v>
      </c>
      <c r="AR796" s="33" t="inlineStr">
        <is>
          <t>.</t>
        </is>
      </c>
      <c r="AS796" s="43" t="inlineStr">
        <is>
          <t>.</t>
        </is>
      </c>
      <c r="AT796" s="42" t="n">
        <v>1</v>
      </c>
      <c r="AU796" s="18" t="n">
        <v>0</v>
      </c>
      <c r="AV796" t="n">
        <v>0</v>
      </c>
      <c r="AW796" s="40" t="n">
        <v>1</v>
      </c>
      <c r="AX796" t="inlineStr">
        <is>
          <t>.</t>
        </is>
      </c>
      <c r="AY796" s="40" t="inlineStr">
        <is>
          <t>.</t>
        </is>
      </c>
      <c r="BA796" s="18" t="n"/>
      <c r="BB796">
        <f>1-BC796</f>
        <v/>
      </c>
      <c r="BC796" s="18" t="n">
        <v>0.674</v>
      </c>
      <c r="BD796" s="18" t="inlineStr">
        <is>
          <t>Indonesia</t>
        </is>
      </c>
      <c r="BE796" t="n">
        <v>0</v>
      </c>
      <c r="BF796" t="n">
        <v>1</v>
      </c>
      <c r="BG796" t="n">
        <v>0</v>
      </c>
      <c r="BH796" t="n">
        <v>0</v>
      </c>
      <c r="BI796" t="n">
        <v>0</v>
      </c>
      <c r="BJ796" t="n">
        <v>0</v>
      </c>
      <c r="BK796" s="18" t="n">
        <v>0</v>
      </c>
      <c r="BL796" t="n">
        <v>0</v>
      </c>
      <c r="BM796" t="n">
        <v>1</v>
      </c>
      <c r="BN796" s="18" t="n">
        <v>0</v>
      </c>
      <c r="BO796" t="n">
        <v>29</v>
      </c>
      <c r="BP796" t="n">
        <v>37</v>
      </c>
      <c r="BQ796" s="96">
        <f>Y796+Z796+6</f>
        <v/>
      </c>
      <c r="BR796" t="n">
        <v>0</v>
      </c>
      <c r="BS796" t="n">
        <v>0</v>
      </c>
      <c r="BT796" t="n">
        <v>0</v>
      </c>
      <c r="BU796" t="n">
        <v>0</v>
      </c>
      <c r="BV796" t="n">
        <v>0</v>
      </c>
      <c r="BW796" t="n">
        <v>1</v>
      </c>
      <c r="BX796" t="n">
        <v>0</v>
      </c>
      <c r="BY796" s="18" t="n">
        <v>0</v>
      </c>
      <c r="BZ796" t="n">
        <v>0</v>
      </c>
      <c r="CA796" t="n">
        <v>0</v>
      </c>
      <c r="CB796" t="n">
        <v>1</v>
      </c>
      <c r="CC796" s="18" t="n">
        <v>0</v>
      </c>
      <c r="CD796" t="n">
        <v>0</v>
      </c>
      <c r="CE796" t="n">
        <v>0</v>
      </c>
      <c r="CF796" t="n">
        <v>0</v>
      </c>
      <c r="CG796" t="n">
        <v>0</v>
      </c>
      <c r="CH796" s="18" t="n">
        <v>0</v>
      </c>
      <c r="CI796" t="n">
        <v>0</v>
      </c>
      <c r="CJ796" t="n">
        <v>0</v>
      </c>
      <c r="CK796" t="n">
        <v>1</v>
      </c>
      <c r="CL796" t="n">
        <v>1</v>
      </c>
      <c r="CM796" t="n">
        <v>0</v>
      </c>
      <c r="CN796" t="n">
        <v>0</v>
      </c>
      <c r="CO796" t="n">
        <v>0</v>
      </c>
      <c r="CP796" t="n">
        <v>1</v>
      </c>
      <c r="CQ796" t="n">
        <v>0</v>
      </c>
      <c r="CR796" t="n">
        <v>1</v>
      </c>
      <c r="CS796" s="18" t="n">
        <v>1</v>
      </c>
      <c r="DD796" s="34" t="inlineStr">
        <is>
          <t>X</t>
        </is>
      </c>
    </row>
    <row r="797">
      <c r="A797" t="n">
        <v>796</v>
      </c>
      <c r="B797" t="n">
        <v>49</v>
      </c>
      <c r="C797" s="25" t="inlineStr">
        <is>
          <t>Dumauli (2015)</t>
        </is>
      </c>
      <c r="D797" s="12" t="n">
        <v>11</v>
      </c>
      <c r="E797" s="14" t="n">
        <v>0.5</v>
      </c>
      <c r="F797" s="7">
        <f>D797/E797</f>
        <v/>
      </c>
      <c r="G797" s="7">
        <f>D797-E797</f>
        <v/>
      </c>
      <c r="H797" s="16">
        <f>D797+E797</f>
        <v/>
      </c>
      <c r="I797" s="11">
        <f>IFERROR(F797/SQRT(F797^2+W797), "X")</f>
        <v/>
      </c>
      <c r="J797" s="33">
        <f>IFERROR(SQRT((1-I797^2)/W797), "X")</f>
        <v/>
      </c>
      <c r="K797" s="33">
        <f>IFERROR(1/J797, "X")</f>
        <v/>
      </c>
      <c r="L797" s="33">
        <f>IFERROR(I797-J797, "X")</f>
        <v/>
      </c>
      <c r="M797" s="33">
        <f>IFERROR(I797+J797, "X")</f>
        <v/>
      </c>
      <c r="N797" s="8" t="n">
        <v>0</v>
      </c>
      <c r="O797" s="9" t="n">
        <v>1</v>
      </c>
      <c r="P797" s="8" t="n">
        <v>0</v>
      </c>
      <c r="Q797" s="9" t="n">
        <v>1</v>
      </c>
      <c r="R797" s="9" t="n">
        <v>0</v>
      </c>
      <c r="S797" s="9" t="n">
        <v>0</v>
      </c>
      <c r="T797" s="9" t="n">
        <v>0</v>
      </c>
      <c r="U797" s="8" t="n">
        <v>4777</v>
      </c>
      <c r="V797" s="9" t="n">
        <v>7</v>
      </c>
      <c r="W797" s="9">
        <f>U797-V797-1</f>
        <v/>
      </c>
      <c r="X797" s="9">
        <f>COUNTIF(B:B,B797)</f>
        <v/>
      </c>
      <c r="Y797" s="7" t="n">
        <v>9.513999999999999</v>
      </c>
      <c r="Z797" s="7" t="n">
        <v>16.657</v>
      </c>
      <c r="AA797" s="9" t="n">
        <v>1</v>
      </c>
      <c r="AB797" s="9" t="n">
        <v>0</v>
      </c>
      <c r="AC797" s="9" t="n">
        <v>0</v>
      </c>
      <c r="AD797" s="9" t="n">
        <v>0</v>
      </c>
      <c r="AE797" s="9" t="n">
        <v>0</v>
      </c>
      <c r="AF797" s="9" t="n">
        <v>1</v>
      </c>
      <c r="AG797" s="8" t="n">
        <v>0</v>
      </c>
      <c r="AH797" s="9" t="n">
        <v>0</v>
      </c>
      <c r="AI797" s="30" t="n">
        <v>1</v>
      </c>
      <c r="AJ797" s="9" t="n">
        <v>0</v>
      </c>
      <c r="AK797" s="30" t="n">
        <v>1</v>
      </c>
      <c r="AL797" s="21" t="n">
        <v>2000</v>
      </c>
      <c r="AM797" s="23">
        <f>LN(AL797)</f>
        <v/>
      </c>
      <c r="AN797" s="33" t="n">
        <v>0.052</v>
      </c>
      <c r="AO797" s="33" t="n">
        <v>0.291</v>
      </c>
      <c r="AP797" s="33">
        <f>1-SUM(AN797,AO797,AQ797)</f>
        <v/>
      </c>
      <c r="AQ797" s="43" t="n">
        <v>0.249</v>
      </c>
      <c r="AR797" s="33" t="inlineStr">
        <is>
          <t>.</t>
        </is>
      </c>
      <c r="AS797" s="43" t="inlineStr">
        <is>
          <t>.</t>
        </is>
      </c>
      <c r="AT797" s="42" t="n">
        <v>1</v>
      </c>
      <c r="AU797" s="18" t="n">
        <v>0</v>
      </c>
      <c r="AV797" t="n">
        <v>0</v>
      </c>
      <c r="AW797" s="40" t="n">
        <v>1</v>
      </c>
      <c r="AX797" t="inlineStr">
        <is>
          <t>.</t>
        </is>
      </c>
      <c r="AY797" s="40" t="inlineStr">
        <is>
          <t>.</t>
        </is>
      </c>
      <c r="BA797" s="18" t="n"/>
      <c r="BB797">
        <f>1-BC797</f>
        <v/>
      </c>
      <c r="BC797" s="18" t="n">
        <v>0.674</v>
      </c>
      <c r="BD797" s="18" t="inlineStr">
        <is>
          <t>Indonesia</t>
        </is>
      </c>
      <c r="BE797" t="n">
        <v>0</v>
      </c>
      <c r="BF797" t="n">
        <v>1</v>
      </c>
      <c r="BG797" t="n">
        <v>0</v>
      </c>
      <c r="BH797" t="n">
        <v>0</v>
      </c>
      <c r="BI797" t="n">
        <v>0</v>
      </c>
      <c r="BJ797" t="n">
        <v>0</v>
      </c>
      <c r="BK797" s="18" t="n">
        <v>0</v>
      </c>
      <c r="BL797" t="n">
        <v>0</v>
      </c>
      <c r="BM797" t="n">
        <v>1</v>
      </c>
      <c r="BN797" s="18" t="n">
        <v>0</v>
      </c>
      <c r="BO797" t="n">
        <v>29</v>
      </c>
      <c r="BP797" t="n">
        <v>37</v>
      </c>
      <c r="BQ797" s="96">
        <f>Y797+Z797+6</f>
        <v/>
      </c>
      <c r="BR797" t="n">
        <v>0</v>
      </c>
      <c r="BS797" t="n">
        <v>0</v>
      </c>
      <c r="BT797" t="n">
        <v>0</v>
      </c>
      <c r="BU797" t="n">
        <v>0</v>
      </c>
      <c r="BV797" t="n">
        <v>0</v>
      </c>
      <c r="BW797" t="n">
        <v>1</v>
      </c>
      <c r="BX797" t="n">
        <v>0</v>
      </c>
      <c r="BY797" s="18" t="n">
        <v>0</v>
      </c>
      <c r="BZ797" t="n">
        <v>0</v>
      </c>
      <c r="CA797" t="n">
        <v>0</v>
      </c>
      <c r="CB797" t="n">
        <v>1</v>
      </c>
      <c r="CC797" s="18" t="n">
        <v>0</v>
      </c>
      <c r="CD797" t="n">
        <v>0</v>
      </c>
      <c r="CE797" t="n">
        <v>0</v>
      </c>
      <c r="CF797" t="n">
        <v>0</v>
      </c>
      <c r="CG797" t="n">
        <v>0</v>
      </c>
      <c r="CH797" s="18" t="n">
        <v>0</v>
      </c>
      <c r="CI797" t="n">
        <v>0</v>
      </c>
      <c r="CJ797" t="n">
        <v>0</v>
      </c>
      <c r="CK797" t="n">
        <v>1</v>
      </c>
      <c r="CL797" t="n">
        <v>1</v>
      </c>
      <c r="CM797" t="n">
        <v>0</v>
      </c>
      <c r="CN797" t="n">
        <v>0</v>
      </c>
      <c r="CO797" t="n">
        <v>0</v>
      </c>
      <c r="CP797" t="n">
        <v>1</v>
      </c>
      <c r="CQ797" t="n">
        <v>0</v>
      </c>
      <c r="CR797" t="n">
        <v>1</v>
      </c>
      <c r="CS797" s="18" t="n">
        <v>1</v>
      </c>
      <c r="DD797" s="34" t="inlineStr">
        <is>
          <t>X</t>
        </is>
      </c>
    </row>
    <row r="798">
      <c r="A798" t="n">
        <v>797</v>
      </c>
      <c r="B798" t="n">
        <v>49</v>
      </c>
      <c r="C798" s="25" t="inlineStr">
        <is>
          <t>Dumauli (2015)</t>
        </is>
      </c>
      <c r="D798" s="12" t="n">
        <v>17.3</v>
      </c>
      <c r="E798" s="14" t="n">
        <v>0.8</v>
      </c>
      <c r="F798" s="7">
        <f>D798/E798</f>
        <v/>
      </c>
      <c r="G798" s="7">
        <f>D798-E798</f>
        <v/>
      </c>
      <c r="H798" s="16">
        <f>D798+E798</f>
        <v/>
      </c>
      <c r="I798" s="11">
        <f>IFERROR(F798/SQRT(F798^2+W798), "X")</f>
        <v/>
      </c>
      <c r="J798" s="33">
        <f>IFERROR(SQRT((1-I798^2)/W798), "X")</f>
        <v/>
      </c>
      <c r="K798" s="33">
        <f>IFERROR(1/J798, "X")</f>
        <v/>
      </c>
      <c r="L798" s="33">
        <f>IFERROR(I798-J798, "X")</f>
        <v/>
      </c>
      <c r="M798" s="33">
        <f>IFERROR(I798+J798, "X")</f>
        <v/>
      </c>
      <c r="N798" s="8" t="n">
        <v>0</v>
      </c>
      <c r="O798" s="9" t="n">
        <v>1</v>
      </c>
      <c r="P798" s="8" t="n">
        <v>0</v>
      </c>
      <c r="Q798" s="9" t="n">
        <v>1</v>
      </c>
      <c r="R798" s="9" t="n">
        <v>0</v>
      </c>
      <c r="S798" s="9" t="n">
        <v>0</v>
      </c>
      <c r="T798" s="9" t="n">
        <v>0</v>
      </c>
      <c r="U798" s="8" t="n">
        <v>4994</v>
      </c>
      <c r="V798" s="9" t="n">
        <v>6</v>
      </c>
      <c r="W798" s="9">
        <f>U798-V798-1</f>
        <v/>
      </c>
      <c r="X798" s="9">
        <f>COUNTIF(B:B,B798)</f>
        <v/>
      </c>
      <c r="Y798" s="7" t="n">
        <v>9.647</v>
      </c>
      <c r="Z798" s="7" t="n">
        <v>17.069</v>
      </c>
      <c r="AA798" s="9" t="n">
        <v>1</v>
      </c>
      <c r="AB798" s="9" t="n">
        <v>0</v>
      </c>
      <c r="AC798" s="9" t="n">
        <v>0</v>
      </c>
      <c r="AD798" s="9" t="n">
        <v>0</v>
      </c>
      <c r="AE798" s="9" t="n">
        <v>0</v>
      </c>
      <c r="AF798" s="9" t="n">
        <v>1</v>
      </c>
      <c r="AG798" s="8" t="n">
        <v>0</v>
      </c>
      <c r="AH798" s="9" t="n">
        <v>0</v>
      </c>
      <c r="AI798" s="30" t="n">
        <v>1</v>
      </c>
      <c r="AJ798" s="9" t="n">
        <v>0</v>
      </c>
      <c r="AK798" s="30" t="n">
        <v>1</v>
      </c>
      <c r="AL798" s="21" t="n">
        <v>2000</v>
      </c>
      <c r="AM798" s="23">
        <f>LN(AL798)</f>
        <v/>
      </c>
      <c r="AN798" s="33" t="n">
        <v>0.029</v>
      </c>
      <c r="AO798" s="33" t="n">
        <v>0.28</v>
      </c>
      <c r="AP798" s="33">
        <f>1-SUM(AN798,AO798,AQ798)</f>
        <v/>
      </c>
      <c r="AQ798" s="43" t="n">
        <v>0.193</v>
      </c>
      <c r="AR798" s="33" t="inlineStr">
        <is>
          <t>.</t>
        </is>
      </c>
      <c r="AS798" s="43" t="inlineStr">
        <is>
          <t>.</t>
        </is>
      </c>
      <c r="AT798" s="42" t="n">
        <v>1</v>
      </c>
      <c r="AU798" s="18" t="n">
        <v>0</v>
      </c>
      <c r="AV798" t="n">
        <v>0.6521</v>
      </c>
      <c r="AW798" s="40">
        <f>1-AV798</f>
        <v/>
      </c>
      <c r="AX798" t="inlineStr">
        <is>
          <t>.</t>
        </is>
      </c>
      <c r="AY798" s="40" t="inlineStr">
        <is>
          <t>.</t>
        </is>
      </c>
      <c r="BA798" s="18" t="n"/>
      <c r="BB798">
        <f>1-BC798</f>
        <v/>
      </c>
      <c r="BC798" s="18" t="n">
        <v>0.654</v>
      </c>
      <c r="BD798" s="18" t="inlineStr">
        <is>
          <t>Indonesia</t>
        </is>
      </c>
      <c r="BE798" t="n">
        <v>0</v>
      </c>
      <c r="BF798" t="n">
        <v>1</v>
      </c>
      <c r="BG798" t="n">
        <v>0</v>
      </c>
      <c r="BH798" t="n">
        <v>0</v>
      </c>
      <c r="BI798" t="n">
        <v>0</v>
      </c>
      <c r="BJ798" t="n">
        <v>0</v>
      </c>
      <c r="BK798" s="18" t="n">
        <v>0</v>
      </c>
      <c r="BL798" t="n">
        <v>0</v>
      </c>
      <c r="BM798" t="n">
        <v>1</v>
      </c>
      <c r="BN798" s="18" t="n">
        <v>0</v>
      </c>
      <c r="BO798" t="n">
        <v>29</v>
      </c>
      <c r="BP798" t="n">
        <v>37</v>
      </c>
      <c r="BQ798" s="96">
        <f>Y798+Z798+6</f>
        <v/>
      </c>
      <c r="BR798" t="n">
        <v>0</v>
      </c>
      <c r="BS798" t="n">
        <v>0</v>
      </c>
      <c r="BT798" t="n">
        <v>0</v>
      </c>
      <c r="BU798" t="n">
        <v>0</v>
      </c>
      <c r="BV798" t="n">
        <v>0</v>
      </c>
      <c r="BW798" t="n">
        <v>0</v>
      </c>
      <c r="BX798" t="n">
        <v>0</v>
      </c>
      <c r="BY798" s="18" t="n">
        <v>1</v>
      </c>
      <c r="BZ798" t="n">
        <v>0</v>
      </c>
      <c r="CA798" t="n">
        <v>1</v>
      </c>
      <c r="CB798" t="n">
        <v>0</v>
      </c>
      <c r="CC798" s="18" t="n">
        <v>0</v>
      </c>
      <c r="CD798" t="n">
        <v>1</v>
      </c>
      <c r="CE798" t="n">
        <v>0</v>
      </c>
      <c r="CF798" t="n">
        <v>0</v>
      </c>
      <c r="CG798" t="n">
        <v>0</v>
      </c>
      <c r="CH798" s="18" t="n">
        <v>0</v>
      </c>
      <c r="CI798" t="n">
        <v>0</v>
      </c>
      <c r="CJ798" t="n">
        <v>0</v>
      </c>
      <c r="CK798" t="n">
        <v>1</v>
      </c>
      <c r="CL798" t="n">
        <v>1</v>
      </c>
      <c r="CM798" t="n">
        <v>0</v>
      </c>
      <c r="CN798" t="n">
        <v>0</v>
      </c>
      <c r="CO798" t="n">
        <v>0</v>
      </c>
      <c r="CP798" t="n">
        <v>0</v>
      </c>
      <c r="CQ798" t="n">
        <v>0</v>
      </c>
      <c r="CR798" t="n">
        <v>1</v>
      </c>
      <c r="CS798" s="18" t="n">
        <v>0</v>
      </c>
      <c r="DD798" s="34" t="inlineStr">
        <is>
          <t>X</t>
        </is>
      </c>
    </row>
    <row r="799">
      <c r="A799" t="n">
        <v>798</v>
      </c>
      <c r="B799" t="n">
        <v>49</v>
      </c>
      <c r="C799" s="25" t="inlineStr">
        <is>
          <t>Dumauli (2015)</t>
        </is>
      </c>
      <c r="D799" s="12" t="n">
        <v>16.3</v>
      </c>
      <c r="E799" s="14" t="n">
        <v>1</v>
      </c>
      <c r="F799" s="7">
        <f>D799/E799</f>
        <v/>
      </c>
      <c r="G799" s="7">
        <f>D799-E799</f>
        <v/>
      </c>
      <c r="H799" s="16">
        <f>D799+E799</f>
        <v/>
      </c>
      <c r="I799" s="11">
        <f>IFERROR(F799/SQRT(F799^2+W799), "X")</f>
        <v/>
      </c>
      <c r="J799" s="33">
        <f>IFERROR(SQRT((1-I799^2)/W799), "X")</f>
        <v/>
      </c>
      <c r="K799" s="33">
        <f>IFERROR(1/J799, "X")</f>
        <v/>
      </c>
      <c r="L799" s="33">
        <f>IFERROR(I799-J799, "X")</f>
        <v/>
      </c>
      <c r="M799" s="33">
        <f>IFERROR(I799+J799, "X")</f>
        <v/>
      </c>
      <c r="N799" s="8" t="n">
        <v>0</v>
      </c>
      <c r="O799" s="9" t="n">
        <v>1</v>
      </c>
      <c r="P799" s="8" t="n">
        <v>0</v>
      </c>
      <c r="Q799" s="9" t="n">
        <v>1</v>
      </c>
      <c r="R799" s="9" t="n">
        <v>0</v>
      </c>
      <c r="S799" s="9" t="n">
        <v>0</v>
      </c>
      <c r="T799" s="9" t="n">
        <v>0</v>
      </c>
      <c r="U799" s="8" t="n">
        <v>3257</v>
      </c>
      <c r="V799" s="9" t="n">
        <v>6</v>
      </c>
      <c r="W799" s="9">
        <f>U799-V799-1</f>
        <v/>
      </c>
      <c r="X799" s="9">
        <f>COUNTIF(B:B,B799)</f>
        <v/>
      </c>
      <c r="Y799" s="7" t="n">
        <v>9.722</v>
      </c>
      <c r="Z799" s="7" t="n">
        <v>17.301</v>
      </c>
      <c r="AA799" s="9" t="n">
        <v>1</v>
      </c>
      <c r="AB799" s="9" t="n">
        <v>0</v>
      </c>
      <c r="AC799" s="9" t="n">
        <v>0</v>
      </c>
      <c r="AD799" s="9" t="n">
        <v>0</v>
      </c>
      <c r="AE799" s="9" t="n">
        <v>0</v>
      </c>
      <c r="AF799" s="9" t="n">
        <v>1</v>
      </c>
      <c r="AG799" s="8" t="n">
        <v>0</v>
      </c>
      <c r="AH799" s="9" t="n">
        <v>0</v>
      </c>
      <c r="AI799" s="30" t="n">
        <v>1</v>
      </c>
      <c r="AJ799" s="9" t="n">
        <v>0</v>
      </c>
      <c r="AK799" s="30" t="n">
        <v>1</v>
      </c>
      <c r="AL799" s="21" t="n">
        <v>2000</v>
      </c>
      <c r="AM799" s="23">
        <f>LN(AL799)</f>
        <v/>
      </c>
      <c r="AN799" s="33" t="n">
        <v>0.015</v>
      </c>
      <c r="AO799" s="33" t="n">
        <v>0.274</v>
      </c>
      <c r="AP799" s="33">
        <f>1-SUM(AN799,AO799,AQ799)</f>
        <v/>
      </c>
      <c r="AQ799" s="43" t="n">
        <v>0.162</v>
      </c>
      <c r="AR799" s="33" t="inlineStr">
        <is>
          <t>.</t>
        </is>
      </c>
      <c r="AS799" s="43" t="inlineStr">
        <is>
          <t>.</t>
        </is>
      </c>
      <c r="AT799" s="42" t="n">
        <v>1</v>
      </c>
      <c r="AU799" s="18" t="n">
        <v>0</v>
      </c>
      <c r="AV799" t="n">
        <v>1</v>
      </c>
      <c r="AW799" s="40" t="n">
        <v>0</v>
      </c>
      <c r="AX799" t="inlineStr">
        <is>
          <t>.</t>
        </is>
      </c>
      <c r="AY799" s="40" t="inlineStr">
        <is>
          <t>.</t>
        </is>
      </c>
      <c r="BA799" s="18" t="n"/>
      <c r="BB799">
        <f>1-BC799</f>
        <v/>
      </c>
      <c r="BC799" s="18" t="n">
        <v>0.643</v>
      </c>
      <c r="BD799" s="18" t="inlineStr">
        <is>
          <t>Indonesia</t>
        </is>
      </c>
      <c r="BE799" t="n">
        <v>0</v>
      </c>
      <c r="BF799" t="n">
        <v>1</v>
      </c>
      <c r="BG799" t="n">
        <v>0</v>
      </c>
      <c r="BH799" t="n">
        <v>0</v>
      </c>
      <c r="BI799" t="n">
        <v>0</v>
      </c>
      <c r="BJ799" t="n">
        <v>0</v>
      </c>
      <c r="BK799" s="18" t="n">
        <v>0</v>
      </c>
      <c r="BL799" t="n">
        <v>0</v>
      </c>
      <c r="BM799" t="n">
        <v>1</v>
      </c>
      <c r="BN799" s="18" t="n">
        <v>0</v>
      </c>
      <c r="BO799" t="n">
        <v>29</v>
      </c>
      <c r="BP799" t="n">
        <v>37</v>
      </c>
      <c r="BQ799" s="96">
        <f>Y799+Z799+6</f>
        <v/>
      </c>
      <c r="BR799" t="n">
        <v>0</v>
      </c>
      <c r="BS799" t="n">
        <v>0</v>
      </c>
      <c r="BT799" t="n">
        <v>0</v>
      </c>
      <c r="BU799" t="n">
        <v>0</v>
      </c>
      <c r="BV799" t="n">
        <v>0</v>
      </c>
      <c r="BW799" t="n">
        <v>0</v>
      </c>
      <c r="BX799" t="n">
        <v>0</v>
      </c>
      <c r="BY799" s="18" t="n">
        <v>1</v>
      </c>
      <c r="BZ799" t="n">
        <v>0</v>
      </c>
      <c r="CA799" t="n">
        <v>1</v>
      </c>
      <c r="CB799" t="n">
        <v>0</v>
      </c>
      <c r="CC799" s="18" t="n">
        <v>0</v>
      </c>
      <c r="CD799" t="n">
        <v>1</v>
      </c>
      <c r="CE799" t="n">
        <v>0</v>
      </c>
      <c r="CF799" t="n">
        <v>0</v>
      </c>
      <c r="CG799" t="n">
        <v>0</v>
      </c>
      <c r="CH799" s="18" t="n">
        <v>0</v>
      </c>
      <c r="CI799" t="n">
        <v>0</v>
      </c>
      <c r="CJ799" t="n">
        <v>0</v>
      </c>
      <c r="CK799" t="n">
        <v>1</v>
      </c>
      <c r="CL799" t="n">
        <v>1</v>
      </c>
      <c r="CM799" t="n">
        <v>0</v>
      </c>
      <c r="CN799" t="n">
        <v>0</v>
      </c>
      <c r="CO799" t="n">
        <v>0</v>
      </c>
      <c r="CP799" t="n">
        <v>0</v>
      </c>
      <c r="CQ799" t="n">
        <v>0</v>
      </c>
      <c r="CR799" t="n">
        <v>1</v>
      </c>
      <c r="CS799" s="18" t="n">
        <v>0</v>
      </c>
      <c r="DD799" s="34" t="inlineStr">
        <is>
          <t>X</t>
        </is>
      </c>
    </row>
    <row r="800">
      <c r="A800" t="n">
        <v>799</v>
      </c>
      <c r="B800" t="n">
        <v>49</v>
      </c>
      <c r="C800" s="25" t="inlineStr">
        <is>
          <t>Dumauli (2015)</t>
        </is>
      </c>
      <c r="D800" s="12" t="n">
        <v>18.7</v>
      </c>
      <c r="E800" s="14" t="n">
        <v>1.2</v>
      </c>
      <c r="F800" s="7">
        <f>D800/E800</f>
        <v/>
      </c>
      <c r="G800" s="7">
        <f>D800-E800</f>
        <v/>
      </c>
      <c r="H800" s="16">
        <f>D800+E800</f>
        <v/>
      </c>
      <c r="I800" s="11">
        <f>IFERROR(F800/SQRT(F800^2+W800), "X")</f>
        <v/>
      </c>
      <c r="J800" s="33">
        <f>IFERROR(SQRT((1-I800^2)/W800), "X")</f>
        <v/>
      </c>
      <c r="K800" s="33">
        <f>IFERROR(1/J800, "X")</f>
        <v/>
      </c>
      <c r="L800" s="33">
        <f>IFERROR(I800-J800, "X")</f>
        <v/>
      </c>
      <c r="M800" s="33">
        <f>IFERROR(I800+J800, "X")</f>
        <v/>
      </c>
      <c r="N800" s="8" t="n">
        <v>0</v>
      </c>
      <c r="O800" s="9" t="n">
        <v>1</v>
      </c>
      <c r="P800" s="8" t="n">
        <v>0</v>
      </c>
      <c r="Q800" s="9" t="n">
        <v>1</v>
      </c>
      <c r="R800" s="9" t="n">
        <v>0</v>
      </c>
      <c r="S800" s="9" t="n">
        <v>0</v>
      </c>
      <c r="T800" s="9" t="n">
        <v>0</v>
      </c>
      <c r="U800" s="8" t="n">
        <v>1737</v>
      </c>
      <c r="V800" s="9" t="n">
        <v>6</v>
      </c>
      <c r="W800" s="9">
        <f>U800-V800-1</f>
        <v/>
      </c>
      <c r="X800" s="9">
        <f>COUNTIF(B:B,B800)</f>
        <v/>
      </c>
      <c r="Y800" s="7" t="n">
        <v>9.513999999999999</v>
      </c>
      <c r="Z800" s="7" t="n">
        <v>16.657</v>
      </c>
      <c r="AA800" s="9" t="n">
        <v>1</v>
      </c>
      <c r="AB800" s="9" t="n">
        <v>0</v>
      </c>
      <c r="AC800" s="9" t="n">
        <v>0</v>
      </c>
      <c r="AD800" s="9" t="n">
        <v>0</v>
      </c>
      <c r="AE800" s="9" t="n">
        <v>0</v>
      </c>
      <c r="AF800" s="9" t="n">
        <v>1</v>
      </c>
      <c r="AG800" s="8" t="n">
        <v>0</v>
      </c>
      <c r="AH800" s="9" t="n">
        <v>0</v>
      </c>
      <c r="AI800" s="30" t="n">
        <v>1</v>
      </c>
      <c r="AJ800" s="9" t="n">
        <v>0</v>
      </c>
      <c r="AK800" s="30" t="n">
        <v>1</v>
      </c>
      <c r="AL800" s="21" t="n">
        <v>2000</v>
      </c>
      <c r="AM800" s="23">
        <f>LN(AL800)</f>
        <v/>
      </c>
      <c r="AN800" s="33" t="n">
        <v>0.052</v>
      </c>
      <c r="AO800" s="33" t="n">
        <v>0.291</v>
      </c>
      <c r="AP800" s="33">
        <f>1-SUM(AN800,AO800,AQ800)</f>
        <v/>
      </c>
      <c r="AQ800" s="43" t="n">
        <v>0.249</v>
      </c>
      <c r="AR800" s="33" t="inlineStr">
        <is>
          <t>.</t>
        </is>
      </c>
      <c r="AS800" s="43" t="inlineStr">
        <is>
          <t>.</t>
        </is>
      </c>
      <c r="AT800" s="42" t="n">
        <v>1</v>
      </c>
      <c r="AU800" s="18" t="n">
        <v>0</v>
      </c>
      <c r="AV800" t="n">
        <v>0</v>
      </c>
      <c r="AW800" s="40" t="n">
        <v>1</v>
      </c>
      <c r="AX800" t="inlineStr">
        <is>
          <t>.</t>
        </is>
      </c>
      <c r="AY800" s="40" t="inlineStr">
        <is>
          <t>.</t>
        </is>
      </c>
      <c r="BA800" s="18" t="n"/>
      <c r="BB800">
        <f>1-BC800</f>
        <v/>
      </c>
      <c r="BC800" s="18" t="n">
        <v>0.674</v>
      </c>
      <c r="BD800" s="18" t="inlineStr">
        <is>
          <t>Indonesia</t>
        </is>
      </c>
      <c r="BE800" t="n">
        <v>0</v>
      </c>
      <c r="BF800" t="n">
        <v>1</v>
      </c>
      <c r="BG800" t="n">
        <v>0</v>
      </c>
      <c r="BH800" t="n">
        <v>0</v>
      </c>
      <c r="BI800" t="n">
        <v>0</v>
      </c>
      <c r="BJ800" t="n">
        <v>0</v>
      </c>
      <c r="BK800" s="18" t="n">
        <v>0</v>
      </c>
      <c r="BL800" t="n">
        <v>0</v>
      </c>
      <c r="BM800" t="n">
        <v>1</v>
      </c>
      <c r="BN800" s="18" t="n">
        <v>0</v>
      </c>
      <c r="BO800" t="n">
        <v>29</v>
      </c>
      <c r="BP800" t="n">
        <v>37</v>
      </c>
      <c r="BQ800" s="96">
        <f>Y800+Z800+6</f>
        <v/>
      </c>
      <c r="BR800" t="n">
        <v>0</v>
      </c>
      <c r="BS800" t="n">
        <v>0</v>
      </c>
      <c r="BT800" t="n">
        <v>0</v>
      </c>
      <c r="BU800" t="n">
        <v>0</v>
      </c>
      <c r="BV800" t="n">
        <v>0</v>
      </c>
      <c r="BW800" t="n">
        <v>0</v>
      </c>
      <c r="BX800" t="n">
        <v>0</v>
      </c>
      <c r="BY800" s="18" t="n">
        <v>1</v>
      </c>
      <c r="BZ800" t="n">
        <v>0</v>
      </c>
      <c r="CA800" t="n">
        <v>1</v>
      </c>
      <c r="CB800" t="n">
        <v>0</v>
      </c>
      <c r="CC800" s="18" t="n">
        <v>0</v>
      </c>
      <c r="CD800" t="n">
        <v>1</v>
      </c>
      <c r="CE800" t="n">
        <v>0</v>
      </c>
      <c r="CF800" t="n">
        <v>0</v>
      </c>
      <c r="CG800" t="n">
        <v>0</v>
      </c>
      <c r="CH800" s="18" t="n">
        <v>0</v>
      </c>
      <c r="CI800" t="n">
        <v>0</v>
      </c>
      <c r="CJ800" t="n">
        <v>0</v>
      </c>
      <c r="CK800" t="n">
        <v>1</v>
      </c>
      <c r="CL800" t="n">
        <v>1</v>
      </c>
      <c r="CM800" t="n">
        <v>0</v>
      </c>
      <c r="CN800" t="n">
        <v>0</v>
      </c>
      <c r="CO800" t="n">
        <v>0</v>
      </c>
      <c r="CP800" t="n">
        <v>0</v>
      </c>
      <c r="CQ800" t="n">
        <v>0</v>
      </c>
      <c r="CR800" t="n">
        <v>1</v>
      </c>
      <c r="CS800" s="18" t="n">
        <v>0</v>
      </c>
      <c r="DD800" s="34" t="inlineStr">
        <is>
          <t>X</t>
        </is>
      </c>
    </row>
    <row r="801">
      <c r="A801" t="n">
        <v>800</v>
      </c>
      <c r="B801" t="n">
        <v>49</v>
      </c>
      <c r="C801" s="25" t="inlineStr">
        <is>
          <t>Dumauli (2015)</t>
        </is>
      </c>
      <c r="D801" s="12" t="n">
        <v>10.8</v>
      </c>
      <c r="E801" s="14" t="n">
        <v>1.1</v>
      </c>
      <c r="F801" s="7">
        <f>D801/E801</f>
        <v/>
      </c>
      <c r="G801" s="7">
        <f>D801-E801</f>
        <v/>
      </c>
      <c r="H801" s="16">
        <f>D801+E801</f>
        <v/>
      </c>
      <c r="I801" s="11">
        <f>IFERROR(F801/SQRT(F801^2+W801), "X")</f>
        <v/>
      </c>
      <c r="J801" s="33">
        <f>IFERROR(SQRT((1-I801^2)/W801), "X")</f>
        <v/>
      </c>
      <c r="K801" s="33">
        <f>IFERROR(1/J801, "X")</f>
        <v/>
      </c>
      <c r="L801" s="33">
        <f>IFERROR(I801-J801, "X")</f>
        <v/>
      </c>
      <c r="M801" s="33">
        <f>IFERROR(I801+J801, "X")</f>
        <v/>
      </c>
      <c r="N801" s="8" t="n">
        <v>0</v>
      </c>
      <c r="O801" s="9" t="n">
        <v>1</v>
      </c>
      <c r="P801" s="8" t="n">
        <v>0</v>
      </c>
      <c r="Q801" s="9" t="n">
        <v>1</v>
      </c>
      <c r="R801" s="9" t="n">
        <v>0</v>
      </c>
      <c r="S801" s="9" t="n">
        <v>0</v>
      </c>
      <c r="T801" s="9" t="n">
        <v>0</v>
      </c>
      <c r="U801" s="8" t="n">
        <v>648</v>
      </c>
      <c r="V801" s="9" t="n">
        <v>7</v>
      </c>
      <c r="W801" s="9">
        <f>U801-V801-1</f>
        <v/>
      </c>
      <c r="X801" s="9">
        <f>COUNTIF(B:B,B801)</f>
        <v/>
      </c>
      <c r="Y801" s="7" t="n">
        <v>9.647</v>
      </c>
      <c r="Z801" s="7" t="n">
        <v>17.069</v>
      </c>
      <c r="AA801" s="9" t="n">
        <v>1</v>
      </c>
      <c r="AB801" s="9" t="n">
        <v>0</v>
      </c>
      <c r="AC801" s="9" t="n">
        <v>0</v>
      </c>
      <c r="AD801" s="9" t="n">
        <v>0</v>
      </c>
      <c r="AE801" s="9" t="n">
        <v>0</v>
      </c>
      <c r="AF801" s="9" t="n">
        <v>1</v>
      </c>
      <c r="AG801" s="8" t="n">
        <v>0</v>
      </c>
      <c r="AH801" s="9" t="n">
        <v>0</v>
      </c>
      <c r="AI801" s="30" t="n">
        <v>1</v>
      </c>
      <c r="AJ801" s="9" t="n">
        <v>0</v>
      </c>
      <c r="AK801" s="30" t="n">
        <v>1</v>
      </c>
      <c r="AL801" s="21" t="n">
        <v>2000</v>
      </c>
      <c r="AM801" s="23">
        <f>LN(AL801)</f>
        <v/>
      </c>
      <c r="AN801" s="33" t="n">
        <v>0.029</v>
      </c>
      <c r="AO801" s="33" t="n">
        <v>0.28</v>
      </c>
      <c r="AP801" s="33">
        <f>1-SUM(AN801,AO801,AQ801)</f>
        <v/>
      </c>
      <c r="AQ801" s="43" t="n">
        <v>0.193</v>
      </c>
      <c r="AR801" s="33" t="inlineStr">
        <is>
          <t>.</t>
        </is>
      </c>
      <c r="AS801" s="43" t="inlineStr">
        <is>
          <t>.</t>
        </is>
      </c>
      <c r="AT801" s="42" t="n">
        <v>1</v>
      </c>
      <c r="AU801" s="18" t="n">
        <v>0</v>
      </c>
      <c r="AV801" t="n">
        <v>0.6391</v>
      </c>
      <c r="AW801" s="40">
        <f>1-AV801</f>
        <v/>
      </c>
      <c r="AX801" t="inlineStr">
        <is>
          <t>.</t>
        </is>
      </c>
      <c r="AY801" s="40" t="inlineStr">
        <is>
          <t>.</t>
        </is>
      </c>
      <c r="BA801" s="18" t="n"/>
      <c r="BB801">
        <f>1-BC801</f>
        <v/>
      </c>
      <c r="BC801" s="18" t="n">
        <v>0.654</v>
      </c>
      <c r="BD801" s="18" t="inlineStr">
        <is>
          <t>Indonesia</t>
        </is>
      </c>
      <c r="BE801" t="n">
        <v>0</v>
      </c>
      <c r="BF801" t="n">
        <v>1</v>
      </c>
      <c r="BG801" t="n">
        <v>0</v>
      </c>
      <c r="BH801" t="n">
        <v>0</v>
      </c>
      <c r="BI801" t="n">
        <v>0</v>
      </c>
      <c r="BJ801" t="n">
        <v>0</v>
      </c>
      <c r="BK801" s="18" t="n">
        <v>0</v>
      </c>
      <c r="BL801" t="n">
        <v>0</v>
      </c>
      <c r="BM801" t="n">
        <v>1</v>
      </c>
      <c r="BN801" s="18" t="n">
        <v>0</v>
      </c>
      <c r="BO801" t="n">
        <v>29</v>
      </c>
      <c r="BP801" t="n">
        <v>37</v>
      </c>
      <c r="BQ801" s="96">
        <f>Y801+Z801+6</f>
        <v/>
      </c>
      <c r="BR801" t="n">
        <v>1</v>
      </c>
      <c r="BS801" t="n">
        <v>0</v>
      </c>
      <c r="BT801" t="n">
        <v>0</v>
      </c>
      <c r="BU801" t="n">
        <v>0</v>
      </c>
      <c r="BV801" t="n">
        <v>0</v>
      </c>
      <c r="BW801" t="n">
        <v>0</v>
      </c>
      <c r="BX801" t="n">
        <v>0</v>
      </c>
      <c r="BY801" s="18" t="n">
        <v>0</v>
      </c>
      <c r="BZ801" t="n">
        <v>0</v>
      </c>
      <c r="CA801" t="n">
        <v>0</v>
      </c>
      <c r="CB801" t="n">
        <v>1</v>
      </c>
      <c r="CC801" s="18" t="n">
        <v>0</v>
      </c>
      <c r="CD801" t="n">
        <v>0</v>
      </c>
      <c r="CE801" t="n">
        <v>0</v>
      </c>
      <c r="CF801" t="n">
        <v>0</v>
      </c>
      <c r="CG801" t="n">
        <v>0</v>
      </c>
      <c r="CH801" s="18" t="n">
        <v>0</v>
      </c>
      <c r="CI801" t="n">
        <v>0</v>
      </c>
      <c r="CJ801" t="n">
        <v>0</v>
      </c>
      <c r="CK801" t="n">
        <v>1</v>
      </c>
      <c r="CL801" t="n">
        <v>1</v>
      </c>
      <c r="CM801" t="n">
        <v>0</v>
      </c>
      <c r="CN801" t="n">
        <v>0</v>
      </c>
      <c r="CO801" t="n">
        <v>1</v>
      </c>
      <c r="CP801" t="n">
        <v>0</v>
      </c>
      <c r="CQ801" t="n">
        <v>0</v>
      </c>
      <c r="CR801" t="n">
        <v>1</v>
      </c>
      <c r="CS801" s="18" t="n">
        <v>0</v>
      </c>
      <c r="DD801" s="34" t="inlineStr">
        <is>
          <t>X</t>
        </is>
      </c>
    </row>
    <row r="802" customFormat="1" s="153">
      <c r="A802" s="153" t="n">
        <v>801</v>
      </c>
      <c r="B802" s="153" t="n">
        <v>49</v>
      </c>
      <c r="C802" s="154" t="inlineStr">
        <is>
          <t>Dumauli (2015)</t>
        </is>
      </c>
      <c r="D802" s="155" t="n">
        <v>5</v>
      </c>
      <c r="E802" s="156" t="n">
        <v>2.4</v>
      </c>
      <c r="F802" s="157">
        <f>D802/E802</f>
        <v/>
      </c>
      <c r="G802" s="157">
        <f>D802-E802</f>
        <v/>
      </c>
      <c r="H802" s="158">
        <f>D802+E802</f>
        <v/>
      </c>
      <c r="I802" s="159">
        <f>IFERROR(F802/SQRT(F802^2+W802), "X")</f>
        <v/>
      </c>
      <c r="J802" s="160">
        <f>IFERROR(SQRT((1-I802^2)/W802), "X")</f>
        <v/>
      </c>
      <c r="K802" s="160">
        <f>IFERROR(1/J802, "X")</f>
        <v/>
      </c>
      <c r="L802" s="160">
        <f>IFERROR(I802-J802, "X")</f>
        <v/>
      </c>
      <c r="M802" s="160">
        <f>IFERROR(I802+J802, "X")</f>
        <v/>
      </c>
      <c r="N802" s="161" t="n">
        <v>0</v>
      </c>
      <c r="O802" s="162" t="n">
        <v>1</v>
      </c>
      <c r="P802" s="161" t="n">
        <v>0</v>
      </c>
      <c r="Q802" s="162" t="n">
        <v>1</v>
      </c>
      <c r="R802" s="162" t="n">
        <v>0</v>
      </c>
      <c r="S802" s="162" t="n">
        <v>0</v>
      </c>
      <c r="T802" s="162" t="n">
        <v>0</v>
      </c>
      <c r="U802" s="161" t="n">
        <v>648</v>
      </c>
      <c r="V802" s="162" t="n">
        <v>5</v>
      </c>
      <c r="W802" s="162">
        <f>U802-V802-1</f>
        <v/>
      </c>
      <c r="X802" s="162">
        <f>COUNTIF(B:B,B802)</f>
        <v/>
      </c>
      <c r="Y802" s="157" t="n">
        <v>9.647</v>
      </c>
      <c r="Z802" s="157" t="n">
        <v>17.069</v>
      </c>
      <c r="AA802" s="162" t="n">
        <v>1</v>
      </c>
      <c r="AB802" s="162" t="n">
        <v>0</v>
      </c>
      <c r="AC802" s="162" t="n">
        <v>0</v>
      </c>
      <c r="AD802" s="162" t="n">
        <v>0</v>
      </c>
      <c r="AE802" s="162" t="n">
        <v>0</v>
      </c>
      <c r="AF802" s="162" t="n">
        <v>1</v>
      </c>
      <c r="AG802" s="161" t="n">
        <v>0</v>
      </c>
      <c r="AH802" s="162" t="n">
        <v>0</v>
      </c>
      <c r="AI802" s="163" t="n">
        <v>1</v>
      </c>
      <c r="AJ802" s="162" t="n">
        <v>0</v>
      </c>
      <c r="AK802" s="163" t="n">
        <v>1</v>
      </c>
      <c r="AL802" s="164" t="n">
        <v>2000</v>
      </c>
      <c r="AM802" s="165">
        <f>LN(AL802)</f>
        <v/>
      </c>
      <c r="AN802" s="160" t="n">
        <v>0.029</v>
      </c>
      <c r="AO802" s="160" t="n">
        <v>0.28</v>
      </c>
      <c r="AP802" s="160">
        <f>1-SUM(AN802,AO802,AQ802)</f>
        <v/>
      </c>
      <c r="AQ802" s="166" t="n">
        <v>0.193</v>
      </c>
      <c r="AR802" s="160" t="inlineStr">
        <is>
          <t>.</t>
        </is>
      </c>
      <c r="AS802" s="166" t="inlineStr">
        <is>
          <t>.</t>
        </is>
      </c>
      <c r="AT802" s="167" t="n">
        <v>1</v>
      </c>
      <c r="AU802" s="168" t="n">
        <v>0</v>
      </c>
      <c r="AV802" s="153" t="n">
        <v>0.6391</v>
      </c>
      <c r="AW802" s="169">
        <f>1-AV802</f>
        <v/>
      </c>
      <c r="AX802" s="153" t="inlineStr">
        <is>
          <t>.</t>
        </is>
      </c>
      <c r="AY802" s="169" t="inlineStr">
        <is>
          <t>.</t>
        </is>
      </c>
      <c r="BA802" s="168" t="n"/>
      <c r="BB802" s="153">
        <f>1-BC802</f>
        <v/>
      </c>
      <c r="BC802" s="168" t="n">
        <v>0.654</v>
      </c>
      <c r="BD802" s="168" t="inlineStr">
        <is>
          <t>Indonesia</t>
        </is>
      </c>
      <c r="BE802" t="n">
        <v>0</v>
      </c>
      <c r="BF802" t="n">
        <v>1</v>
      </c>
      <c r="BG802" t="n">
        <v>0</v>
      </c>
      <c r="BH802" t="n">
        <v>0</v>
      </c>
      <c r="BI802" t="n">
        <v>0</v>
      </c>
      <c r="BJ802" t="n">
        <v>0</v>
      </c>
      <c r="BK802" s="168" t="n">
        <v>0</v>
      </c>
      <c r="BL802" t="n">
        <v>0</v>
      </c>
      <c r="BM802" t="n">
        <v>1</v>
      </c>
      <c r="BN802" s="168" t="n">
        <v>0</v>
      </c>
      <c r="BO802" t="n">
        <v>29</v>
      </c>
      <c r="BP802" t="n">
        <v>37</v>
      </c>
      <c r="BQ802" s="170">
        <f>Y802+Z802+6</f>
        <v/>
      </c>
      <c r="BR802" s="153" t="n">
        <v>0</v>
      </c>
      <c r="BS802" s="153" t="n">
        <v>0</v>
      </c>
      <c r="BT802" s="153" t="n">
        <v>0</v>
      </c>
      <c r="BU802" s="153" t="n">
        <v>1</v>
      </c>
      <c r="BV802" s="153" t="n">
        <v>0</v>
      </c>
      <c r="BW802" s="153" t="n">
        <v>0</v>
      </c>
      <c r="BX802" s="153" t="n">
        <v>0</v>
      </c>
      <c r="BY802" s="168" t="n">
        <v>0</v>
      </c>
      <c r="BZ802" s="153" t="n">
        <v>0</v>
      </c>
      <c r="CA802" s="153" t="n">
        <v>0</v>
      </c>
      <c r="CB802" s="153" t="n">
        <v>1</v>
      </c>
      <c r="CC802" s="168" t="n">
        <v>0</v>
      </c>
      <c r="CD802" s="153" t="n">
        <v>0</v>
      </c>
      <c r="CE802" s="153" t="n">
        <v>0</v>
      </c>
      <c r="CF802" s="153" t="n">
        <v>0</v>
      </c>
      <c r="CG802" s="153" t="n">
        <v>0</v>
      </c>
      <c r="CH802" s="168" t="n">
        <v>0</v>
      </c>
      <c r="CI802" s="153" t="n">
        <v>0</v>
      </c>
      <c r="CJ802" s="153" t="n">
        <v>0</v>
      </c>
      <c r="CK802" s="153" t="n">
        <v>1</v>
      </c>
      <c r="CL802" s="153" t="n">
        <v>1</v>
      </c>
      <c r="CM802" s="153" t="n">
        <v>0</v>
      </c>
      <c r="CN802" s="153" t="n">
        <v>0</v>
      </c>
      <c r="CO802" s="153" t="n">
        <v>1</v>
      </c>
      <c r="CP802" s="153" t="n">
        <v>0</v>
      </c>
      <c r="CQ802" s="153" t="n">
        <v>0</v>
      </c>
      <c r="CR802" s="153" t="n">
        <v>1</v>
      </c>
      <c r="CS802" s="168" t="n">
        <v>0</v>
      </c>
      <c r="CY802" s="171" t="n"/>
      <c r="DD802" s="171" t="inlineStr">
        <is>
          <t>X</t>
        </is>
      </c>
    </row>
    <row r="803">
      <c r="A803" t="n">
        <v>802</v>
      </c>
      <c r="B803" t="n">
        <v>50</v>
      </c>
      <c r="C803" s="25" t="inlineStr">
        <is>
          <t>Fersterer et al. (2008)</t>
        </is>
      </c>
      <c r="D803" s="12" t="n">
        <v>1.5</v>
      </c>
      <c r="E803" s="14" t="n">
        <v>0.2</v>
      </c>
      <c r="F803" s="7">
        <f>D803/E803</f>
        <v/>
      </c>
      <c r="G803" s="7">
        <f>D803-E803</f>
        <v/>
      </c>
      <c r="H803" s="16">
        <f>D803+E803</f>
        <v/>
      </c>
      <c r="I803" s="11">
        <f>IFERROR(F803/SQRT(F803^2+W803), "X")</f>
        <v/>
      </c>
      <c r="J803" s="33">
        <f>IFERROR(SQRT((1-I803^2)/W803), "X")</f>
        <v/>
      </c>
      <c r="K803" s="33">
        <f>IFERROR(1/J803, "X")</f>
        <v/>
      </c>
      <c r="L803" s="33">
        <f>IFERROR(I803-J803, "X")</f>
        <v/>
      </c>
      <c r="M803" s="33">
        <f>IFERROR(I803+J803, "X")</f>
        <v/>
      </c>
      <c r="N803" s="8" t="n">
        <v>0</v>
      </c>
      <c r="O803" s="9" t="n">
        <v>1</v>
      </c>
      <c r="P803" s="8" t="n">
        <v>0</v>
      </c>
      <c r="Q803" s="9" t="n">
        <v>0</v>
      </c>
      <c r="R803" s="9" t="n">
        <v>0</v>
      </c>
      <c r="S803" s="9" t="n">
        <v>1</v>
      </c>
      <c r="T803" s="9" t="n">
        <v>0</v>
      </c>
      <c r="U803" s="8" t="n">
        <v>47881</v>
      </c>
      <c r="V803" s="9" t="n">
        <v>6</v>
      </c>
      <c r="W803" s="9">
        <f>U803-V803-1</f>
        <v/>
      </c>
      <c r="X803" s="9">
        <f>COUNTIF(B:B,B803)</f>
        <v/>
      </c>
      <c r="Y803" s="7">
        <f>(6*AO803+11*AP803)</f>
        <v/>
      </c>
      <c r="Z803" s="7">
        <f>BQ803-Y803-6</f>
        <v/>
      </c>
      <c r="AA803" s="9" t="n">
        <v>1</v>
      </c>
      <c r="AB803" s="9" t="n">
        <v>0</v>
      </c>
      <c r="AC803" s="9" t="n">
        <v>0</v>
      </c>
      <c r="AD803" s="9" t="n">
        <v>1</v>
      </c>
      <c r="AE803" s="9" t="n">
        <v>0</v>
      </c>
      <c r="AF803" s="9" t="n">
        <v>0</v>
      </c>
      <c r="AG803" s="8" t="n">
        <v>0</v>
      </c>
      <c r="AH803" s="9" t="n">
        <v>0</v>
      </c>
      <c r="AI803" s="30" t="n">
        <v>1</v>
      </c>
      <c r="AJ803" s="9" t="n">
        <v>1</v>
      </c>
      <c r="AK803" s="30" t="n">
        <v>0</v>
      </c>
      <c r="AL803" s="21" t="n">
        <v>1987</v>
      </c>
      <c r="AM803" s="23">
        <f>LN(AL803)</f>
        <v/>
      </c>
      <c r="AN803" s="33" t="n">
        <v>0</v>
      </c>
      <c r="AO803" s="33" t="n">
        <v>0.23</v>
      </c>
      <c r="AP803" s="33" t="n">
        <v>0.77</v>
      </c>
      <c r="AQ803" s="43" t="n">
        <v>0</v>
      </c>
      <c r="AR803" s="33" t="inlineStr">
        <is>
          <t>.</t>
        </is>
      </c>
      <c r="AS803" s="43" t="inlineStr">
        <is>
          <t>.</t>
        </is>
      </c>
      <c r="AT803" s="42" t="n">
        <v>1</v>
      </c>
      <c r="AU803" s="18" t="n">
        <v>0</v>
      </c>
      <c r="AV803" s="33" t="n">
        <v>1</v>
      </c>
      <c r="AW803" s="40" t="n">
        <v>0</v>
      </c>
      <c r="AX803" t="n">
        <v>1</v>
      </c>
      <c r="AY803" s="40" t="n">
        <v>0</v>
      </c>
      <c r="BA803" s="18" t="n"/>
      <c r="BB803">
        <f>1-BC803</f>
        <v/>
      </c>
      <c r="BC803" s="18" t="n">
        <v>0.1348</v>
      </c>
      <c r="BD803" s="18" t="inlineStr">
        <is>
          <t>Austria</t>
        </is>
      </c>
      <c r="BE803" t="n">
        <v>1</v>
      </c>
      <c r="BF803" t="n">
        <v>0</v>
      </c>
      <c r="BG803" t="n">
        <v>0</v>
      </c>
      <c r="BH803" t="n">
        <v>0</v>
      </c>
      <c r="BI803" t="n">
        <v>0</v>
      </c>
      <c r="BJ803" t="n">
        <v>0</v>
      </c>
      <c r="BK803" s="18" t="n">
        <v>0</v>
      </c>
      <c r="BL803" t="n">
        <v>1</v>
      </c>
      <c r="BM803" t="n">
        <v>0</v>
      </c>
      <c r="BN803" s="18" t="n">
        <v>0</v>
      </c>
      <c r="BO803" t="n">
        <v>1703.916666666667</v>
      </c>
      <c r="BP803" t="n">
        <v>1088</v>
      </c>
      <c r="BQ803" s="25" t="n">
        <v>17</v>
      </c>
      <c r="BR803" t="n">
        <v>1</v>
      </c>
      <c r="BS803" t="n">
        <v>0</v>
      </c>
      <c r="BT803" t="n">
        <v>0</v>
      </c>
      <c r="BU803" t="n">
        <v>0</v>
      </c>
      <c r="BV803" t="n">
        <v>0</v>
      </c>
      <c r="BW803" t="n">
        <v>0</v>
      </c>
      <c r="BX803" t="n">
        <v>0</v>
      </c>
      <c r="BY803" s="18" t="n">
        <v>0</v>
      </c>
      <c r="BZ803" t="n">
        <v>0</v>
      </c>
      <c r="CA803" t="n">
        <v>1</v>
      </c>
      <c r="CB803" t="n">
        <v>0</v>
      </c>
      <c r="CC803" s="18" t="n">
        <v>0</v>
      </c>
      <c r="CD803" t="n">
        <v>0</v>
      </c>
      <c r="CE803" t="n">
        <v>0</v>
      </c>
      <c r="CF803" t="n">
        <v>0</v>
      </c>
      <c r="CG803" t="n">
        <v>0</v>
      </c>
      <c r="CH803" s="18" t="n">
        <v>1</v>
      </c>
      <c r="CI803" t="n">
        <v>1</v>
      </c>
      <c r="CJ803" t="n">
        <v>1</v>
      </c>
      <c r="CK803" t="n">
        <v>1</v>
      </c>
      <c r="CL803" t="n">
        <v>1</v>
      </c>
      <c r="CM803" t="n">
        <v>1</v>
      </c>
      <c r="CN803" t="n">
        <v>0</v>
      </c>
      <c r="CO803" t="n">
        <v>0</v>
      </c>
      <c r="CP803" t="n">
        <v>0</v>
      </c>
      <c r="CQ803" t="n">
        <v>0</v>
      </c>
      <c r="CR803" t="n">
        <v>0</v>
      </c>
      <c r="CS803" s="18" t="n">
        <v>1</v>
      </c>
      <c r="DD803" s="34" t="inlineStr">
        <is>
          <t>X</t>
        </is>
      </c>
    </row>
    <row r="804">
      <c r="A804" t="n">
        <v>803</v>
      </c>
      <c r="B804" t="n">
        <v>50</v>
      </c>
      <c r="C804" s="25" t="inlineStr">
        <is>
          <t>Fersterer et al. (2008)</t>
        </is>
      </c>
      <c r="D804" s="12" t="n">
        <v>2.7</v>
      </c>
      <c r="E804" s="14" t="n">
        <v>0.2</v>
      </c>
      <c r="F804" s="7">
        <f>D804/E804</f>
        <v/>
      </c>
      <c r="G804" s="7">
        <f>D804-E804</f>
        <v/>
      </c>
      <c r="H804" s="16">
        <f>D804+E804</f>
        <v/>
      </c>
      <c r="I804" s="11">
        <f>IFERROR(F804/SQRT(F804^2+W804), "X")</f>
        <v/>
      </c>
      <c r="J804" s="33">
        <f>IFERROR(SQRT((1-I804^2)/W804), "X")</f>
        <v/>
      </c>
      <c r="K804" s="33">
        <f>IFERROR(1/J804, "X")</f>
        <v/>
      </c>
      <c r="L804" s="33">
        <f>IFERROR(I804-J804, "X")</f>
        <v/>
      </c>
      <c r="M804" s="33">
        <f>IFERROR(I804+J804, "X")</f>
        <v/>
      </c>
      <c r="N804" s="8" t="n">
        <v>0</v>
      </c>
      <c r="O804" s="9" t="n">
        <v>1</v>
      </c>
      <c r="P804" s="8" t="n">
        <v>0</v>
      </c>
      <c r="Q804" s="9" t="n">
        <v>0</v>
      </c>
      <c r="R804" s="9" t="n">
        <v>0</v>
      </c>
      <c r="S804" s="9" t="n">
        <v>1</v>
      </c>
      <c r="T804" s="9" t="n">
        <v>0</v>
      </c>
      <c r="U804" s="8" t="n">
        <v>47881</v>
      </c>
      <c r="V804" s="9" t="n">
        <v>7</v>
      </c>
      <c r="W804" s="9">
        <f>U804-V804-1</f>
        <v/>
      </c>
      <c r="X804" s="9">
        <f>COUNTIF(B:B,B804)</f>
        <v/>
      </c>
      <c r="Y804" s="7">
        <f>(6*AO804+11*AP804)</f>
        <v/>
      </c>
      <c r="Z804" s="7">
        <f>BQ804-Y804-6</f>
        <v/>
      </c>
      <c r="AA804" s="9" t="n">
        <v>1</v>
      </c>
      <c r="AB804" s="9" t="n">
        <v>0</v>
      </c>
      <c r="AC804" s="9" t="n">
        <v>0</v>
      </c>
      <c r="AD804" s="9" t="n">
        <v>1</v>
      </c>
      <c r="AE804" s="9" t="n">
        <v>0</v>
      </c>
      <c r="AF804" s="9" t="n">
        <v>0</v>
      </c>
      <c r="AG804" s="8" t="n">
        <v>0</v>
      </c>
      <c r="AH804" s="9" t="n">
        <v>0</v>
      </c>
      <c r="AI804" s="30" t="n">
        <v>1</v>
      </c>
      <c r="AJ804" s="9" t="n">
        <v>1</v>
      </c>
      <c r="AK804" s="30" t="n">
        <v>0</v>
      </c>
      <c r="AL804" s="21" t="n">
        <v>1987</v>
      </c>
      <c r="AM804" s="23">
        <f>LN(AL804)</f>
        <v/>
      </c>
      <c r="AN804" s="33" t="n">
        <v>0</v>
      </c>
      <c r="AO804" s="33" t="n">
        <v>0.23</v>
      </c>
      <c r="AP804" s="33" t="n">
        <v>0.77</v>
      </c>
      <c r="AQ804" s="43" t="n">
        <v>0</v>
      </c>
      <c r="AR804" s="33" t="inlineStr">
        <is>
          <t>.</t>
        </is>
      </c>
      <c r="AS804" s="43" t="inlineStr">
        <is>
          <t>.</t>
        </is>
      </c>
      <c r="AT804" s="42" t="n">
        <v>1</v>
      </c>
      <c r="AU804" s="18" t="n">
        <v>0</v>
      </c>
      <c r="AV804" s="33" t="n">
        <v>1</v>
      </c>
      <c r="AW804" s="40" t="n">
        <v>0</v>
      </c>
      <c r="AX804" t="n">
        <v>1</v>
      </c>
      <c r="AY804" s="40" t="n">
        <v>0</v>
      </c>
      <c r="BA804" s="18" t="n"/>
      <c r="BB804">
        <f>1-BC804</f>
        <v/>
      </c>
      <c r="BC804" s="18" t="n">
        <v>0.1348</v>
      </c>
      <c r="BD804" s="18" t="inlineStr">
        <is>
          <t>Austria</t>
        </is>
      </c>
      <c r="BE804" t="n">
        <v>1</v>
      </c>
      <c r="BF804" t="n">
        <v>0</v>
      </c>
      <c r="BG804" t="n">
        <v>0</v>
      </c>
      <c r="BH804" t="n">
        <v>0</v>
      </c>
      <c r="BI804" t="n">
        <v>0</v>
      </c>
      <c r="BJ804" t="n">
        <v>0</v>
      </c>
      <c r="BK804" s="18" t="n">
        <v>0</v>
      </c>
      <c r="BL804" t="n">
        <v>1</v>
      </c>
      <c r="BM804" t="n">
        <v>0</v>
      </c>
      <c r="BN804" s="18" t="n">
        <v>0</v>
      </c>
      <c r="BO804" t="n">
        <v>1703.916666666667</v>
      </c>
      <c r="BP804" t="n">
        <v>1088</v>
      </c>
      <c r="BQ804" s="25" t="n">
        <v>17</v>
      </c>
      <c r="BR804" t="n">
        <v>1</v>
      </c>
      <c r="BS804" t="n">
        <v>0</v>
      </c>
      <c r="BT804" t="n">
        <v>0</v>
      </c>
      <c r="BU804" t="n">
        <v>0</v>
      </c>
      <c r="BV804" t="n">
        <v>0</v>
      </c>
      <c r="BW804" t="n">
        <v>0</v>
      </c>
      <c r="BX804" t="n">
        <v>0</v>
      </c>
      <c r="BY804" s="18" t="n">
        <v>0</v>
      </c>
      <c r="BZ804" t="n">
        <v>0</v>
      </c>
      <c r="CA804" t="n">
        <v>1</v>
      </c>
      <c r="CB804" t="n">
        <v>0</v>
      </c>
      <c r="CC804" s="18" t="n">
        <v>0</v>
      </c>
      <c r="CD804" t="n">
        <v>0</v>
      </c>
      <c r="CE804" t="n">
        <v>0</v>
      </c>
      <c r="CF804" t="n">
        <v>0</v>
      </c>
      <c r="CG804" t="n">
        <v>0</v>
      </c>
      <c r="CH804" s="18" t="n">
        <v>1</v>
      </c>
      <c r="CI804" t="n">
        <v>1</v>
      </c>
      <c r="CJ804" t="n">
        <v>1</v>
      </c>
      <c r="CK804" t="n">
        <v>1</v>
      </c>
      <c r="CL804" t="n">
        <v>1</v>
      </c>
      <c r="CM804" t="n">
        <v>1</v>
      </c>
      <c r="CN804" t="n">
        <v>0</v>
      </c>
      <c r="CO804" t="n">
        <v>0</v>
      </c>
      <c r="CP804" t="n">
        <v>0</v>
      </c>
      <c r="CQ804" t="n">
        <v>0</v>
      </c>
      <c r="CR804" t="n">
        <v>0</v>
      </c>
      <c r="CS804" s="18" t="n">
        <v>1</v>
      </c>
      <c r="DD804" s="34" t="inlineStr">
        <is>
          <t>X</t>
        </is>
      </c>
    </row>
    <row r="805">
      <c r="A805" t="n">
        <v>804</v>
      </c>
      <c r="B805" t="n">
        <v>50</v>
      </c>
      <c r="C805" s="25" t="inlineStr">
        <is>
          <t>Fersterer et al. (2008)</t>
        </is>
      </c>
      <c r="D805" s="12" t="n">
        <v>2.6</v>
      </c>
      <c r="E805" s="14" t="n">
        <v>1.6</v>
      </c>
      <c r="F805" s="7">
        <f>D805/E805</f>
        <v/>
      </c>
      <c r="G805" s="7">
        <f>D805-E805</f>
        <v/>
      </c>
      <c r="H805" s="16">
        <f>D805+E805</f>
        <v/>
      </c>
      <c r="I805" s="11">
        <f>IFERROR(F805/SQRT(F805^2+W805), "X")</f>
        <v/>
      </c>
      <c r="J805" s="33">
        <f>IFERROR(SQRT((1-I805^2)/W805), "X")</f>
        <v/>
      </c>
      <c r="K805" s="33">
        <f>IFERROR(1/J805, "X")</f>
        <v/>
      </c>
      <c r="L805" s="33">
        <f>IFERROR(I805-J805, "X")</f>
        <v/>
      </c>
      <c r="M805" s="33">
        <f>IFERROR(I805+J805, "X")</f>
        <v/>
      </c>
      <c r="N805" s="8" t="n">
        <v>0</v>
      </c>
      <c r="O805" s="9" t="n">
        <v>1</v>
      </c>
      <c r="P805" s="8" t="n">
        <v>0</v>
      </c>
      <c r="Q805" s="9" t="n">
        <v>0</v>
      </c>
      <c r="R805" s="9" t="n">
        <v>0</v>
      </c>
      <c r="S805" s="9" t="n">
        <v>1</v>
      </c>
      <c r="T805" s="9" t="n">
        <v>0</v>
      </c>
      <c r="U805" s="8" t="n">
        <v>47881</v>
      </c>
      <c r="V805" s="9" t="n">
        <v>7</v>
      </c>
      <c r="W805" s="9">
        <f>U805-V805-1</f>
        <v/>
      </c>
      <c r="X805" s="9">
        <f>COUNTIF(B:B,B805)</f>
        <v/>
      </c>
      <c r="Y805" s="7">
        <f>(6*AO805+11*AP805)</f>
        <v/>
      </c>
      <c r="Z805" s="7">
        <f>BQ805-Y805-6</f>
        <v/>
      </c>
      <c r="AA805" s="9" t="n">
        <v>1</v>
      </c>
      <c r="AB805" s="9" t="n">
        <v>0</v>
      </c>
      <c r="AC805" s="9" t="n">
        <v>0</v>
      </c>
      <c r="AD805" s="9" t="n">
        <v>1</v>
      </c>
      <c r="AE805" s="9" t="n">
        <v>0</v>
      </c>
      <c r="AF805" s="9" t="n">
        <v>0</v>
      </c>
      <c r="AG805" s="8" t="n">
        <v>0</v>
      </c>
      <c r="AH805" s="9" t="n">
        <v>0</v>
      </c>
      <c r="AI805" s="30" t="n">
        <v>1</v>
      </c>
      <c r="AJ805" s="9" t="n">
        <v>1</v>
      </c>
      <c r="AK805" s="30" t="n">
        <v>0</v>
      </c>
      <c r="AL805" s="21" t="n">
        <v>1987</v>
      </c>
      <c r="AM805" s="23">
        <f>LN(AL805)</f>
        <v/>
      </c>
      <c r="AN805" s="33" t="n">
        <v>0</v>
      </c>
      <c r="AO805" s="33" t="n">
        <v>0.23</v>
      </c>
      <c r="AP805" s="33" t="n">
        <v>0.77</v>
      </c>
      <c r="AQ805" s="43" t="n">
        <v>0</v>
      </c>
      <c r="AR805" s="33" t="inlineStr">
        <is>
          <t>.</t>
        </is>
      </c>
      <c r="AS805" s="43" t="inlineStr">
        <is>
          <t>.</t>
        </is>
      </c>
      <c r="AT805" s="42" t="n">
        <v>1</v>
      </c>
      <c r="AU805" s="18" t="n">
        <v>0</v>
      </c>
      <c r="AV805" s="33" t="n">
        <v>1</v>
      </c>
      <c r="AW805" s="40" t="n">
        <v>0</v>
      </c>
      <c r="AX805" t="n">
        <v>1</v>
      </c>
      <c r="AY805" s="40" t="n">
        <v>0</v>
      </c>
      <c r="BA805" s="18" t="n"/>
      <c r="BB805">
        <f>1-BC805</f>
        <v/>
      </c>
      <c r="BC805" s="18" t="n">
        <v>0.1348</v>
      </c>
      <c r="BD805" s="18" t="inlineStr">
        <is>
          <t>Austria</t>
        </is>
      </c>
      <c r="BE805" t="n">
        <v>1</v>
      </c>
      <c r="BF805" t="n">
        <v>0</v>
      </c>
      <c r="BG805" t="n">
        <v>0</v>
      </c>
      <c r="BH805" t="n">
        <v>0</v>
      </c>
      <c r="BI805" t="n">
        <v>0</v>
      </c>
      <c r="BJ805" t="n">
        <v>0</v>
      </c>
      <c r="BK805" s="18" t="n">
        <v>0</v>
      </c>
      <c r="BL805" t="n">
        <v>1</v>
      </c>
      <c r="BM805" t="n">
        <v>0</v>
      </c>
      <c r="BN805" s="18" t="n">
        <v>0</v>
      </c>
      <c r="BO805" t="n">
        <v>1703.916666666667</v>
      </c>
      <c r="BP805" t="n">
        <v>1088</v>
      </c>
      <c r="BQ805" s="25" t="n">
        <v>17</v>
      </c>
      <c r="BR805" t="n">
        <v>0</v>
      </c>
      <c r="BS805" t="n">
        <v>0</v>
      </c>
      <c r="BT805" t="n">
        <v>0</v>
      </c>
      <c r="BU805" t="n">
        <v>0</v>
      </c>
      <c r="BV805" t="n">
        <v>0</v>
      </c>
      <c r="BW805" t="n">
        <v>0</v>
      </c>
      <c r="BX805" t="n">
        <v>0</v>
      </c>
      <c r="BY805" s="18" t="n">
        <v>1</v>
      </c>
      <c r="BZ805" t="n">
        <v>0</v>
      </c>
      <c r="CA805" t="n">
        <v>1</v>
      </c>
      <c r="CB805" t="n">
        <v>0</v>
      </c>
      <c r="CC805" s="18" t="n">
        <v>0</v>
      </c>
      <c r="CD805" t="n">
        <v>0</v>
      </c>
      <c r="CE805" t="n">
        <v>0</v>
      </c>
      <c r="CF805" t="n">
        <v>0</v>
      </c>
      <c r="CG805" t="n">
        <v>0</v>
      </c>
      <c r="CH805" s="18" t="n">
        <v>1</v>
      </c>
      <c r="CI805" t="n">
        <v>1</v>
      </c>
      <c r="CJ805" t="n">
        <v>1</v>
      </c>
      <c r="CK805" t="n">
        <v>1</v>
      </c>
      <c r="CL805" t="n">
        <v>1</v>
      </c>
      <c r="CM805" t="n">
        <v>1</v>
      </c>
      <c r="CN805" t="n">
        <v>0</v>
      </c>
      <c r="CO805" t="n">
        <v>0</v>
      </c>
      <c r="CP805" t="n">
        <v>0</v>
      </c>
      <c r="CQ805" t="n">
        <v>0</v>
      </c>
      <c r="CR805" t="n">
        <v>0</v>
      </c>
      <c r="CS805" s="18" t="n">
        <v>1</v>
      </c>
      <c r="DD805" s="34" t="inlineStr">
        <is>
          <t>X</t>
        </is>
      </c>
    </row>
    <row r="806" customFormat="1" s="153">
      <c r="A806" s="153" t="n">
        <v>805</v>
      </c>
      <c r="B806" s="153" t="n">
        <v>50</v>
      </c>
      <c r="C806" s="154" t="inlineStr">
        <is>
          <t>Fersterer et al. (2008)</t>
        </is>
      </c>
      <c r="D806" s="155" t="n">
        <v>4.1</v>
      </c>
      <c r="E806" s="156" t="n">
        <v>1.8</v>
      </c>
      <c r="F806" s="157">
        <f>D806/E806</f>
        <v/>
      </c>
      <c r="G806" s="157">
        <f>D806-E806</f>
        <v/>
      </c>
      <c r="H806" s="158">
        <f>D806+E806</f>
        <v/>
      </c>
      <c r="I806" s="159">
        <f>IFERROR(F806/SQRT(F806^2+W806), "X")</f>
        <v/>
      </c>
      <c r="J806" s="160">
        <f>IFERROR(SQRT((1-I806^2)/W806), "X")</f>
        <v/>
      </c>
      <c r="K806" s="160">
        <f>IFERROR(1/J806, "X")</f>
        <v/>
      </c>
      <c r="L806" s="160">
        <f>IFERROR(I806-J806, "X")</f>
        <v/>
      </c>
      <c r="M806" s="160">
        <f>IFERROR(I806+J806, "X")</f>
        <v/>
      </c>
      <c r="N806" s="161" t="n">
        <v>0</v>
      </c>
      <c r="O806" s="162" t="n">
        <v>1</v>
      </c>
      <c r="P806" s="161" t="n">
        <v>0</v>
      </c>
      <c r="Q806" s="162" t="n">
        <v>0</v>
      </c>
      <c r="R806" s="162" t="n">
        <v>0</v>
      </c>
      <c r="S806" s="162" t="n">
        <v>1</v>
      </c>
      <c r="T806" s="162" t="n">
        <v>0</v>
      </c>
      <c r="U806" s="161" t="n">
        <v>47881</v>
      </c>
      <c r="V806" s="162" t="n">
        <v>7</v>
      </c>
      <c r="W806" s="162">
        <f>U806-V806-1</f>
        <v/>
      </c>
      <c r="X806" s="162">
        <f>COUNTIF(B:B,B806)</f>
        <v/>
      </c>
      <c r="Y806" s="157">
        <f>(6*AO806+11*AP806)</f>
        <v/>
      </c>
      <c r="Z806" s="157">
        <f>BQ806-Y806-6</f>
        <v/>
      </c>
      <c r="AA806" s="162" t="n">
        <v>1</v>
      </c>
      <c r="AB806" s="162" t="n">
        <v>0</v>
      </c>
      <c r="AC806" s="162" t="n">
        <v>0</v>
      </c>
      <c r="AD806" s="162" t="n">
        <v>1</v>
      </c>
      <c r="AE806" s="162" t="n">
        <v>0</v>
      </c>
      <c r="AF806" s="162" t="n">
        <v>0</v>
      </c>
      <c r="AG806" s="161" t="n">
        <v>0</v>
      </c>
      <c r="AH806" s="162" t="n">
        <v>0</v>
      </c>
      <c r="AI806" s="163" t="n">
        <v>1</v>
      </c>
      <c r="AJ806" s="162" t="n">
        <v>1</v>
      </c>
      <c r="AK806" s="163" t="n">
        <v>0</v>
      </c>
      <c r="AL806" s="164" t="n">
        <v>1987</v>
      </c>
      <c r="AM806" s="165">
        <f>LN(AL806)</f>
        <v/>
      </c>
      <c r="AN806" s="160" t="n">
        <v>0</v>
      </c>
      <c r="AO806" s="160" t="n">
        <v>0.23</v>
      </c>
      <c r="AP806" s="160" t="n">
        <v>0.77</v>
      </c>
      <c r="AQ806" s="166" t="n">
        <v>0</v>
      </c>
      <c r="AR806" s="160" t="inlineStr">
        <is>
          <t>.</t>
        </is>
      </c>
      <c r="AS806" s="166" t="inlineStr">
        <is>
          <t>.</t>
        </is>
      </c>
      <c r="AT806" s="167" t="n">
        <v>1</v>
      </c>
      <c r="AU806" s="168" t="n">
        <v>0</v>
      </c>
      <c r="AV806" s="160" t="n">
        <v>1</v>
      </c>
      <c r="AW806" s="169" t="n">
        <v>0</v>
      </c>
      <c r="AX806" s="153" t="n">
        <v>1</v>
      </c>
      <c r="AY806" s="169" t="n">
        <v>0</v>
      </c>
      <c r="BA806" s="168" t="n"/>
      <c r="BB806" s="153">
        <f>1-BC806</f>
        <v/>
      </c>
      <c r="BC806" s="168" t="n">
        <v>0.1348</v>
      </c>
      <c r="BD806" s="168" t="inlineStr">
        <is>
          <t>Austria</t>
        </is>
      </c>
      <c r="BE806" t="n">
        <v>1</v>
      </c>
      <c r="BF806" t="n">
        <v>0</v>
      </c>
      <c r="BG806" t="n">
        <v>0</v>
      </c>
      <c r="BH806" t="n">
        <v>0</v>
      </c>
      <c r="BI806" t="n">
        <v>0</v>
      </c>
      <c r="BJ806" t="n">
        <v>0</v>
      </c>
      <c r="BK806" s="168" t="n">
        <v>0</v>
      </c>
      <c r="BL806" t="n">
        <v>1</v>
      </c>
      <c r="BM806" t="n">
        <v>0</v>
      </c>
      <c r="BN806" s="168" t="n">
        <v>0</v>
      </c>
      <c r="BO806" t="n">
        <v>1703.916666666667</v>
      </c>
      <c r="BP806" t="n">
        <v>1088</v>
      </c>
      <c r="BQ806" s="154" t="n">
        <v>17</v>
      </c>
      <c r="BR806" s="153" t="n">
        <v>0</v>
      </c>
      <c r="BS806" s="153" t="n">
        <v>0</v>
      </c>
      <c r="BT806" s="153" t="n">
        <v>0</v>
      </c>
      <c r="BU806" s="153" t="n">
        <v>0</v>
      </c>
      <c r="BV806" s="153" t="n">
        <v>0</v>
      </c>
      <c r="BW806" s="153" t="n">
        <v>0</v>
      </c>
      <c r="BX806" s="153" t="n">
        <v>0</v>
      </c>
      <c r="BY806" s="168" t="n">
        <v>1</v>
      </c>
      <c r="BZ806" s="153" t="n">
        <v>0</v>
      </c>
      <c r="CA806" s="153" t="n">
        <v>1</v>
      </c>
      <c r="CB806" s="153" t="n">
        <v>0</v>
      </c>
      <c r="CC806" s="168" t="n">
        <v>0</v>
      </c>
      <c r="CD806" s="153" t="n">
        <v>0</v>
      </c>
      <c r="CE806" s="153" t="n">
        <v>0</v>
      </c>
      <c r="CF806" s="153" t="n">
        <v>0</v>
      </c>
      <c r="CG806" s="153" t="n">
        <v>0</v>
      </c>
      <c r="CH806" s="168" t="n">
        <v>1</v>
      </c>
      <c r="CI806" s="153" t="n">
        <v>1</v>
      </c>
      <c r="CJ806" s="153" t="n">
        <v>1</v>
      </c>
      <c r="CK806" s="153" t="n">
        <v>1</v>
      </c>
      <c r="CL806" s="153" t="n">
        <v>1</v>
      </c>
      <c r="CM806" s="153" t="n">
        <v>1</v>
      </c>
      <c r="CN806" s="153" t="n">
        <v>0</v>
      </c>
      <c r="CO806" s="153" t="n">
        <v>0</v>
      </c>
      <c r="CP806" s="153" t="n">
        <v>0</v>
      </c>
      <c r="CQ806" s="153" t="n">
        <v>0</v>
      </c>
      <c r="CR806" s="153" t="n">
        <v>0</v>
      </c>
      <c r="CS806" s="168" t="n">
        <v>1</v>
      </c>
      <c r="CY806" s="171" t="n"/>
      <c r="DD806" s="171" t="inlineStr">
        <is>
          <t>X</t>
        </is>
      </c>
    </row>
    <row r="807">
      <c r="A807" t="n">
        <v>806</v>
      </c>
      <c r="B807" t="n">
        <v>51</v>
      </c>
      <c r="C807" s="25" t="inlineStr">
        <is>
          <t>Sinning (2017)</t>
        </is>
      </c>
      <c r="D807" s="12" t="n">
        <v>8.6</v>
      </c>
      <c r="E807" s="14" t="n">
        <v>0.5</v>
      </c>
      <c r="F807" s="7">
        <f>D807/E807</f>
        <v/>
      </c>
      <c r="G807" s="7">
        <f>D807-E807</f>
        <v/>
      </c>
      <c r="H807" s="16">
        <f>D807+E807</f>
        <v/>
      </c>
      <c r="I807" s="11">
        <f>IFERROR(F807/SQRT(F807^2+W807), "X")</f>
        <v/>
      </c>
      <c r="J807" s="33">
        <f>IFERROR(SQRT((1-I807^2)/W807), "X")</f>
        <v/>
      </c>
      <c r="K807" s="33">
        <f>IFERROR(1/J807, "X")</f>
        <v/>
      </c>
      <c r="L807" s="33">
        <f>IFERROR(I807-J807, "X")</f>
        <v/>
      </c>
      <c r="M807" s="33">
        <f>IFERROR(I807+J807, "X")</f>
        <v/>
      </c>
      <c r="N807" s="8" t="n">
        <v>0</v>
      </c>
      <c r="O807" s="9" t="n">
        <v>1</v>
      </c>
      <c r="P807" s="8" t="n">
        <v>0</v>
      </c>
      <c r="Q807" s="9" t="n">
        <v>0</v>
      </c>
      <c r="R807" s="9" t="n">
        <v>0</v>
      </c>
      <c r="S807" s="9" t="n">
        <v>1</v>
      </c>
      <c r="T807" s="9" t="n">
        <v>0</v>
      </c>
      <c r="U807" s="8" t="n">
        <v>32775</v>
      </c>
      <c r="V807" s="9" t="n">
        <v>3</v>
      </c>
      <c r="W807" s="9">
        <f>U807-V807-1</f>
        <v/>
      </c>
      <c r="X807" s="9">
        <f>COUNTIF(B:B,B807)</f>
        <v/>
      </c>
      <c r="Y807" s="7" t="n">
        <v>12.6</v>
      </c>
      <c r="Z807" s="7">
        <f>BQ807-Y807-6</f>
        <v/>
      </c>
      <c r="AA807" s="9" t="n">
        <v>1</v>
      </c>
      <c r="AB807" s="9" t="n">
        <v>0</v>
      </c>
      <c r="AC807" s="9" t="n">
        <v>0</v>
      </c>
      <c r="AD807" s="9" t="n">
        <v>1</v>
      </c>
      <c r="AE807" s="9" t="n">
        <v>0</v>
      </c>
      <c r="AF807" s="9" t="n">
        <v>0</v>
      </c>
      <c r="AG807" s="8" t="n">
        <v>0</v>
      </c>
      <c r="AH807" s="9" t="n">
        <v>1</v>
      </c>
      <c r="AI807" s="30" t="n">
        <v>0</v>
      </c>
      <c r="AJ807" s="9" t="n">
        <v>0</v>
      </c>
      <c r="AK807" s="30" t="n">
        <v>1</v>
      </c>
      <c r="AL807" s="21" t="n">
        <v>2008</v>
      </c>
      <c r="AM807" s="23">
        <f>LN(AL807)</f>
        <v/>
      </c>
      <c r="AN807" s="33" t="n">
        <v>0</v>
      </c>
      <c r="AO807" s="33" t="n">
        <v>0</v>
      </c>
      <c r="AP807" s="33" t="n">
        <v>0</v>
      </c>
      <c r="AQ807" s="43" t="n">
        <v>1</v>
      </c>
      <c r="AR807" s="33" t="inlineStr">
        <is>
          <t>.</t>
        </is>
      </c>
      <c r="AS807" s="43" t="inlineStr">
        <is>
          <t>.</t>
        </is>
      </c>
      <c r="AT807" s="42" t="inlineStr">
        <is>
          <t>.</t>
        </is>
      </c>
      <c r="AU807" s="18" t="inlineStr">
        <is>
          <t>.</t>
        </is>
      </c>
      <c r="AV807" s="33" t="n">
        <v>1</v>
      </c>
      <c r="AW807" s="40" t="n">
        <v>0</v>
      </c>
      <c r="AX807" t="inlineStr">
        <is>
          <t>.</t>
        </is>
      </c>
      <c r="AY807" s="40" t="inlineStr">
        <is>
          <t>.</t>
        </is>
      </c>
      <c r="BA807" s="18" t="n"/>
      <c r="BB807" t="inlineStr">
        <is>
          <t>.</t>
        </is>
      </c>
      <c r="BC807" s="18" t="inlineStr">
        <is>
          <t>.</t>
        </is>
      </c>
      <c r="BD807" s="18" t="inlineStr">
        <is>
          <t>Australia</t>
        </is>
      </c>
      <c r="BE807" t="n">
        <v>1</v>
      </c>
      <c r="BF807" t="n">
        <v>0</v>
      </c>
      <c r="BG807" t="n">
        <v>0</v>
      </c>
      <c r="BH807" t="n">
        <v>0</v>
      </c>
      <c r="BI807" t="n">
        <v>0</v>
      </c>
      <c r="BJ807" t="n">
        <v>0</v>
      </c>
      <c r="BK807" s="18" t="n">
        <v>0</v>
      </c>
      <c r="BL807" t="n">
        <v>1</v>
      </c>
      <c r="BM807" t="n">
        <v>0</v>
      </c>
      <c r="BN807" s="18" t="n">
        <v>0</v>
      </c>
      <c r="BO807" t="n">
        <v>2538.666666666667</v>
      </c>
      <c r="BP807" t="n">
        <v>1600</v>
      </c>
      <c r="BQ807" s="25" t="n">
        <v>44.5</v>
      </c>
      <c r="BR807" t="n">
        <v>1</v>
      </c>
      <c r="BS807" t="n">
        <v>0</v>
      </c>
      <c r="BT807" t="n">
        <v>0</v>
      </c>
      <c r="BU807" t="n">
        <v>0</v>
      </c>
      <c r="BV807" t="n">
        <v>0</v>
      </c>
      <c r="BW807" t="n">
        <v>0</v>
      </c>
      <c r="BX807" t="n">
        <v>0</v>
      </c>
      <c r="BY807" s="18" t="n">
        <v>0</v>
      </c>
      <c r="BZ807" t="n">
        <v>0</v>
      </c>
      <c r="CA807" t="n">
        <v>0</v>
      </c>
      <c r="CB807" t="n">
        <v>0</v>
      </c>
      <c r="CC807" s="18" t="n">
        <v>1</v>
      </c>
      <c r="CD807" t="n">
        <v>0</v>
      </c>
      <c r="CE807" t="n">
        <v>0</v>
      </c>
      <c r="CF807" t="n">
        <v>0</v>
      </c>
      <c r="CG807" t="n">
        <v>0</v>
      </c>
      <c r="CH807" s="18" t="n">
        <v>0</v>
      </c>
      <c r="CI807" t="n">
        <v>0</v>
      </c>
      <c r="CJ807" t="n">
        <v>0</v>
      </c>
      <c r="CK807" t="n">
        <v>1</v>
      </c>
      <c r="CL807" t="n">
        <v>1</v>
      </c>
      <c r="CM807" t="n">
        <v>0</v>
      </c>
      <c r="CN807" t="n">
        <v>0</v>
      </c>
      <c r="CO807" t="n">
        <v>0</v>
      </c>
      <c r="CP807" t="n">
        <v>0</v>
      </c>
      <c r="CQ807" t="n">
        <v>0</v>
      </c>
      <c r="CR807" t="n">
        <v>0</v>
      </c>
      <c r="CS807" s="18" t="n">
        <v>0</v>
      </c>
      <c r="DD807" s="34" t="inlineStr">
        <is>
          <t>X</t>
        </is>
      </c>
    </row>
    <row r="808">
      <c r="A808" t="n">
        <v>807</v>
      </c>
      <c r="B808" t="n">
        <v>51</v>
      </c>
      <c r="C808" s="25" t="inlineStr">
        <is>
          <t>Sinning (2017)</t>
        </is>
      </c>
      <c r="D808" s="12" t="n">
        <v>9</v>
      </c>
      <c r="E808" s="14" t="n">
        <v>0.7</v>
      </c>
      <c r="F808" s="7">
        <f>D808/E808</f>
        <v/>
      </c>
      <c r="G808" s="7">
        <f>D808-E808</f>
        <v/>
      </c>
      <c r="H808" s="16">
        <f>D808+E808</f>
        <v/>
      </c>
      <c r="I808" s="11">
        <f>IFERROR(F808/SQRT(F808^2+W808), "X")</f>
        <v/>
      </c>
      <c r="J808" s="33">
        <f>IFERROR(SQRT((1-I808^2)/W808), "X")</f>
        <v/>
      </c>
      <c r="K808" s="33">
        <f>IFERROR(1/J808, "X")</f>
        <v/>
      </c>
      <c r="L808" s="33">
        <f>IFERROR(I808-J808, "X")</f>
        <v/>
      </c>
      <c r="M808" s="33">
        <f>IFERROR(I808+J808, "X")</f>
        <v/>
      </c>
      <c r="N808" s="8" t="n">
        <v>0</v>
      </c>
      <c r="O808" s="9" t="n">
        <v>1</v>
      </c>
      <c r="P808" s="8" t="n">
        <v>0</v>
      </c>
      <c r="Q808" s="9" t="n">
        <v>0</v>
      </c>
      <c r="R808" s="9" t="n">
        <v>0</v>
      </c>
      <c r="S808" s="9" t="n">
        <v>1</v>
      </c>
      <c r="T808" s="9" t="n">
        <v>0</v>
      </c>
      <c r="U808" s="8" t="n">
        <v>32804</v>
      </c>
      <c r="V808" s="9" t="n">
        <v>3</v>
      </c>
      <c r="W808" s="9">
        <f>U808-V808-1</f>
        <v/>
      </c>
      <c r="X808" s="9">
        <f>COUNTIF(B:B,B808)</f>
        <v/>
      </c>
      <c r="Y808" s="7" t="n">
        <v>12.6</v>
      </c>
      <c r="Z808" s="7">
        <f>BQ808-Y808-6</f>
        <v/>
      </c>
      <c r="AA808" s="9" t="n">
        <v>1</v>
      </c>
      <c r="AB808" s="9" t="n">
        <v>0</v>
      </c>
      <c r="AC808" s="9" t="n">
        <v>0</v>
      </c>
      <c r="AD808" s="9" t="n">
        <v>0</v>
      </c>
      <c r="AE808" s="9" t="n">
        <v>1</v>
      </c>
      <c r="AF808" s="9" t="n">
        <v>0</v>
      </c>
      <c r="AG808" s="8" t="n">
        <v>0</v>
      </c>
      <c r="AH808" s="9" t="n">
        <v>1</v>
      </c>
      <c r="AI808" s="30" t="n">
        <v>0</v>
      </c>
      <c r="AJ808" s="9" t="n">
        <v>0</v>
      </c>
      <c r="AK808" s="30" t="n">
        <v>1</v>
      </c>
      <c r="AL808" s="21" t="n">
        <v>2008</v>
      </c>
      <c r="AM808" s="23">
        <f>LN(AL808)</f>
        <v/>
      </c>
      <c r="AN808" s="33" t="n">
        <v>0</v>
      </c>
      <c r="AO808" s="33" t="n">
        <v>0</v>
      </c>
      <c r="AP808" s="33" t="n">
        <v>0</v>
      </c>
      <c r="AQ808" s="43" t="n">
        <v>1</v>
      </c>
      <c r="AR808" s="33" t="inlineStr">
        <is>
          <t>.</t>
        </is>
      </c>
      <c r="AS808" s="43" t="inlineStr">
        <is>
          <t>.</t>
        </is>
      </c>
      <c r="AT808" s="42" t="inlineStr">
        <is>
          <t>.</t>
        </is>
      </c>
      <c r="AU808" s="18" t="inlineStr">
        <is>
          <t>.</t>
        </is>
      </c>
      <c r="AV808" s="33" t="n">
        <v>1</v>
      </c>
      <c r="AW808" s="40" t="n">
        <v>0</v>
      </c>
      <c r="AX808" t="inlineStr">
        <is>
          <t>.</t>
        </is>
      </c>
      <c r="AY808" s="40" t="inlineStr">
        <is>
          <t>.</t>
        </is>
      </c>
      <c r="BA808" s="18" t="n"/>
      <c r="BB808" t="inlineStr">
        <is>
          <t>.</t>
        </is>
      </c>
      <c r="BC808" s="18" t="inlineStr">
        <is>
          <t>.</t>
        </is>
      </c>
      <c r="BD808" s="18" t="inlineStr">
        <is>
          <t>Australia</t>
        </is>
      </c>
      <c r="BE808" t="n">
        <v>1</v>
      </c>
      <c r="BF808" t="n">
        <v>0</v>
      </c>
      <c r="BG808" t="n">
        <v>0</v>
      </c>
      <c r="BH808" t="n">
        <v>0</v>
      </c>
      <c r="BI808" t="n">
        <v>0</v>
      </c>
      <c r="BJ808" t="n">
        <v>0</v>
      </c>
      <c r="BK808" s="18" t="n">
        <v>0</v>
      </c>
      <c r="BL808" t="n">
        <v>1</v>
      </c>
      <c r="BM808" t="n">
        <v>0</v>
      </c>
      <c r="BN808" s="18" t="n">
        <v>0</v>
      </c>
      <c r="BO808" t="n">
        <v>2538.666666666667</v>
      </c>
      <c r="BP808" t="n">
        <v>1600</v>
      </c>
      <c r="BQ808" s="25" t="n">
        <v>44.5</v>
      </c>
      <c r="BR808" t="n">
        <v>1</v>
      </c>
      <c r="BS808" t="n">
        <v>0</v>
      </c>
      <c r="BT808" t="n">
        <v>0</v>
      </c>
      <c r="BU808" t="n">
        <v>0</v>
      </c>
      <c r="BV808" t="n">
        <v>0</v>
      </c>
      <c r="BW808" t="n">
        <v>0</v>
      </c>
      <c r="BX808" t="n">
        <v>0</v>
      </c>
      <c r="BY808" s="18" t="n">
        <v>0</v>
      </c>
      <c r="BZ808" t="n">
        <v>0</v>
      </c>
      <c r="CA808" t="n">
        <v>0</v>
      </c>
      <c r="CB808" t="n">
        <v>0</v>
      </c>
      <c r="CC808" s="18" t="n">
        <v>1</v>
      </c>
      <c r="CD808" t="n">
        <v>0</v>
      </c>
      <c r="CE808" t="n">
        <v>0</v>
      </c>
      <c r="CF808" t="n">
        <v>0</v>
      </c>
      <c r="CG808" t="n">
        <v>0</v>
      </c>
      <c r="CH808" s="18" t="n">
        <v>0</v>
      </c>
      <c r="CI808" t="n">
        <v>0</v>
      </c>
      <c r="CJ808" t="n">
        <v>0</v>
      </c>
      <c r="CK808" t="n">
        <v>1</v>
      </c>
      <c r="CL808" t="n">
        <v>1</v>
      </c>
      <c r="CM808" t="n">
        <v>0</v>
      </c>
      <c r="CN808" t="n">
        <v>0</v>
      </c>
      <c r="CO808" t="n">
        <v>0</v>
      </c>
      <c r="CP808" t="n">
        <v>0</v>
      </c>
      <c r="CQ808" t="n">
        <v>0</v>
      </c>
      <c r="CR808" t="n">
        <v>0</v>
      </c>
      <c r="CS808" s="18" t="n">
        <v>0</v>
      </c>
      <c r="DD808" s="34" t="inlineStr">
        <is>
          <t>X</t>
        </is>
      </c>
    </row>
    <row r="809">
      <c r="A809" t="n">
        <v>808</v>
      </c>
      <c r="B809" t="n">
        <v>51</v>
      </c>
      <c r="C809" s="25" t="inlineStr">
        <is>
          <t>Sinning (2017)</t>
        </is>
      </c>
      <c r="D809" s="12" t="n">
        <v>10.3</v>
      </c>
      <c r="E809" s="14" t="n">
        <v>0.7</v>
      </c>
      <c r="F809" s="7">
        <f>D809/E809</f>
        <v/>
      </c>
      <c r="G809" s="7">
        <f>D809-E809</f>
        <v/>
      </c>
      <c r="H809" s="16">
        <f>D809+E809</f>
        <v/>
      </c>
      <c r="I809" s="11">
        <f>IFERROR(F809/SQRT(F809^2+W809), "X")</f>
        <v/>
      </c>
      <c r="J809" s="33">
        <f>IFERROR(SQRT((1-I809^2)/W809), "X")</f>
        <v/>
      </c>
      <c r="K809" s="33">
        <f>IFERROR(1/J809, "X")</f>
        <v/>
      </c>
      <c r="L809" s="33">
        <f>IFERROR(I809-J809, "X")</f>
        <v/>
      </c>
      <c r="M809" s="33">
        <f>IFERROR(I809+J809, "X")</f>
        <v/>
      </c>
      <c r="N809" s="8" t="n">
        <v>0</v>
      </c>
      <c r="O809" s="9" t="n">
        <v>1</v>
      </c>
      <c r="P809" s="8" t="n">
        <v>0</v>
      </c>
      <c r="Q809" s="9" t="n">
        <v>0</v>
      </c>
      <c r="R809" s="9" t="n">
        <v>0</v>
      </c>
      <c r="S809" s="9" t="n">
        <v>1</v>
      </c>
      <c r="T809" s="9" t="n">
        <v>0</v>
      </c>
      <c r="U809" s="8" t="n">
        <v>33613</v>
      </c>
      <c r="V809" s="9" t="n">
        <v>3</v>
      </c>
      <c r="W809" s="9">
        <f>U809-V809-1</f>
        <v/>
      </c>
      <c r="X809" s="9">
        <f>COUNTIF(B:B,B809)</f>
        <v/>
      </c>
      <c r="Y809" s="7" t="n">
        <v>12.6</v>
      </c>
      <c r="Z809" s="7">
        <f>BQ809-Y809-6</f>
        <v/>
      </c>
      <c r="AA809" s="9" t="n">
        <v>1</v>
      </c>
      <c r="AB809" s="9" t="n">
        <v>0</v>
      </c>
      <c r="AC809" s="9" t="n">
        <v>1</v>
      </c>
      <c r="AD809" s="9" t="n">
        <v>0</v>
      </c>
      <c r="AE809" s="9" t="n">
        <v>0</v>
      </c>
      <c r="AF809" s="9" t="n">
        <v>0</v>
      </c>
      <c r="AG809" s="8" t="n">
        <v>0</v>
      </c>
      <c r="AH809" s="9" t="n">
        <v>1</v>
      </c>
      <c r="AI809" s="30" t="n">
        <v>0</v>
      </c>
      <c r="AJ809" s="9" t="n">
        <v>0</v>
      </c>
      <c r="AK809" s="30" t="n">
        <v>1</v>
      </c>
      <c r="AL809" s="21" t="n">
        <v>2008</v>
      </c>
      <c r="AM809" s="23">
        <f>LN(AL809)</f>
        <v/>
      </c>
      <c r="AN809" s="33" t="n">
        <v>0</v>
      </c>
      <c r="AO809" s="33" t="n">
        <v>0</v>
      </c>
      <c r="AP809" s="33" t="n">
        <v>0</v>
      </c>
      <c r="AQ809" s="43" t="n">
        <v>1</v>
      </c>
      <c r="AR809" s="33" t="inlineStr">
        <is>
          <t>.</t>
        </is>
      </c>
      <c r="AS809" s="43" t="inlineStr">
        <is>
          <t>.</t>
        </is>
      </c>
      <c r="AT809" s="42" t="inlineStr">
        <is>
          <t>.</t>
        </is>
      </c>
      <c r="AU809" s="18" t="inlineStr">
        <is>
          <t>.</t>
        </is>
      </c>
      <c r="AV809" s="33" t="n">
        <v>1</v>
      </c>
      <c r="AW809" s="40" t="n">
        <v>0</v>
      </c>
      <c r="AX809" t="inlineStr">
        <is>
          <t>.</t>
        </is>
      </c>
      <c r="AY809" s="40" t="inlineStr">
        <is>
          <t>.</t>
        </is>
      </c>
      <c r="BA809" s="18" t="n"/>
      <c r="BB809" t="inlineStr">
        <is>
          <t>.</t>
        </is>
      </c>
      <c r="BC809" s="18" t="inlineStr">
        <is>
          <t>.</t>
        </is>
      </c>
      <c r="BD809" s="18" t="inlineStr">
        <is>
          <t>Australia</t>
        </is>
      </c>
      <c r="BE809" t="n">
        <v>1</v>
      </c>
      <c r="BF809" t="n">
        <v>0</v>
      </c>
      <c r="BG809" t="n">
        <v>0</v>
      </c>
      <c r="BH809" t="n">
        <v>0</v>
      </c>
      <c r="BI809" t="n">
        <v>0</v>
      </c>
      <c r="BJ809" t="n">
        <v>0</v>
      </c>
      <c r="BK809" s="18" t="n">
        <v>0</v>
      </c>
      <c r="BL809" t="n">
        <v>1</v>
      </c>
      <c r="BM809" t="n">
        <v>0</v>
      </c>
      <c r="BN809" s="18" t="n">
        <v>0</v>
      </c>
      <c r="BO809" t="n">
        <v>2538.666666666667</v>
      </c>
      <c r="BP809" t="n">
        <v>1600</v>
      </c>
      <c r="BQ809" s="25" t="n">
        <v>44.5</v>
      </c>
      <c r="BR809" t="n">
        <v>1</v>
      </c>
      <c r="BS809" t="n">
        <v>0</v>
      </c>
      <c r="BT809" t="n">
        <v>0</v>
      </c>
      <c r="BU809" t="n">
        <v>0</v>
      </c>
      <c r="BV809" t="n">
        <v>0</v>
      </c>
      <c r="BW809" t="n">
        <v>0</v>
      </c>
      <c r="BX809" t="n">
        <v>0</v>
      </c>
      <c r="BY809" s="18" t="n">
        <v>0</v>
      </c>
      <c r="BZ809" t="n">
        <v>0</v>
      </c>
      <c r="CA809" t="n">
        <v>0</v>
      </c>
      <c r="CB809" t="n">
        <v>0</v>
      </c>
      <c r="CC809" s="18" t="n">
        <v>1</v>
      </c>
      <c r="CD809" t="n">
        <v>0</v>
      </c>
      <c r="CE809" t="n">
        <v>0</v>
      </c>
      <c r="CF809" t="n">
        <v>0</v>
      </c>
      <c r="CG809" t="n">
        <v>0</v>
      </c>
      <c r="CH809" s="18" t="n">
        <v>0</v>
      </c>
      <c r="CI809" t="n">
        <v>0</v>
      </c>
      <c r="CJ809" t="n">
        <v>0</v>
      </c>
      <c r="CK809" t="n">
        <v>1</v>
      </c>
      <c r="CL809" t="n">
        <v>1</v>
      </c>
      <c r="CM809" t="n">
        <v>0</v>
      </c>
      <c r="CN809" t="n">
        <v>0</v>
      </c>
      <c r="CO809" t="n">
        <v>0</v>
      </c>
      <c r="CP809" t="n">
        <v>0</v>
      </c>
      <c r="CQ809" t="n">
        <v>0</v>
      </c>
      <c r="CR809" t="n">
        <v>0</v>
      </c>
      <c r="CS809" s="18" t="n">
        <v>0</v>
      </c>
      <c r="DD809" s="34" t="inlineStr">
        <is>
          <t>X</t>
        </is>
      </c>
    </row>
    <row r="810">
      <c r="A810" t="n">
        <v>809</v>
      </c>
      <c r="B810" t="n">
        <v>51</v>
      </c>
      <c r="C810" s="25" t="inlineStr">
        <is>
          <t>Sinning (2017)</t>
        </is>
      </c>
      <c r="D810" s="12" t="n">
        <v>7.6</v>
      </c>
      <c r="E810" s="14" t="n">
        <v>0.3</v>
      </c>
      <c r="F810" s="7">
        <f>D810/E810</f>
        <v/>
      </c>
      <c r="G810" s="7">
        <f>D810-E810</f>
        <v/>
      </c>
      <c r="H810" s="16">
        <f>D810+E810</f>
        <v/>
      </c>
      <c r="I810" s="11">
        <f>IFERROR(F810/SQRT(F810^2+W810), "X")</f>
        <v/>
      </c>
      <c r="J810" s="33">
        <f>IFERROR(SQRT((1-I810^2)/W810), "X")</f>
        <v/>
      </c>
      <c r="K810" s="33">
        <f>IFERROR(1/J810, "X")</f>
        <v/>
      </c>
      <c r="L810" s="33">
        <f>IFERROR(I810-J810, "X")</f>
        <v/>
      </c>
      <c r="M810" s="33">
        <f>IFERROR(I810+J810, "X")</f>
        <v/>
      </c>
      <c r="N810" s="8" t="n">
        <v>0</v>
      </c>
      <c r="O810" s="9" t="n">
        <v>1</v>
      </c>
      <c r="P810" s="8" t="n">
        <v>0</v>
      </c>
      <c r="Q810" s="9" t="n">
        <v>0</v>
      </c>
      <c r="R810" s="9" t="n">
        <v>0</v>
      </c>
      <c r="S810" s="9" t="n">
        <v>1</v>
      </c>
      <c r="T810" s="9" t="n">
        <v>0</v>
      </c>
      <c r="U810" s="8" t="n">
        <v>32791</v>
      </c>
      <c r="V810" s="9" t="n">
        <v>3</v>
      </c>
      <c r="W810" s="9">
        <f>U810-V810-1</f>
        <v/>
      </c>
      <c r="X810" s="9">
        <f>COUNTIF(B:B,B810)</f>
        <v/>
      </c>
      <c r="Y810" s="7" t="n">
        <v>12.8</v>
      </c>
      <c r="Z810" s="7">
        <f>BQ810-Y810-6</f>
        <v/>
      </c>
      <c r="AA810" s="9" t="n">
        <v>1</v>
      </c>
      <c r="AB810" s="9" t="n">
        <v>0</v>
      </c>
      <c r="AC810" s="9" t="n">
        <v>0</v>
      </c>
      <c r="AD810" s="9" t="n">
        <v>1</v>
      </c>
      <c r="AE810" s="9" t="n">
        <v>0</v>
      </c>
      <c r="AF810" s="9" t="n">
        <v>0</v>
      </c>
      <c r="AG810" s="8" t="n">
        <v>0</v>
      </c>
      <c r="AH810" s="9" t="n">
        <v>1</v>
      </c>
      <c r="AI810" s="30" t="n">
        <v>0</v>
      </c>
      <c r="AJ810" s="9" t="n">
        <v>0</v>
      </c>
      <c r="AK810" s="30" t="n">
        <v>1</v>
      </c>
      <c r="AL810" s="21" t="n">
        <v>2008</v>
      </c>
      <c r="AM810" s="23">
        <f>LN(AL810)</f>
        <v/>
      </c>
      <c r="AN810" s="33" t="n">
        <v>0</v>
      </c>
      <c r="AO810" s="33" t="n">
        <v>0</v>
      </c>
      <c r="AP810" s="33" t="n">
        <v>0</v>
      </c>
      <c r="AQ810" s="43" t="n">
        <v>1</v>
      </c>
      <c r="AR810" s="33" t="inlineStr">
        <is>
          <t>.</t>
        </is>
      </c>
      <c r="AS810" s="43" t="inlineStr">
        <is>
          <t>.</t>
        </is>
      </c>
      <c r="AT810" s="42" t="inlineStr">
        <is>
          <t>.</t>
        </is>
      </c>
      <c r="AU810" s="18" t="inlineStr">
        <is>
          <t>.</t>
        </is>
      </c>
      <c r="AV810" t="n">
        <v>0</v>
      </c>
      <c r="AW810" s="40" t="n">
        <v>1</v>
      </c>
      <c r="AX810" t="inlineStr">
        <is>
          <t>.</t>
        </is>
      </c>
      <c r="AY810" s="40" t="inlineStr">
        <is>
          <t>.</t>
        </is>
      </c>
      <c r="BA810" s="18" t="n"/>
      <c r="BB810" t="inlineStr">
        <is>
          <t>.</t>
        </is>
      </c>
      <c r="BC810" s="18" t="inlineStr">
        <is>
          <t>.</t>
        </is>
      </c>
      <c r="BD810" s="18" t="inlineStr">
        <is>
          <t>Australia</t>
        </is>
      </c>
      <c r="BE810" t="n">
        <v>1</v>
      </c>
      <c r="BF810" t="n">
        <v>0</v>
      </c>
      <c r="BG810" t="n">
        <v>0</v>
      </c>
      <c r="BH810" t="n">
        <v>0</v>
      </c>
      <c r="BI810" t="n">
        <v>0</v>
      </c>
      <c r="BJ810" t="n">
        <v>0</v>
      </c>
      <c r="BK810" s="18" t="n">
        <v>0</v>
      </c>
      <c r="BL810" t="n">
        <v>1</v>
      </c>
      <c r="BM810" t="n">
        <v>0</v>
      </c>
      <c r="BN810" s="18" t="n">
        <v>0</v>
      </c>
      <c r="BO810" t="n">
        <v>2538.666666666667</v>
      </c>
      <c r="BP810" t="n">
        <v>1600</v>
      </c>
      <c r="BQ810" s="25" t="n">
        <v>44.5</v>
      </c>
      <c r="BR810" t="n">
        <v>1</v>
      </c>
      <c r="BS810" t="n">
        <v>0</v>
      </c>
      <c r="BT810" t="n">
        <v>0</v>
      </c>
      <c r="BU810" t="n">
        <v>0</v>
      </c>
      <c r="BV810" t="n">
        <v>0</v>
      </c>
      <c r="BW810" t="n">
        <v>0</v>
      </c>
      <c r="BX810" t="n">
        <v>0</v>
      </c>
      <c r="BY810" s="18" t="n">
        <v>0</v>
      </c>
      <c r="BZ810" t="n">
        <v>0</v>
      </c>
      <c r="CA810" t="n">
        <v>0</v>
      </c>
      <c r="CB810" t="n">
        <v>0</v>
      </c>
      <c r="CC810" s="18" t="n">
        <v>1</v>
      </c>
      <c r="CD810" t="n">
        <v>0</v>
      </c>
      <c r="CE810" t="n">
        <v>0</v>
      </c>
      <c r="CF810" t="n">
        <v>0</v>
      </c>
      <c r="CG810" t="n">
        <v>0</v>
      </c>
      <c r="CH810" s="18" t="n">
        <v>0</v>
      </c>
      <c r="CI810" t="n">
        <v>0</v>
      </c>
      <c r="CJ810" t="n">
        <v>0</v>
      </c>
      <c r="CK810" t="n">
        <v>1</v>
      </c>
      <c r="CL810" t="n">
        <v>1</v>
      </c>
      <c r="CM810" t="n">
        <v>0</v>
      </c>
      <c r="CN810" t="n">
        <v>0</v>
      </c>
      <c r="CO810" t="n">
        <v>0</v>
      </c>
      <c r="CP810" t="n">
        <v>0</v>
      </c>
      <c r="CQ810" t="n">
        <v>0</v>
      </c>
      <c r="CR810" t="n">
        <v>0</v>
      </c>
      <c r="CS810" s="18" t="n">
        <v>0</v>
      </c>
      <c r="DD810" s="34" t="inlineStr">
        <is>
          <t>X</t>
        </is>
      </c>
    </row>
    <row r="811">
      <c r="A811" t="n">
        <v>810</v>
      </c>
      <c r="B811" t="n">
        <v>51</v>
      </c>
      <c r="C811" s="25" t="inlineStr">
        <is>
          <t>Sinning (2017)</t>
        </is>
      </c>
      <c r="D811" s="12" t="n">
        <v>11.2</v>
      </c>
      <c r="E811" s="14" t="n">
        <v>0.5</v>
      </c>
      <c r="F811" s="7">
        <f>D811/E811</f>
        <v/>
      </c>
      <c r="G811" s="7">
        <f>D811-E811</f>
        <v/>
      </c>
      <c r="H811" s="16">
        <f>D811+E811</f>
        <v/>
      </c>
      <c r="I811" s="11">
        <f>IFERROR(F811/SQRT(F811^2+W811), "X")</f>
        <v/>
      </c>
      <c r="J811" s="33">
        <f>IFERROR(SQRT((1-I811^2)/W811), "X")</f>
        <v/>
      </c>
      <c r="K811" s="33">
        <f>IFERROR(1/J811, "X")</f>
        <v/>
      </c>
      <c r="L811" s="33">
        <f>IFERROR(I811-J811, "X")</f>
        <v/>
      </c>
      <c r="M811" s="33">
        <f>IFERROR(I811+J811, "X")</f>
        <v/>
      </c>
      <c r="N811" s="8" t="n">
        <v>0</v>
      </c>
      <c r="O811" s="9" t="n">
        <v>1</v>
      </c>
      <c r="P811" s="8" t="n">
        <v>0</v>
      </c>
      <c r="Q811" s="9" t="n">
        <v>0</v>
      </c>
      <c r="R811" s="9" t="n">
        <v>0</v>
      </c>
      <c r="S811" s="9" t="n">
        <v>1</v>
      </c>
      <c r="T811" s="9" t="n">
        <v>0</v>
      </c>
      <c r="U811" s="8" t="n">
        <v>32820</v>
      </c>
      <c r="V811" s="9" t="n">
        <v>3</v>
      </c>
      <c r="W811" s="9">
        <f>U811-V811-1</f>
        <v/>
      </c>
      <c r="X811" s="9">
        <f>COUNTIF(B:B,B811)</f>
        <v/>
      </c>
      <c r="Y811" s="7" t="n">
        <v>12.8</v>
      </c>
      <c r="Z811" s="7">
        <f>BQ811-Y811-6</f>
        <v/>
      </c>
      <c r="AA811" s="9" t="n">
        <v>1</v>
      </c>
      <c r="AB811" s="9" t="n">
        <v>0</v>
      </c>
      <c r="AC811" s="9" t="n">
        <v>0</v>
      </c>
      <c r="AD811" s="9" t="n">
        <v>0</v>
      </c>
      <c r="AE811" s="9" t="n">
        <v>1</v>
      </c>
      <c r="AF811" s="9" t="n">
        <v>0</v>
      </c>
      <c r="AG811" s="8" t="n">
        <v>0</v>
      </c>
      <c r="AH811" s="9" t="n">
        <v>1</v>
      </c>
      <c r="AI811" s="30" t="n">
        <v>0</v>
      </c>
      <c r="AJ811" s="9" t="n">
        <v>0</v>
      </c>
      <c r="AK811" s="30" t="n">
        <v>1</v>
      </c>
      <c r="AL811" s="21" t="n">
        <v>2008</v>
      </c>
      <c r="AM811" s="23">
        <f>LN(AL811)</f>
        <v/>
      </c>
      <c r="AN811" s="33" t="n">
        <v>0</v>
      </c>
      <c r="AO811" s="33" t="n">
        <v>0</v>
      </c>
      <c r="AP811" s="33" t="n">
        <v>0</v>
      </c>
      <c r="AQ811" s="43" t="n">
        <v>1</v>
      </c>
      <c r="AR811" s="33" t="inlineStr">
        <is>
          <t>.</t>
        </is>
      </c>
      <c r="AS811" s="43" t="inlineStr">
        <is>
          <t>.</t>
        </is>
      </c>
      <c r="AT811" s="42" t="inlineStr">
        <is>
          <t>.</t>
        </is>
      </c>
      <c r="AU811" s="18" t="inlineStr">
        <is>
          <t>.</t>
        </is>
      </c>
      <c r="AV811" t="n">
        <v>0</v>
      </c>
      <c r="AW811" s="40" t="n">
        <v>1</v>
      </c>
      <c r="AX811" t="inlineStr">
        <is>
          <t>.</t>
        </is>
      </c>
      <c r="AY811" s="40" t="inlineStr">
        <is>
          <t>.</t>
        </is>
      </c>
      <c r="BA811" s="18" t="n"/>
      <c r="BB811" t="inlineStr">
        <is>
          <t>.</t>
        </is>
      </c>
      <c r="BC811" s="18" t="inlineStr">
        <is>
          <t>.</t>
        </is>
      </c>
      <c r="BD811" s="18" t="inlineStr">
        <is>
          <t>Australia</t>
        </is>
      </c>
      <c r="BE811" t="n">
        <v>1</v>
      </c>
      <c r="BF811" t="n">
        <v>0</v>
      </c>
      <c r="BG811" t="n">
        <v>0</v>
      </c>
      <c r="BH811" t="n">
        <v>0</v>
      </c>
      <c r="BI811" t="n">
        <v>0</v>
      </c>
      <c r="BJ811" t="n">
        <v>0</v>
      </c>
      <c r="BK811" s="18" t="n">
        <v>0</v>
      </c>
      <c r="BL811" t="n">
        <v>1</v>
      </c>
      <c r="BM811" t="n">
        <v>0</v>
      </c>
      <c r="BN811" s="18" t="n">
        <v>0</v>
      </c>
      <c r="BO811" t="n">
        <v>2538.666666666667</v>
      </c>
      <c r="BP811" t="n">
        <v>1600</v>
      </c>
      <c r="BQ811" s="25" t="n">
        <v>44.5</v>
      </c>
      <c r="BR811" t="n">
        <v>1</v>
      </c>
      <c r="BS811" t="n">
        <v>0</v>
      </c>
      <c r="BT811" t="n">
        <v>0</v>
      </c>
      <c r="BU811" t="n">
        <v>0</v>
      </c>
      <c r="BV811" t="n">
        <v>0</v>
      </c>
      <c r="BW811" t="n">
        <v>0</v>
      </c>
      <c r="BX811" t="n">
        <v>0</v>
      </c>
      <c r="BY811" s="18" t="n">
        <v>0</v>
      </c>
      <c r="BZ811" t="n">
        <v>0</v>
      </c>
      <c r="CA811" t="n">
        <v>0</v>
      </c>
      <c r="CB811" t="n">
        <v>0</v>
      </c>
      <c r="CC811" s="18" t="n">
        <v>1</v>
      </c>
      <c r="CD811" t="n">
        <v>0</v>
      </c>
      <c r="CE811" t="n">
        <v>0</v>
      </c>
      <c r="CF811" t="n">
        <v>0</v>
      </c>
      <c r="CG811" t="n">
        <v>0</v>
      </c>
      <c r="CH811" s="18" t="n">
        <v>0</v>
      </c>
      <c r="CI811" t="n">
        <v>0</v>
      </c>
      <c r="CJ811" t="n">
        <v>0</v>
      </c>
      <c r="CK811" t="n">
        <v>1</v>
      </c>
      <c r="CL811" t="n">
        <v>1</v>
      </c>
      <c r="CM811" t="n">
        <v>0</v>
      </c>
      <c r="CN811" t="n">
        <v>0</v>
      </c>
      <c r="CO811" t="n">
        <v>0</v>
      </c>
      <c r="CP811" t="n">
        <v>0</v>
      </c>
      <c r="CQ811" t="n">
        <v>0</v>
      </c>
      <c r="CR811" t="n">
        <v>0</v>
      </c>
      <c r="CS811" s="18" t="n">
        <v>0</v>
      </c>
      <c r="DD811" s="34" t="inlineStr">
        <is>
          <t>X</t>
        </is>
      </c>
    </row>
    <row r="812" customFormat="1" s="153">
      <c r="A812" s="153" t="n">
        <v>811</v>
      </c>
      <c r="B812" s="153" t="n">
        <v>51</v>
      </c>
      <c r="C812" s="154" t="inlineStr">
        <is>
          <t>Sinning (2017)</t>
        </is>
      </c>
      <c r="D812" s="155" t="n">
        <v>11.4</v>
      </c>
      <c r="E812" s="156" t="n">
        <v>0.5</v>
      </c>
      <c r="F812" s="157">
        <f>D812/E812</f>
        <v/>
      </c>
      <c r="G812" s="157">
        <f>D812-E812</f>
        <v/>
      </c>
      <c r="H812" s="158">
        <f>D812+E812</f>
        <v/>
      </c>
      <c r="I812" s="159">
        <f>IFERROR(F812/SQRT(F812^2+W812), "X")</f>
        <v/>
      </c>
      <c r="J812" s="160">
        <f>IFERROR(SQRT((1-I812^2)/W812), "X")</f>
        <v/>
      </c>
      <c r="K812" s="160">
        <f>IFERROR(1/J812, "X")</f>
        <v/>
      </c>
      <c r="L812" s="160">
        <f>IFERROR(I812-J812, "X")</f>
        <v/>
      </c>
      <c r="M812" s="160">
        <f>IFERROR(I812+J812, "X")</f>
        <v/>
      </c>
      <c r="N812" s="161" t="n">
        <v>0</v>
      </c>
      <c r="O812" s="162" t="n">
        <v>1</v>
      </c>
      <c r="P812" s="161" t="n">
        <v>0</v>
      </c>
      <c r="Q812" s="162" t="n">
        <v>0</v>
      </c>
      <c r="R812" s="162" t="n">
        <v>0</v>
      </c>
      <c r="S812" s="162" t="n">
        <v>1</v>
      </c>
      <c r="T812" s="162" t="n">
        <v>0</v>
      </c>
      <c r="U812" s="161" t="n">
        <v>32891</v>
      </c>
      <c r="V812" s="162" t="n">
        <v>3</v>
      </c>
      <c r="W812" s="162">
        <f>U812-V812-1</f>
        <v/>
      </c>
      <c r="X812" s="162">
        <f>COUNTIF(B:B,B812)</f>
        <v/>
      </c>
      <c r="Y812" s="157" t="n">
        <v>12.8</v>
      </c>
      <c r="Z812" s="157">
        <f>BQ812-Y812-6</f>
        <v/>
      </c>
      <c r="AA812" s="162" t="n">
        <v>1</v>
      </c>
      <c r="AB812" s="162" t="n">
        <v>0</v>
      </c>
      <c r="AC812" s="162" t="n">
        <v>1</v>
      </c>
      <c r="AD812" s="162" t="n">
        <v>0</v>
      </c>
      <c r="AE812" s="162" t="n">
        <v>0</v>
      </c>
      <c r="AF812" s="162" t="n">
        <v>0</v>
      </c>
      <c r="AG812" s="161" t="n">
        <v>0</v>
      </c>
      <c r="AH812" s="162" t="n">
        <v>1</v>
      </c>
      <c r="AI812" s="163" t="n">
        <v>0</v>
      </c>
      <c r="AJ812" s="162" t="n">
        <v>0</v>
      </c>
      <c r="AK812" s="163" t="n">
        <v>1</v>
      </c>
      <c r="AL812" s="164" t="n">
        <v>2008</v>
      </c>
      <c r="AM812" s="165">
        <f>LN(AL812)</f>
        <v/>
      </c>
      <c r="AN812" s="160" t="n">
        <v>0</v>
      </c>
      <c r="AO812" s="160" t="n">
        <v>0</v>
      </c>
      <c r="AP812" s="160" t="n">
        <v>0</v>
      </c>
      <c r="AQ812" s="166" t="n">
        <v>1</v>
      </c>
      <c r="AR812" s="160" t="inlineStr">
        <is>
          <t>.</t>
        </is>
      </c>
      <c r="AS812" s="166" t="inlineStr">
        <is>
          <t>.</t>
        </is>
      </c>
      <c r="AT812" s="167" t="inlineStr">
        <is>
          <t>.</t>
        </is>
      </c>
      <c r="AU812" s="168" t="inlineStr">
        <is>
          <t>.</t>
        </is>
      </c>
      <c r="AV812" s="153" t="n">
        <v>0</v>
      </c>
      <c r="AW812" s="169" t="n">
        <v>1</v>
      </c>
      <c r="AX812" s="153" t="inlineStr">
        <is>
          <t>.</t>
        </is>
      </c>
      <c r="AY812" s="169" t="inlineStr">
        <is>
          <t>.</t>
        </is>
      </c>
      <c r="BA812" s="168" t="n"/>
      <c r="BB812" s="153" t="inlineStr">
        <is>
          <t>.</t>
        </is>
      </c>
      <c r="BC812" s="168" t="inlineStr">
        <is>
          <t>.</t>
        </is>
      </c>
      <c r="BD812" s="168" t="inlineStr">
        <is>
          <t>Australia</t>
        </is>
      </c>
      <c r="BE812" t="n">
        <v>1</v>
      </c>
      <c r="BF812" t="n">
        <v>0</v>
      </c>
      <c r="BG812" t="n">
        <v>0</v>
      </c>
      <c r="BH812" t="n">
        <v>0</v>
      </c>
      <c r="BI812" t="n">
        <v>0</v>
      </c>
      <c r="BJ812" t="n">
        <v>0</v>
      </c>
      <c r="BK812" s="168" t="n">
        <v>0</v>
      </c>
      <c r="BL812" t="n">
        <v>1</v>
      </c>
      <c r="BM812" t="n">
        <v>0</v>
      </c>
      <c r="BN812" s="168" t="n">
        <v>0</v>
      </c>
      <c r="BO812" t="n">
        <v>2538.666666666667</v>
      </c>
      <c r="BP812" t="n">
        <v>1600</v>
      </c>
      <c r="BQ812" s="154" t="n">
        <v>44.5</v>
      </c>
      <c r="BR812" s="153" t="n">
        <v>1</v>
      </c>
      <c r="BS812" s="153" t="n">
        <v>0</v>
      </c>
      <c r="BT812" s="153" t="n">
        <v>0</v>
      </c>
      <c r="BU812" s="153" t="n">
        <v>0</v>
      </c>
      <c r="BV812" s="153" t="n">
        <v>0</v>
      </c>
      <c r="BW812" s="153" t="n">
        <v>0</v>
      </c>
      <c r="BX812" s="153" t="n">
        <v>0</v>
      </c>
      <c r="BY812" s="168" t="n">
        <v>0</v>
      </c>
      <c r="BZ812" s="153" t="n">
        <v>0</v>
      </c>
      <c r="CA812" s="153" t="n">
        <v>0</v>
      </c>
      <c r="CB812" s="153" t="n">
        <v>0</v>
      </c>
      <c r="CC812" s="168" t="n">
        <v>1</v>
      </c>
      <c r="CD812" s="153" t="n">
        <v>0</v>
      </c>
      <c r="CE812" s="153" t="n">
        <v>0</v>
      </c>
      <c r="CF812" s="153" t="n">
        <v>0</v>
      </c>
      <c r="CG812" s="153" t="n">
        <v>0</v>
      </c>
      <c r="CH812" s="168" t="n">
        <v>0</v>
      </c>
      <c r="CI812" s="153" t="n">
        <v>0</v>
      </c>
      <c r="CJ812" s="153" t="n">
        <v>0</v>
      </c>
      <c r="CK812" s="153" t="n">
        <v>1</v>
      </c>
      <c r="CL812" s="153" t="n">
        <v>1</v>
      </c>
      <c r="CM812" s="153" t="n">
        <v>0</v>
      </c>
      <c r="CN812" s="153" t="n">
        <v>0</v>
      </c>
      <c r="CO812" s="153" t="n">
        <v>0</v>
      </c>
      <c r="CP812" s="153" t="n">
        <v>0</v>
      </c>
      <c r="CQ812" s="153" t="n">
        <v>0</v>
      </c>
      <c r="CR812" s="153" t="n">
        <v>0</v>
      </c>
      <c r="CS812" s="168" t="n">
        <v>0</v>
      </c>
      <c r="CY812" s="171" t="n"/>
      <c r="DD812" s="171" t="inlineStr">
        <is>
          <t>X</t>
        </is>
      </c>
    </row>
    <row r="813" customFormat="1" s="189">
      <c r="A813" s="189" t="n">
        <v>812</v>
      </c>
      <c r="B813" s="189" t="n">
        <v>52</v>
      </c>
      <c r="C813" s="190" t="inlineStr">
        <is>
          <t>Purnastuti (2013)</t>
        </is>
      </c>
      <c r="D813" s="191" t="n">
        <v>6.929</v>
      </c>
      <c r="E813" s="192" t="n">
        <v>0.351</v>
      </c>
      <c r="F813" s="193">
        <f>D813/E813</f>
        <v/>
      </c>
      <c r="G813" s="193">
        <f>D813-E813</f>
        <v/>
      </c>
      <c r="H813" s="194">
        <f>D813+E813</f>
        <v/>
      </c>
      <c r="I813" s="195">
        <f>IFERROR(F813/SQRT(F813^2+W813), "X")</f>
        <v/>
      </c>
      <c r="J813" s="196">
        <f>IFERROR(SQRT((1-I813^2)/W813), "X")</f>
        <v/>
      </c>
      <c r="K813" s="196">
        <f>IFERROR(1/J813, "X")</f>
        <v/>
      </c>
      <c r="L813" s="196">
        <f>IFERROR(I813-J813, "X")</f>
        <v/>
      </c>
      <c r="M813" s="196">
        <f>IFERROR(I813+J813, "X")</f>
        <v/>
      </c>
      <c r="N813" s="197" t="n">
        <v>1</v>
      </c>
      <c r="O813" s="198" t="n">
        <v>0</v>
      </c>
      <c r="P813" s="197" t="n">
        <v>0</v>
      </c>
      <c r="Q813" s="198" t="n">
        <v>0</v>
      </c>
      <c r="R813" s="198" t="n">
        <v>1</v>
      </c>
      <c r="S813" s="198" t="n">
        <v>0</v>
      </c>
      <c r="T813" s="198" t="n">
        <v>0</v>
      </c>
      <c r="U813" s="197" t="n">
        <v>4596</v>
      </c>
      <c r="V813" s="198" t="n">
        <v>8</v>
      </c>
      <c r="W813" s="198">
        <f>U813-V813-1</f>
        <v/>
      </c>
      <c r="X813" s="198">
        <f>COUNTIF(B:B,B813)</f>
        <v/>
      </c>
      <c r="Y813" s="193" t="n">
        <v>10.683</v>
      </c>
      <c r="Z813" s="193" t="n">
        <v>7.852</v>
      </c>
      <c r="AA813" s="198" t="n">
        <v>1</v>
      </c>
      <c r="AB813" s="198" t="n">
        <v>0</v>
      </c>
      <c r="AC813" s="198" t="n">
        <v>0</v>
      </c>
      <c r="AD813" s="198" t="n">
        <v>0</v>
      </c>
      <c r="AE813" s="198" t="n">
        <v>0</v>
      </c>
      <c r="AF813" s="198" t="n">
        <v>1</v>
      </c>
      <c r="AG813" s="197" t="n">
        <v>0</v>
      </c>
      <c r="AH813" s="198" t="n">
        <v>1</v>
      </c>
      <c r="AI813" s="199" t="n">
        <v>0</v>
      </c>
      <c r="AJ813" s="198" t="n">
        <v>1</v>
      </c>
      <c r="AK813" s="199" t="n">
        <v>0</v>
      </c>
      <c r="AL813" s="200" t="n">
        <v>2008</v>
      </c>
      <c r="AM813" s="201">
        <f>LN(AL813)</f>
        <v/>
      </c>
      <c r="AN813" s="196" t="inlineStr">
        <is>
          <t>.</t>
        </is>
      </c>
      <c r="AO813" s="196" t="inlineStr">
        <is>
          <t>.</t>
        </is>
      </c>
      <c r="AP813" s="196" t="inlineStr">
        <is>
          <t>.</t>
        </is>
      </c>
      <c r="AQ813" s="202" t="inlineStr">
        <is>
          <t>.</t>
        </is>
      </c>
      <c r="AR813" s="196" t="inlineStr">
        <is>
          <t>.</t>
        </is>
      </c>
      <c r="AS813" s="202" t="inlineStr">
        <is>
          <t>.</t>
        </is>
      </c>
      <c r="AT813" s="203" t="inlineStr">
        <is>
          <t>.</t>
        </is>
      </c>
      <c r="AU813" s="204" t="inlineStr">
        <is>
          <t>.</t>
        </is>
      </c>
      <c r="AV813" s="189" t="n">
        <v>0.667</v>
      </c>
      <c r="AW813" s="205" t="n">
        <v>0.333</v>
      </c>
      <c r="AX813" s="189" t="inlineStr">
        <is>
          <t>.</t>
        </is>
      </c>
      <c r="AY813" s="205" t="inlineStr">
        <is>
          <t>.</t>
        </is>
      </c>
      <c r="BA813" s="204" t="n"/>
      <c r="BB813" s="189" t="n">
        <v>0.324</v>
      </c>
      <c r="BC813" s="204" t="n">
        <v>0.676</v>
      </c>
      <c r="BD813" s="204" t="inlineStr">
        <is>
          <t>Indonesia</t>
        </is>
      </c>
      <c r="BE813" t="n">
        <v>0</v>
      </c>
      <c r="BF813" t="n">
        <v>1</v>
      </c>
      <c r="BG813" t="n">
        <v>0</v>
      </c>
      <c r="BH813" t="n">
        <v>0</v>
      </c>
      <c r="BI813" t="n">
        <v>0</v>
      </c>
      <c r="BJ813" t="n">
        <v>0</v>
      </c>
      <c r="BK813" s="204" t="n">
        <v>0</v>
      </c>
      <c r="BL813" t="n">
        <v>0</v>
      </c>
      <c r="BM813" t="n">
        <v>1</v>
      </c>
      <c r="BN813" s="204" t="n">
        <v>0</v>
      </c>
      <c r="BO813" t="n">
        <v>29</v>
      </c>
      <c r="BP813" t="n">
        <v>37</v>
      </c>
      <c r="BQ813" s="190" t="n">
        <v>35.192</v>
      </c>
      <c r="BR813" s="189" t="n">
        <v>1</v>
      </c>
      <c r="BS813" s="189" t="n">
        <v>0</v>
      </c>
      <c r="BT813" s="189" t="n">
        <v>0</v>
      </c>
      <c r="BU813" s="189" t="n">
        <v>0</v>
      </c>
      <c r="BV813" s="189" t="n">
        <v>0</v>
      </c>
      <c r="BW813" s="189" t="n">
        <v>0</v>
      </c>
      <c r="BX813" s="189" t="n">
        <v>0</v>
      </c>
      <c r="BY813" s="204" t="n">
        <v>0</v>
      </c>
      <c r="BZ813" s="189" t="n">
        <v>0</v>
      </c>
      <c r="CA813" s="189" t="n">
        <v>0</v>
      </c>
      <c r="CB813" s="189" t="n">
        <v>0</v>
      </c>
      <c r="CC813" s="204" t="n">
        <v>1</v>
      </c>
      <c r="CD813" s="189" t="n">
        <v>0</v>
      </c>
      <c r="CE813" s="189" t="n">
        <v>0</v>
      </c>
      <c r="CF813" s="189" t="n">
        <v>0</v>
      </c>
      <c r="CG813" s="189" t="n">
        <v>0</v>
      </c>
      <c r="CH813" s="204" t="n">
        <v>0</v>
      </c>
      <c r="CI813" s="189" t="n">
        <v>0</v>
      </c>
      <c r="CJ813" s="189" t="n">
        <v>0</v>
      </c>
      <c r="CK813" s="189" t="n">
        <v>1</v>
      </c>
      <c r="CL813" s="189" t="n">
        <v>1</v>
      </c>
      <c r="CM813" s="189" t="n">
        <v>0</v>
      </c>
      <c r="CN813" s="189" t="n">
        <v>0</v>
      </c>
      <c r="CO813" s="189" t="n">
        <v>0</v>
      </c>
      <c r="CP813" s="189" t="n">
        <v>0</v>
      </c>
      <c r="CQ813" s="189" t="n">
        <v>0</v>
      </c>
      <c r="CR813" s="189" t="n">
        <v>0</v>
      </c>
      <c r="CS813" s="204" t="n">
        <v>0</v>
      </c>
      <c r="CY813" s="206" t="n"/>
      <c r="DD813" s="206" t="inlineStr">
        <is>
          <t>X</t>
        </is>
      </c>
    </row>
    <row r="814">
      <c r="A814" t="n">
        <v>813</v>
      </c>
      <c r="B814" t="n">
        <v>53</v>
      </c>
      <c r="C814" s="25" t="inlineStr">
        <is>
          <t>Arkes (2010)</t>
        </is>
      </c>
      <c r="D814" s="12" t="n">
        <v>6.55</v>
      </c>
      <c r="E814" s="14" t="n">
        <v>0.03</v>
      </c>
      <c r="F814" s="7">
        <f>D814/E814</f>
        <v/>
      </c>
      <c r="G814" s="7">
        <f>D814-E814</f>
        <v/>
      </c>
      <c r="H814" s="16">
        <f>D814+E814</f>
        <v/>
      </c>
      <c r="I814" s="11">
        <f>IFERROR(F814/SQRT(F814^2+W814), "X")</f>
        <v/>
      </c>
      <c r="J814" s="33">
        <f>IFERROR(SQRT((1-I814^2)/W814), "X")</f>
        <v/>
      </c>
      <c r="K814" s="33">
        <f>IFERROR(1/J814, "X")</f>
        <v/>
      </c>
      <c r="L814" s="33">
        <f>IFERROR(I814-J814, "X")</f>
        <v/>
      </c>
      <c r="M814" s="33">
        <f>IFERROR(I814+J814, "X")</f>
        <v/>
      </c>
      <c r="N814" s="8" t="n">
        <v>1</v>
      </c>
      <c r="O814" s="9" t="n">
        <v>0</v>
      </c>
      <c r="P814" s="8" t="n">
        <v>0</v>
      </c>
      <c r="Q814" s="9" t="n">
        <v>0</v>
      </c>
      <c r="R814" s="9" t="n">
        <v>0</v>
      </c>
      <c r="S814" s="9" t="n">
        <v>1</v>
      </c>
      <c r="T814" s="9" t="n">
        <v>0</v>
      </c>
      <c r="U814" s="8" t="n">
        <v>279522</v>
      </c>
      <c r="V814" s="9" t="n">
        <v>4</v>
      </c>
      <c r="W814" s="9">
        <f>U814-V814-1</f>
        <v/>
      </c>
      <c r="X814" s="9">
        <f>COUNTIF(B:B,B814)</f>
        <v/>
      </c>
      <c r="Y814" s="7" t="n">
        <v>13.04</v>
      </c>
      <c r="Z814" s="7">
        <f>BQ814-Y814-6</f>
        <v/>
      </c>
      <c r="AA814" s="9" t="n">
        <v>1</v>
      </c>
      <c r="AB814" s="9" t="n">
        <v>0</v>
      </c>
      <c r="AC814" s="9" t="n">
        <v>0</v>
      </c>
      <c r="AD814" s="9" t="n">
        <v>0</v>
      </c>
      <c r="AE814" s="9" t="n">
        <v>1</v>
      </c>
      <c r="AF814" s="9" t="n">
        <v>0</v>
      </c>
      <c r="AG814" s="8" t="n">
        <v>0</v>
      </c>
      <c r="AH814" s="9" t="n">
        <v>0</v>
      </c>
      <c r="AI814" s="30" t="n">
        <v>1</v>
      </c>
      <c r="AJ814" s="9" t="n">
        <v>1</v>
      </c>
      <c r="AK814" s="30" t="n">
        <v>0</v>
      </c>
      <c r="AL814" s="21" t="n">
        <v>1980</v>
      </c>
      <c r="AM814" s="23">
        <f>LN(AL814)</f>
        <v/>
      </c>
      <c r="AN814" s="33" t="inlineStr">
        <is>
          <t>.</t>
        </is>
      </c>
      <c r="AO814" s="33" t="inlineStr">
        <is>
          <t>.</t>
        </is>
      </c>
      <c r="AP814" s="33" t="inlineStr">
        <is>
          <t>.</t>
        </is>
      </c>
      <c r="AQ814" s="43" t="inlineStr">
        <is>
          <t>.</t>
        </is>
      </c>
      <c r="AR814" s="33" t="inlineStr">
        <is>
          <t>.</t>
        </is>
      </c>
      <c r="AS814" s="43" t="inlineStr">
        <is>
          <t>.</t>
        </is>
      </c>
      <c r="AT814" s="42" t="n">
        <v>1</v>
      </c>
      <c r="AU814" s="18" t="n">
        <v>0</v>
      </c>
      <c r="AV814" t="n">
        <v>1</v>
      </c>
      <c r="AW814" s="40" t="n">
        <v>0</v>
      </c>
      <c r="AX814" t="inlineStr">
        <is>
          <t>.</t>
        </is>
      </c>
      <c r="AY814" s="40" t="inlineStr">
        <is>
          <t>.</t>
        </is>
      </c>
      <c r="BA814" s="18" t="n"/>
      <c r="BB814" t="inlineStr">
        <is>
          <t>.</t>
        </is>
      </c>
      <c r="BC814" s="18" t="inlineStr">
        <is>
          <t>.</t>
        </is>
      </c>
      <c r="BD814" s="18" t="inlineStr">
        <is>
          <t>United States</t>
        </is>
      </c>
      <c r="BE814" t="n">
        <v>1</v>
      </c>
      <c r="BF814" t="n">
        <v>0</v>
      </c>
      <c r="BG814" t="n">
        <v>0</v>
      </c>
      <c r="BH814" t="n">
        <v>0</v>
      </c>
      <c r="BI814" t="n">
        <v>0</v>
      </c>
      <c r="BJ814" t="n">
        <v>0</v>
      </c>
      <c r="BK814" s="18" t="n">
        <v>0</v>
      </c>
      <c r="BL814" t="n">
        <v>1</v>
      </c>
      <c r="BM814" t="n">
        <v>0</v>
      </c>
      <c r="BN814" s="18" t="n">
        <v>0</v>
      </c>
      <c r="BO814" t="n">
        <v>3697.166666666667</v>
      </c>
      <c r="BP814" t="n">
        <v>824</v>
      </c>
      <c r="BQ814" s="25" t="n">
        <v>41.44</v>
      </c>
      <c r="BR814" t="n">
        <v>1</v>
      </c>
      <c r="BS814" t="n">
        <v>0</v>
      </c>
      <c r="BT814" t="n">
        <v>0</v>
      </c>
      <c r="BU814" t="n">
        <v>0</v>
      </c>
      <c r="BV814" t="n">
        <v>0</v>
      </c>
      <c r="BW814" t="n">
        <v>0</v>
      </c>
      <c r="BX814" t="n">
        <v>0</v>
      </c>
      <c r="BY814" s="18" t="n">
        <v>0</v>
      </c>
      <c r="BZ814" t="n">
        <v>0</v>
      </c>
      <c r="CA814" t="n">
        <v>0</v>
      </c>
      <c r="CB814" t="n">
        <v>1</v>
      </c>
      <c r="CC814" s="18" t="n">
        <v>0</v>
      </c>
      <c r="CD814" t="n">
        <v>0</v>
      </c>
      <c r="CE814" t="n">
        <v>0</v>
      </c>
      <c r="CF814" t="n">
        <v>0</v>
      </c>
      <c r="CG814" t="n">
        <v>0</v>
      </c>
      <c r="CH814" s="18" t="n">
        <v>0</v>
      </c>
      <c r="CI814" t="n">
        <v>0</v>
      </c>
      <c r="CJ814" t="n">
        <v>0</v>
      </c>
      <c r="CK814" t="n">
        <v>0</v>
      </c>
      <c r="CL814" t="n">
        <v>0</v>
      </c>
      <c r="CM814" t="n">
        <v>0</v>
      </c>
      <c r="CN814" t="n">
        <v>0</v>
      </c>
      <c r="CO814" t="n">
        <v>0</v>
      </c>
      <c r="CP814" t="n">
        <v>0</v>
      </c>
      <c r="CQ814" t="n">
        <v>0</v>
      </c>
      <c r="CR814" t="n">
        <v>0</v>
      </c>
      <c r="CS814" s="18" t="n">
        <v>1</v>
      </c>
      <c r="DD814" s="34" t="inlineStr">
        <is>
          <t>X</t>
        </is>
      </c>
    </row>
    <row r="815">
      <c r="A815" t="n">
        <v>814</v>
      </c>
      <c r="B815" t="n">
        <v>53</v>
      </c>
      <c r="C815" s="25" t="inlineStr">
        <is>
          <t>Arkes (2010)</t>
        </is>
      </c>
      <c r="D815" s="12" t="n">
        <v>9.6</v>
      </c>
      <c r="E815" s="14" t="n">
        <v>4.4</v>
      </c>
      <c r="F815" s="7">
        <f>D815/E815</f>
        <v/>
      </c>
      <c r="G815" s="7">
        <f>D815-E815</f>
        <v/>
      </c>
      <c r="H815" s="16">
        <f>D815+E815</f>
        <v/>
      </c>
      <c r="I815" s="11">
        <f>IFERROR(F815/SQRT(F815^2+W815), "X")</f>
        <v/>
      </c>
      <c r="J815" s="33">
        <f>IFERROR(SQRT((1-I815^2)/W815), "X")</f>
        <v/>
      </c>
      <c r="K815" s="33">
        <f>IFERROR(1/J815, "X")</f>
        <v/>
      </c>
      <c r="L815" s="33">
        <f>IFERROR(I815-J815, "X")</f>
        <v/>
      </c>
      <c r="M815" s="33">
        <f>IFERROR(I815+J815, "X")</f>
        <v/>
      </c>
      <c r="N815" s="8" t="n">
        <v>1</v>
      </c>
      <c r="O815" s="9" t="n">
        <v>0</v>
      </c>
      <c r="P815" s="8" t="n">
        <v>0</v>
      </c>
      <c r="Q815" s="9" t="n">
        <v>0</v>
      </c>
      <c r="R815" s="9" t="n">
        <v>0</v>
      </c>
      <c r="S815" s="9" t="n">
        <v>1</v>
      </c>
      <c r="T815" s="9" t="n">
        <v>0</v>
      </c>
      <c r="U815" s="8" t="n">
        <v>279522</v>
      </c>
      <c r="V815" s="9" t="n">
        <v>4</v>
      </c>
      <c r="W815" s="9">
        <f>U815-V815-1</f>
        <v/>
      </c>
      <c r="X815" s="9">
        <f>COUNTIF(B:B,B815)</f>
        <v/>
      </c>
      <c r="Y815" s="7" t="n">
        <v>13.04</v>
      </c>
      <c r="Z815" s="7">
        <f>BQ815-Y815-6</f>
        <v/>
      </c>
      <c r="AA815" s="9" t="n">
        <v>1</v>
      </c>
      <c r="AB815" s="9" t="n">
        <v>0</v>
      </c>
      <c r="AC815" s="9" t="n">
        <v>0</v>
      </c>
      <c r="AD815" s="9" t="n">
        <v>0</v>
      </c>
      <c r="AE815" s="9" t="n">
        <v>1</v>
      </c>
      <c r="AF815" s="9" t="n">
        <v>0</v>
      </c>
      <c r="AG815" s="8" t="n">
        <v>0</v>
      </c>
      <c r="AH815" s="9" t="n">
        <v>0</v>
      </c>
      <c r="AI815" s="30" t="n">
        <v>1</v>
      </c>
      <c r="AJ815" s="9" t="n">
        <v>1</v>
      </c>
      <c r="AK815" s="30" t="n">
        <v>0</v>
      </c>
      <c r="AL815" s="21" t="n">
        <v>1980</v>
      </c>
      <c r="AM815" s="23">
        <f>LN(AL815)</f>
        <v/>
      </c>
      <c r="AN815" s="33" t="inlineStr">
        <is>
          <t>.</t>
        </is>
      </c>
      <c r="AO815" s="33" t="inlineStr">
        <is>
          <t>.</t>
        </is>
      </c>
      <c r="AP815" s="33" t="inlineStr">
        <is>
          <t>.</t>
        </is>
      </c>
      <c r="AQ815" s="43" t="inlineStr">
        <is>
          <t>.</t>
        </is>
      </c>
      <c r="AR815" s="33" t="inlineStr">
        <is>
          <t>.</t>
        </is>
      </c>
      <c r="AS815" s="43" t="inlineStr">
        <is>
          <t>.</t>
        </is>
      </c>
      <c r="AT815" s="42" t="n">
        <v>1</v>
      </c>
      <c r="AU815" s="18" t="n">
        <v>0</v>
      </c>
      <c r="AV815" t="n">
        <v>1</v>
      </c>
      <c r="AW815" s="40" t="n">
        <v>0</v>
      </c>
      <c r="AX815" t="inlineStr">
        <is>
          <t>.</t>
        </is>
      </c>
      <c r="AY815" s="40" t="inlineStr">
        <is>
          <t>.</t>
        </is>
      </c>
      <c r="BA815" s="18" t="n"/>
      <c r="BB815" t="inlineStr">
        <is>
          <t>.</t>
        </is>
      </c>
      <c r="BC815" s="18" t="inlineStr">
        <is>
          <t>.</t>
        </is>
      </c>
      <c r="BD815" s="18" t="inlineStr">
        <is>
          <t>United States</t>
        </is>
      </c>
      <c r="BE815" t="n">
        <v>1</v>
      </c>
      <c r="BF815" t="n">
        <v>0</v>
      </c>
      <c r="BG815" t="n">
        <v>0</v>
      </c>
      <c r="BH815" t="n">
        <v>0</v>
      </c>
      <c r="BI815" t="n">
        <v>0</v>
      </c>
      <c r="BJ815" t="n">
        <v>0</v>
      </c>
      <c r="BK815" s="18" t="n">
        <v>0</v>
      </c>
      <c r="BL815" t="n">
        <v>1</v>
      </c>
      <c r="BM815" t="n">
        <v>0</v>
      </c>
      <c r="BN815" s="18" t="n">
        <v>0</v>
      </c>
      <c r="BO815" t="n">
        <v>3697.166666666667</v>
      </c>
      <c r="BP815" t="n">
        <v>824</v>
      </c>
      <c r="BQ815" s="25" t="n">
        <v>41.44</v>
      </c>
      <c r="BR815" t="n">
        <v>0</v>
      </c>
      <c r="BS815" t="n">
        <v>0</v>
      </c>
      <c r="BT815" t="n">
        <v>0</v>
      </c>
      <c r="BU815" t="n">
        <v>0</v>
      </c>
      <c r="BV815" t="n">
        <v>1</v>
      </c>
      <c r="BW815" t="n">
        <v>0</v>
      </c>
      <c r="BX815" t="n">
        <v>0</v>
      </c>
      <c r="BY815" s="18" t="n">
        <v>0</v>
      </c>
      <c r="BZ815" t="n">
        <v>0</v>
      </c>
      <c r="CA815" t="n">
        <v>1</v>
      </c>
      <c r="CB815" t="n">
        <v>0</v>
      </c>
      <c r="CC815" s="18" t="n">
        <v>0</v>
      </c>
      <c r="CD815" t="n">
        <v>0</v>
      </c>
      <c r="CE815" t="n">
        <v>0</v>
      </c>
      <c r="CF815" t="n">
        <v>0</v>
      </c>
      <c r="CG815" t="n">
        <v>0</v>
      </c>
      <c r="CH815" s="18" t="n">
        <v>0</v>
      </c>
      <c r="CI815" t="n">
        <v>0</v>
      </c>
      <c r="CJ815" t="n">
        <v>0</v>
      </c>
      <c r="CK815" t="n">
        <v>0</v>
      </c>
      <c r="CL815" t="n">
        <v>0</v>
      </c>
      <c r="CM815" t="n">
        <v>0</v>
      </c>
      <c r="CN815" t="n">
        <v>0</v>
      </c>
      <c r="CO815" t="n">
        <v>0</v>
      </c>
      <c r="CP815" t="n">
        <v>0</v>
      </c>
      <c r="CQ815" t="n">
        <v>0</v>
      </c>
      <c r="CR815" t="n">
        <v>0</v>
      </c>
      <c r="CS815" s="18" t="n">
        <v>1</v>
      </c>
      <c r="DD815" s="34" t="inlineStr">
        <is>
          <t>X</t>
        </is>
      </c>
    </row>
    <row r="816">
      <c r="A816" t="n">
        <v>815</v>
      </c>
      <c r="B816" t="n">
        <v>53</v>
      </c>
      <c r="C816" s="25" t="inlineStr">
        <is>
          <t>Arkes (2010)</t>
        </is>
      </c>
      <c r="D816" s="12" t="n">
        <v>9.800000000000001</v>
      </c>
      <c r="E816" s="14" t="n">
        <v>2</v>
      </c>
      <c r="F816" s="7">
        <f>D816/E816</f>
        <v/>
      </c>
      <c r="G816" s="7">
        <f>D816-E816</f>
        <v/>
      </c>
      <c r="H816" s="16">
        <f>D816+E816</f>
        <v/>
      </c>
      <c r="I816" s="11">
        <f>IFERROR(F816/SQRT(F816^2+W816), "X")</f>
        <v/>
      </c>
      <c r="J816" s="33">
        <f>IFERROR(SQRT((1-I816^2)/W816), "X")</f>
        <v/>
      </c>
      <c r="K816" s="33">
        <f>IFERROR(1/J816, "X")</f>
        <v/>
      </c>
      <c r="L816" s="33">
        <f>IFERROR(I816-J816, "X")</f>
        <v/>
      </c>
      <c r="M816" s="33">
        <f>IFERROR(I816+J816, "X")</f>
        <v/>
      </c>
      <c r="N816" s="8" t="n">
        <v>1</v>
      </c>
      <c r="O816" s="9" t="n">
        <v>0</v>
      </c>
      <c r="P816" s="8" t="n">
        <v>0</v>
      </c>
      <c r="Q816" s="9" t="n">
        <v>0</v>
      </c>
      <c r="R816" s="9" t="n">
        <v>0</v>
      </c>
      <c r="S816" s="9" t="n">
        <v>1</v>
      </c>
      <c r="T816" s="9" t="n">
        <v>0</v>
      </c>
      <c r="U816" s="8" t="n">
        <v>279522</v>
      </c>
      <c r="V816" s="9" t="n">
        <v>4</v>
      </c>
      <c r="W816" s="9">
        <f>U816-V816-1</f>
        <v/>
      </c>
      <c r="X816" s="9">
        <f>COUNTIF(B:B,B816)</f>
        <v/>
      </c>
      <c r="Y816" s="7" t="n">
        <v>13.04</v>
      </c>
      <c r="Z816" s="7">
        <f>BQ816-Y816-6</f>
        <v/>
      </c>
      <c r="AA816" s="9" t="n">
        <v>1</v>
      </c>
      <c r="AB816" s="9" t="n">
        <v>0</v>
      </c>
      <c r="AC816" s="9" t="n">
        <v>0</v>
      </c>
      <c r="AD816" s="9" t="n">
        <v>0</v>
      </c>
      <c r="AE816" s="9" t="n">
        <v>1</v>
      </c>
      <c r="AF816" s="9" t="n">
        <v>0</v>
      </c>
      <c r="AG816" s="8" t="n">
        <v>0</v>
      </c>
      <c r="AH816" s="9" t="n">
        <v>0</v>
      </c>
      <c r="AI816" s="30" t="n">
        <v>1</v>
      </c>
      <c r="AJ816" s="9" t="n">
        <v>1</v>
      </c>
      <c r="AK816" s="30" t="n">
        <v>0</v>
      </c>
      <c r="AL816" s="21" t="n">
        <v>1980</v>
      </c>
      <c r="AM816" s="23">
        <f>LN(AL816)</f>
        <v/>
      </c>
      <c r="AN816" s="33" t="inlineStr">
        <is>
          <t>.</t>
        </is>
      </c>
      <c r="AO816" s="33" t="inlineStr">
        <is>
          <t>.</t>
        </is>
      </c>
      <c r="AP816" s="33" t="inlineStr">
        <is>
          <t>.</t>
        </is>
      </c>
      <c r="AQ816" s="43" t="inlineStr">
        <is>
          <t>.</t>
        </is>
      </c>
      <c r="AR816" s="33" t="inlineStr">
        <is>
          <t>.</t>
        </is>
      </c>
      <c r="AS816" s="43" t="inlineStr">
        <is>
          <t>.</t>
        </is>
      </c>
      <c r="AT816" s="42" t="n">
        <v>1</v>
      </c>
      <c r="AU816" s="18" t="n">
        <v>0</v>
      </c>
      <c r="AV816" t="n">
        <v>1</v>
      </c>
      <c r="AW816" s="40" t="n">
        <v>0</v>
      </c>
      <c r="AX816" t="inlineStr">
        <is>
          <t>.</t>
        </is>
      </c>
      <c r="AY816" s="40" t="inlineStr">
        <is>
          <t>.</t>
        </is>
      </c>
      <c r="BA816" s="18" t="n"/>
      <c r="BB816" t="inlineStr">
        <is>
          <t>.</t>
        </is>
      </c>
      <c r="BC816" s="18" t="inlineStr">
        <is>
          <t>.</t>
        </is>
      </c>
      <c r="BD816" s="18" t="inlineStr">
        <is>
          <t>United States</t>
        </is>
      </c>
      <c r="BE816" t="n">
        <v>1</v>
      </c>
      <c r="BF816" t="n">
        <v>0</v>
      </c>
      <c r="BG816" t="n">
        <v>0</v>
      </c>
      <c r="BH816" t="n">
        <v>0</v>
      </c>
      <c r="BI816" t="n">
        <v>0</v>
      </c>
      <c r="BJ816" t="n">
        <v>0</v>
      </c>
      <c r="BK816" s="18" t="n">
        <v>0</v>
      </c>
      <c r="BL816" t="n">
        <v>1</v>
      </c>
      <c r="BM816" t="n">
        <v>0</v>
      </c>
      <c r="BN816" s="18" t="n">
        <v>0</v>
      </c>
      <c r="BO816" t="n">
        <v>3697.166666666667</v>
      </c>
      <c r="BP816" t="n">
        <v>824</v>
      </c>
      <c r="BQ816" s="25" t="n">
        <v>41.44</v>
      </c>
      <c r="BR816" t="n">
        <v>0</v>
      </c>
      <c r="BS816" t="n">
        <v>0</v>
      </c>
      <c r="BT816" t="n">
        <v>0</v>
      </c>
      <c r="BU816" t="n">
        <v>0</v>
      </c>
      <c r="BV816" t="n">
        <v>1</v>
      </c>
      <c r="BW816" t="n">
        <v>0</v>
      </c>
      <c r="BX816" t="n">
        <v>0</v>
      </c>
      <c r="BY816" s="18" t="n">
        <v>0</v>
      </c>
      <c r="BZ816" t="n">
        <v>0</v>
      </c>
      <c r="CA816" t="n">
        <v>1</v>
      </c>
      <c r="CB816" t="n">
        <v>0</v>
      </c>
      <c r="CC816" s="18" t="n">
        <v>0</v>
      </c>
      <c r="CD816" t="n">
        <v>0</v>
      </c>
      <c r="CE816" t="n">
        <v>0</v>
      </c>
      <c r="CF816" t="n">
        <v>0</v>
      </c>
      <c r="CG816" t="n">
        <v>0</v>
      </c>
      <c r="CH816" s="18" t="n">
        <v>0</v>
      </c>
      <c r="CI816" t="n">
        <v>0</v>
      </c>
      <c r="CJ816" t="n">
        <v>0</v>
      </c>
      <c r="CK816" t="n">
        <v>0</v>
      </c>
      <c r="CL816" t="n">
        <v>0</v>
      </c>
      <c r="CM816" t="n">
        <v>0</v>
      </c>
      <c r="CN816" t="n">
        <v>0</v>
      </c>
      <c r="CO816" t="n">
        <v>0</v>
      </c>
      <c r="CP816" t="n">
        <v>0</v>
      </c>
      <c r="CQ816" t="n">
        <v>0</v>
      </c>
      <c r="CR816" t="n">
        <v>0</v>
      </c>
      <c r="CS816" s="18" t="n">
        <v>1</v>
      </c>
      <c r="DD816" s="34" t="inlineStr">
        <is>
          <t>X</t>
        </is>
      </c>
    </row>
    <row r="817">
      <c r="A817" t="n">
        <v>816</v>
      </c>
      <c r="B817" t="n">
        <v>53</v>
      </c>
      <c r="C817" s="25" t="inlineStr">
        <is>
          <t>Arkes (2010)</t>
        </is>
      </c>
      <c r="D817" s="12" t="n">
        <v>9.800000000000001</v>
      </c>
      <c r="E817" s="14" t="n">
        <v>1.8</v>
      </c>
      <c r="F817" s="7">
        <f>D817/E817</f>
        <v/>
      </c>
      <c r="G817" s="7">
        <f>D817-E817</f>
        <v/>
      </c>
      <c r="H817" s="16">
        <f>D817+E817</f>
        <v/>
      </c>
      <c r="I817" s="11">
        <f>IFERROR(F817/SQRT(F817^2+W817), "X")</f>
        <v/>
      </c>
      <c r="J817" s="33">
        <f>IFERROR(SQRT((1-I817^2)/W817), "X")</f>
        <v/>
      </c>
      <c r="K817" s="33">
        <f>IFERROR(1/J817, "X")</f>
        <v/>
      </c>
      <c r="L817" s="33">
        <f>IFERROR(I817-J817, "X")</f>
        <v/>
      </c>
      <c r="M817" s="33">
        <f>IFERROR(I817+J817, "X")</f>
        <v/>
      </c>
      <c r="N817" s="8" t="n">
        <v>1</v>
      </c>
      <c r="O817" s="9" t="n">
        <v>0</v>
      </c>
      <c r="P817" s="8" t="n">
        <v>0</v>
      </c>
      <c r="Q817" s="9" t="n">
        <v>0</v>
      </c>
      <c r="R817" s="9" t="n">
        <v>0</v>
      </c>
      <c r="S817" s="9" t="n">
        <v>1</v>
      </c>
      <c r="T817" s="9" t="n">
        <v>0</v>
      </c>
      <c r="U817" s="8" t="n">
        <v>279522</v>
      </c>
      <c r="V817" s="9" t="n">
        <v>4</v>
      </c>
      <c r="W817" s="9">
        <f>U817-V817-1</f>
        <v/>
      </c>
      <c r="X817" s="9">
        <f>COUNTIF(B:B,B817)</f>
        <v/>
      </c>
      <c r="Y817" s="7" t="n">
        <v>13.04</v>
      </c>
      <c r="Z817" s="7">
        <f>BQ817-Y817-6</f>
        <v/>
      </c>
      <c r="AA817" s="9" t="n">
        <v>1</v>
      </c>
      <c r="AB817" s="9" t="n">
        <v>0</v>
      </c>
      <c r="AC817" s="9" t="n">
        <v>0</v>
      </c>
      <c r="AD817" s="9" t="n">
        <v>0</v>
      </c>
      <c r="AE817" s="9" t="n">
        <v>1</v>
      </c>
      <c r="AF817" s="9" t="n">
        <v>0</v>
      </c>
      <c r="AG817" s="8" t="n">
        <v>0</v>
      </c>
      <c r="AH817" s="9" t="n">
        <v>0</v>
      </c>
      <c r="AI817" s="30" t="n">
        <v>1</v>
      </c>
      <c r="AJ817" s="9" t="n">
        <v>1</v>
      </c>
      <c r="AK817" s="30" t="n">
        <v>0</v>
      </c>
      <c r="AL817" s="21" t="n">
        <v>1980</v>
      </c>
      <c r="AM817" s="23">
        <f>LN(AL817)</f>
        <v/>
      </c>
      <c r="AN817" s="33" t="inlineStr">
        <is>
          <t>.</t>
        </is>
      </c>
      <c r="AO817" s="33" t="inlineStr">
        <is>
          <t>.</t>
        </is>
      </c>
      <c r="AP817" s="33" t="inlineStr">
        <is>
          <t>.</t>
        </is>
      </c>
      <c r="AQ817" s="43" t="inlineStr">
        <is>
          <t>.</t>
        </is>
      </c>
      <c r="AR817" s="33" t="inlineStr">
        <is>
          <t>.</t>
        </is>
      </c>
      <c r="AS817" s="43" t="inlineStr">
        <is>
          <t>.</t>
        </is>
      </c>
      <c r="AT817" s="42" t="n">
        <v>1</v>
      </c>
      <c r="AU817" s="18" t="n">
        <v>0</v>
      </c>
      <c r="AV817" t="n">
        <v>1</v>
      </c>
      <c r="AW817" s="40" t="n">
        <v>0</v>
      </c>
      <c r="AX817" t="inlineStr">
        <is>
          <t>.</t>
        </is>
      </c>
      <c r="AY817" s="40" t="inlineStr">
        <is>
          <t>.</t>
        </is>
      </c>
      <c r="BA817" s="18" t="n"/>
      <c r="BB817" t="inlineStr">
        <is>
          <t>.</t>
        </is>
      </c>
      <c r="BC817" s="18" t="inlineStr">
        <is>
          <t>.</t>
        </is>
      </c>
      <c r="BD817" s="18" t="inlineStr">
        <is>
          <t>United States</t>
        </is>
      </c>
      <c r="BE817" t="n">
        <v>1</v>
      </c>
      <c r="BF817" t="n">
        <v>0</v>
      </c>
      <c r="BG817" t="n">
        <v>0</v>
      </c>
      <c r="BH817" t="n">
        <v>0</v>
      </c>
      <c r="BI817" t="n">
        <v>0</v>
      </c>
      <c r="BJ817" t="n">
        <v>0</v>
      </c>
      <c r="BK817" s="18" t="n">
        <v>0</v>
      </c>
      <c r="BL817" t="n">
        <v>1</v>
      </c>
      <c r="BM817" t="n">
        <v>0</v>
      </c>
      <c r="BN817" s="18" t="n">
        <v>0</v>
      </c>
      <c r="BO817" t="n">
        <v>3697.166666666667</v>
      </c>
      <c r="BP817" t="n">
        <v>824</v>
      </c>
      <c r="BQ817" s="25" t="n">
        <v>41.44</v>
      </c>
      <c r="BR817" t="n">
        <v>0</v>
      </c>
      <c r="BS817" t="n">
        <v>0</v>
      </c>
      <c r="BT817" t="n">
        <v>0</v>
      </c>
      <c r="BU817" t="n">
        <v>0</v>
      </c>
      <c r="BV817" t="n">
        <v>1</v>
      </c>
      <c r="BW817" t="n">
        <v>0</v>
      </c>
      <c r="BX817" t="n">
        <v>0</v>
      </c>
      <c r="BY817" s="18" t="n">
        <v>0</v>
      </c>
      <c r="BZ817" t="n">
        <v>0</v>
      </c>
      <c r="CA817" t="n">
        <v>1</v>
      </c>
      <c r="CB817" t="n">
        <v>0</v>
      </c>
      <c r="CC817" s="18" t="n">
        <v>0</v>
      </c>
      <c r="CD817" t="n">
        <v>0</v>
      </c>
      <c r="CE817" t="n">
        <v>0</v>
      </c>
      <c r="CF817" t="n">
        <v>0</v>
      </c>
      <c r="CG817" t="n">
        <v>0</v>
      </c>
      <c r="CH817" s="18" t="n">
        <v>0</v>
      </c>
      <c r="CI817" t="n">
        <v>0</v>
      </c>
      <c r="CJ817" t="n">
        <v>0</v>
      </c>
      <c r="CK817" t="n">
        <v>0</v>
      </c>
      <c r="CL817" t="n">
        <v>0</v>
      </c>
      <c r="CM817" t="n">
        <v>0</v>
      </c>
      <c r="CN817" t="n">
        <v>0</v>
      </c>
      <c r="CO817" t="n">
        <v>0</v>
      </c>
      <c r="CP817" t="n">
        <v>0</v>
      </c>
      <c r="CQ817" t="n">
        <v>0</v>
      </c>
      <c r="CR817" t="n">
        <v>0</v>
      </c>
      <c r="CS817" s="18" t="n">
        <v>1</v>
      </c>
      <c r="DD817" s="34" t="inlineStr">
        <is>
          <t>X</t>
        </is>
      </c>
    </row>
    <row r="818">
      <c r="A818" t="n">
        <v>817</v>
      </c>
      <c r="B818" t="n">
        <v>53</v>
      </c>
      <c r="C818" s="25" t="inlineStr">
        <is>
          <t>Arkes (2010)</t>
        </is>
      </c>
      <c r="D818" s="12" t="n">
        <v>7.43</v>
      </c>
      <c r="E818" s="14" t="n">
        <v>0.04</v>
      </c>
      <c r="F818" s="7">
        <f>D818/E818</f>
        <v/>
      </c>
      <c r="G818" s="7">
        <f>D818-E818</f>
        <v/>
      </c>
      <c r="H818" s="16">
        <f>D818+E818</f>
        <v/>
      </c>
      <c r="I818" s="11">
        <f>IFERROR(F818/SQRT(F818^2+W818), "X")</f>
        <v/>
      </c>
      <c r="J818" s="33">
        <f>IFERROR(SQRT((1-I818^2)/W818), "X")</f>
        <v/>
      </c>
      <c r="K818" s="33">
        <f>IFERROR(1/J818, "X")</f>
        <v/>
      </c>
      <c r="L818" s="33">
        <f>IFERROR(I818-J818, "X")</f>
        <v/>
      </c>
      <c r="M818" s="33">
        <f>IFERROR(I818+J818, "X")</f>
        <v/>
      </c>
      <c r="N818" s="8" t="n">
        <v>1</v>
      </c>
      <c r="O818" s="9" t="n">
        <v>0</v>
      </c>
      <c r="P818" s="8" t="n">
        <v>0</v>
      </c>
      <c r="Q818" s="9" t="n">
        <v>0</v>
      </c>
      <c r="R818" s="9" t="n">
        <v>0</v>
      </c>
      <c r="S818" s="9" t="n">
        <v>1</v>
      </c>
      <c r="T818" s="9" t="n">
        <v>0</v>
      </c>
      <c r="U818" s="8" t="n">
        <v>279522</v>
      </c>
      <c r="V818" s="9" t="n">
        <v>4</v>
      </c>
      <c r="W818" s="9">
        <f>U818-V818-1</f>
        <v/>
      </c>
      <c r="X818" s="9">
        <f>COUNTIF(B:B,B818)</f>
        <v/>
      </c>
      <c r="Y818" s="7" t="n">
        <v>13.04</v>
      </c>
      <c r="Z818" s="7">
        <f>BQ818-Y818-6</f>
        <v/>
      </c>
      <c r="AA818" s="9" t="n">
        <v>1</v>
      </c>
      <c r="AB818" s="9" t="n">
        <v>0</v>
      </c>
      <c r="AC818" s="9" t="n">
        <v>1</v>
      </c>
      <c r="AD818" s="9" t="n">
        <v>0</v>
      </c>
      <c r="AE818" s="9" t="n">
        <v>0</v>
      </c>
      <c r="AF818" s="9" t="n">
        <v>0</v>
      </c>
      <c r="AG818" s="8" t="n">
        <v>0</v>
      </c>
      <c r="AH818" s="9" t="n">
        <v>0</v>
      </c>
      <c r="AI818" s="30" t="n">
        <v>1</v>
      </c>
      <c r="AJ818" s="9" t="n">
        <v>1</v>
      </c>
      <c r="AK818" s="30" t="n">
        <v>0</v>
      </c>
      <c r="AL818" s="21" t="n">
        <v>1980</v>
      </c>
      <c r="AM818" s="23">
        <f>LN(AL818)</f>
        <v/>
      </c>
      <c r="AN818" s="33" t="inlineStr">
        <is>
          <t>.</t>
        </is>
      </c>
      <c r="AO818" s="33" t="inlineStr">
        <is>
          <t>.</t>
        </is>
      </c>
      <c r="AP818" s="33" t="inlineStr">
        <is>
          <t>.</t>
        </is>
      </c>
      <c r="AQ818" s="43" t="inlineStr">
        <is>
          <t>.</t>
        </is>
      </c>
      <c r="AR818" s="33" t="inlineStr">
        <is>
          <t>.</t>
        </is>
      </c>
      <c r="AS818" s="43" t="inlineStr">
        <is>
          <t>.</t>
        </is>
      </c>
      <c r="AT818" s="42" t="n">
        <v>1</v>
      </c>
      <c r="AU818" s="18" t="n">
        <v>0</v>
      </c>
      <c r="AV818" t="n">
        <v>1</v>
      </c>
      <c r="AW818" s="40" t="n">
        <v>0</v>
      </c>
      <c r="AX818" t="inlineStr">
        <is>
          <t>.</t>
        </is>
      </c>
      <c r="AY818" s="40" t="inlineStr">
        <is>
          <t>.</t>
        </is>
      </c>
      <c r="BA818" s="18" t="n"/>
      <c r="BB818" t="inlineStr">
        <is>
          <t>.</t>
        </is>
      </c>
      <c r="BC818" s="18" t="inlineStr">
        <is>
          <t>.</t>
        </is>
      </c>
      <c r="BD818" s="18" t="inlineStr">
        <is>
          <t>United States</t>
        </is>
      </c>
      <c r="BE818" t="n">
        <v>1</v>
      </c>
      <c r="BF818" t="n">
        <v>0</v>
      </c>
      <c r="BG818" t="n">
        <v>0</v>
      </c>
      <c r="BH818" t="n">
        <v>0</v>
      </c>
      <c r="BI818" t="n">
        <v>0</v>
      </c>
      <c r="BJ818" t="n">
        <v>0</v>
      </c>
      <c r="BK818" s="18" t="n">
        <v>0</v>
      </c>
      <c r="BL818" t="n">
        <v>1</v>
      </c>
      <c r="BM818" t="n">
        <v>0</v>
      </c>
      <c r="BN818" s="18" t="n">
        <v>0</v>
      </c>
      <c r="BO818" t="n">
        <v>3697.166666666667</v>
      </c>
      <c r="BP818" t="n">
        <v>824</v>
      </c>
      <c r="BQ818" s="25" t="n">
        <v>41.44</v>
      </c>
      <c r="BR818" t="n">
        <v>1</v>
      </c>
      <c r="BS818" t="n">
        <v>0</v>
      </c>
      <c r="BT818" t="n">
        <v>0</v>
      </c>
      <c r="BU818" t="n">
        <v>0</v>
      </c>
      <c r="BV818" t="n">
        <v>0</v>
      </c>
      <c r="BW818" t="n">
        <v>0</v>
      </c>
      <c r="BX818" t="n">
        <v>0</v>
      </c>
      <c r="BY818" s="18" t="n">
        <v>0</v>
      </c>
      <c r="BZ818" t="n">
        <v>0</v>
      </c>
      <c r="CA818" t="n">
        <v>0</v>
      </c>
      <c r="CB818" t="n">
        <v>1</v>
      </c>
      <c r="CC818" s="18" t="n">
        <v>0</v>
      </c>
      <c r="CD818" t="n">
        <v>0</v>
      </c>
      <c r="CE818" t="n">
        <v>0</v>
      </c>
      <c r="CF818" t="n">
        <v>0</v>
      </c>
      <c r="CG818" t="n">
        <v>0</v>
      </c>
      <c r="CH818" s="18" t="n">
        <v>0</v>
      </c>
      <c r="CI818" t="n">
        <v>0</v>
      </c>
      <c r="CJ818" t="n">
        <v>0</v>
      </c>
      <c r="CK818" t="n">
        <v>0</v>
      </c>
      <c r="CL818" t="n">
        <v>0</v>
      </c>
      <c r="CM818" t="n">
        <v>0</v>
      </c>
      <c r="CN818" t="n">
        <v>0</v>
      </c>
      <c r="CO818" t="n">
        <v>0</v>
      </c>
      <c r="CP818" t="n">
        <v>0</v>
      </c>
      <c r="CQ818" t="n">
        <v>0</v>
      </c>
      <c r="CR818" t="n">
        <v>0</v>
      </c>
      <c r="CS818" s="18" t="n">
        <v>1</v>
      </c>
      <c r="DD818" s="34" t="inlineStr">
        <is>
          <t>X</t>
        </is>
      </c>
    </row>
    <row r="819">
      <c r="A819" t="n">
        <v>818</v>
      </c>
      <c r="B819" t="n">
        <v>53</v>
      </c>
      <c r="C819" s="25" t="inlineStr">
        <is>
          <t>Arkes (2010)</t>
        </is>
      </c>
      <c r="D819" s="12" t="n">
        <v>11.8</v>
      </c>
      <c r="E819" s="14" t="n">
        <v>5.6</v>
      </c>
      <c r="F819" s="7">
        <f>D819/E819</f>
        <v/>
      </c>
      <c r="G819" s="7">
        <f>D819-E819</f>
        <v/>
      </c>
      <c r="H819" s="16">
        <f>D819+E819</f>
        <v/>
      </c>
      <c r="I819" s="11">
        <f>IFERROR(F819/SQRT(F819^2+W819), "X")</f>
        <v/>
      </c>
      <c r="J819" s="33">
        <f>IFERROR(SQRT((1-I819^2)/W819), "X")</f>
        <v/>
      </c>
      <c r="K819" s="33">
        <f>IFERROR(1/J819, "X")</f>
        <v/>
      </c>
      <c r="L819" s="33">
        <f>IFERROR(I819-J819, "X")</f>
        <v/>
      </c>
      <c r="M819" s="33">
        <f>IFERROR(I819+J819, "X")</f>
        <v/>
      </c>
      <c r="N819" s="8" t="n">
        <v>1</v>
      </c>
      <c r="O819" s="9" t="n">
        <v>0</v>
      </c>
      <c r="P819" s="8" t="n">
        <v>0</v>
      </c>
      <c r="Q819" s="9" t="n">
        <v>0</v>
      </c>
      <c r="R819" s="9" t="n">
        <v>0</v>
      </c>
      <c r="S819" s="9" t="n">
        <v>1</v>
      </c>
      <c r="T819" s="9" t="n">
        <v>0</v>
      </c>
      <c r="U819" s="8" t="n">
        <v>279522</v>
      </c>
      <c r="V819" s="9" t="n">
        <v>4</v>
      </c>
      <c r="W819" s="9">
        <f>U819-V819-1</f>
        <v/>
      </c>
      <c r="X819" s="9">
        <f>COUNTIF(B:B,B819)</f>
        <v/>
      </c>
      <c r="Y819" s="7" t="n">
        <v>13.04</v>
      </c>
      <c r="Z819" s="7">
        <f>BQ819-Y819-6</f>
        <v/>
      </c>
      <c r="AA819" s="9" t="n">
        <v>1</v>
      </c>
      <c r="AB819" s="9" t="n">
        <v>0</v>
      </c>
      <c r="AC819" s="9" t="n">
        <v>1</v>
      </c>
      <c r="AD819" s="9" t="n">
        <v>0</v>
      </c>
      <c r="AE819" s="9" t="n">
        <v>0</v>
      </c>
      <c r="AF819" s="9" t="n">
        <v>0</v>
      </c>
      <c r="AG819" s="8" t="n">
        <v>0</v>
      </c>
      <c r="AH819" s="9" t="n">
        <v>0</v>
      </c>
      <c r="AI819" s="30" t="n">
        <v>1</v>
      </c>
      <c r="AJ819" s="9" t="n">
        <v>1</v>
      </c>
      <c r="AK819" s="30" t="n">
        <v>0</v>
      </c>
      <c r="AL819" s="21" t="n">
        <v>1980</v>
      </c>
      <c r="AM819" s="23">
        <f>LN(AL819)</f>
        <v/>
      </c>
      <c r="AN819" s="33" t="inlineStr">
        <is>
          <t>.</t>
        </is>
      </c>
      <c r="AO819" s="33" t="inlineStr">
        <is>
          <t>.</t>
        </is>
      </c>
      <c r="AP819" s="33" t="inlineStr">
        <is>
          <t>.</t>
        </is>
      </c>
      <c r="AQ819" s="43" t="inlineStr">
        <is>
          <t>.</t>
        </is>
      </c>
      <c r="AR819" s="33" t="inlineStr">
        <is>
          <t>.</t>
        </is>
      </c>
      <c r="AS819" s="43" t="inlineStr">
        <is>
          <t>.</t>
        </is>
      </c>
      <c r="AT819" s="42" t="n">
        <v>1</v>
      </c>
      <c r="AU819" s="18" t="n">
        <v>0</v>
      </c>
      <c r="AV819" t="n">
        <v>1</v>
      </c>
      <c r="AW819" s="40" t="n">
        <v>0</v>
      </c>
      <c r="AX819" t="inlineStr">
        <is>
          <t>.</t>
        </is>
      </c>
      <c r="AY819" s="40" t="inlineStr">
        <is>
          <t>.</t>
        </is>
      </c>
      <c r="BA819" s="18" t="n"/>
      <c r="BB819" t="inlineStr">
        <is>
          <t>.</t>
        </is>
      </c>
      <c r="BC819" s="18" t="inlineStr">
        <is>
          <t>.</t>
        </is>
      </c>
      <c r="BD819" s="18" t="inlineStr">
        <is>
          <t>United States</t>
        </is>
      </c>
      <c r="BE819" t="n">
        <v>1</v>
      </c>
      <c r="BF819" t="n">
        <v>0</v>
      </c>
      <c r="BG819" t="n">
        <v>0</v>
      </c>
      <c r="BH819" t="n">
        <v>0</v>
      </c>
      <c r="BI819" t="n">
        <v>0</v>
      </c>
      <c r="BJ819" t="n">
        <v>0</v>
      </c>
      <c r="BK819" s="18" t="n">
        <v>0</v>
      </c>
      <c r="BL819" t="n">
        <v>1</v>
      </c>
      <c r="BM819" t="n">
        <v>0</v>
      </c>
      <c r="BN819" s="18" t="n">
        <v>0</v>
      </c>
      <c r="BO819" t="n">
        <v>3697.166666666667</v>
      </c>
      <c r="BP819" t="n">
        <v>824</v>
      </c>
      <c r="BQ819" s="25" t="n">
        <v>41.44</v>
      </c>
      <c r="BR819" t="n">
        <v>0</v>
      </c>
      <c r="BS819" t="n">
        <v>0</v>
      </c>
      <c r="BT819" t="n">
        <v>0</v>
      </c>
      <c r="BU819" t="n">
        <v>0</v>
      </c>
      <c r="BV819" t="n">
        <v>1</v>
      </c>
      <c r="BW819" t="n">
        <v>0</v>
      </c>
      <c r="BX819" t="n">
        <v>0</v>
      </c>
      <c r="BY819" s="18" t="n">
        <v>0</v>
      </c>
      <c r="BZ819" t="n">
        <v>0</v>
      </c>
      <c r="CA819" t="n">
        <v>1</v>
      </c>
      <c r="CB819" t="n">
        <v>0</v>
      </c>
      <c r="CC819" s="18" t="n">
        <v>0</v>
      </c>
      <c r="CD819" t="n">
        <v>0</v>
      </c>
      <c r="CE819" t="n">
        <v>0</v>
      </c>
      <c r="CF819" t="n">
        <v>0</v>
      </c>
      <c r="CG819" t="n">
        <v>0</v>
      </c>
      <c r="CH819" s="18" t="n">
        <v>0</v>
      </c>
      <c r="CI819" t="n">
        <v>0</v>
      </c>
      <c r="CJ819" t="n">
        <v>0</v>
      </c>
      <c r="CK819" t="n">
        <v>0</v>
      </c>
      <c r="CL819" t="n">
        <v>0</v>
      </c>
      <c r="CM819" t="n">
        <v>0</v>
      </c>
      <c r="CN819" t="n">
        <v>0</v>
      </c>
      <c r="CO819" t="n">
        <v>0</v>
      </c>
      <c r="CP819" t="n">
        <v>0</v>
      </c>
      <c r="CQ819" t="n">
        <v>0</v>
      </c>
      <c r="CR819" t="n">
        <v>0</v>
      </c>
      <c r="CS819" s="18" t="n">
        <v>1</v>
      </c>
      <c r="DD819" s="34" t="inlineStr">
        <is>
          <t>X</t>
        </is>
      </c>
    </row>
    <row r="820">
      <c r="A820" t="n">
        <v>819</v>
      </c>
      <c r="B820" t="n">
        <v>53</v>
      </c>
      <c r="C820" s="25" t="inlineStr">
        <is>
          <t>Arkes (2010)</t>
        </is>
      </c>
      <c r="D820" s="12" t="n">
        <v>11.3</v>
      </c>
      <c r="E820" s="14" t="n">
        <v>2.3</v>
      </c>
      <c r="F820" s="7">
        <f>D820/E820</f>
        <v/>
      </c>
      <c r="G820" s="7">
        <f>D820-E820</f>
        <v/>
      </c>
      <c r="H820" s="16">
        <f>D820+E820</f>
        <v/>
      </c>
      <c r="I820" s="11">
        <f>IFERROR(F820/SQRT(F820^2+W820), "X")</f>
        <v/>
      </c>
      <c r="J820" s="33">
        <f>IFERROR(SQRT((1-I820^2)/W820), "X")</f>
        <v/>
      </c>
      <c r="K820" s="33">
        <f>IFERROR(1/J820, "X")</f>
        <v/>
      </c>
      <c r="L820" s="33">
        <f>IFERROR(I820-J820, "X")</f>
        <v/>
      </c>
      <c r="M820" s="33">
        <f>IFERROR(I820+J820, "X")</f>
        <v/>
      </c>
      <c r="N820" s="8" t="n">
        <v>1</v>
      </c>
      <c r="O820" s="9" t="n">
        <v>0</v>
      </c>
      <c r="P820" s="8" t="n">
        <v>0</v>
      </c>
      <c r="Q820" s="9" t="n">
        <v>0</v>
      </c>
      <c r="R820" s="9" t="n">
        <v>0</v>
      </c>
      <c r="S820" s="9" t="n">
        <v>1</v>
      </c>
      <c r="T820" s="9" t="n">
        <v>0</v>
      </c>
      <c r="U820" s="8" t="n">
        <v>279522</v>
      </c>
      <c r="V820" s="9" t="n">
        <v>4</v>
      </c>
      <c r="W820" s="9">
        <f>U820-V820-1</f>
        <v/>
      </c>
      <c r="X820" s="9">
        <f>COUNTIF(B:B,B820)</f>
        <v/>
      </c>
      <c r="Y820" s="7" t="n">
        <v>13.04</v>
      </c>
      <c r="Z820" s="7">
        <f>BQ820-Y820-6</f>
        <v/>
      </c>
      <c r="AA820" s="9" t="n">
        <v>1</v>
      </c>
      <c r="AB820" s="9" t="n">
        <v>0</v>
      </c>
      <c r="AC820" s="9" t="n">
        <v>1</v>
      </c>
      <c r="AD820" s="9" t="n">
        <v>0</v>
      </c>
      <c r="AE820" s="9" t="n">
        <v>0</v>
      </c>
      <c r="AF820" s="9" t="n">
        <v>0</v>
      </c>
      <c r="AG820" s="8" t="n">
        <v>0</v>
      </c>
      <c r="AH820" s="9" t="n">
        <v>0</v>
      </c>
      <c r="AI820" s="30" t="n">
        <v>1</v>
      </c>
      <c r="AJ820" s="9" t="n">
        <v>1</v>
      </c>
      <c r="AK820" s="30" t="n">
        <v>0</v>
      </c>
      <c r="AL820" s="21" t="n">
        <v>1980</v>
      </c>
      <c r="AM820" s="23">
        <f>LN(AL820)</f>
        <v/>
      </c>
      <c r="AN820" s="33" t="inlineStr">
        <is>
          <t>.</t>
        </is>
      </c>
      <c r="AO820" s="33" t="inlineStr">
        <is>
          <t>.</t>
        </is>
      </c>
      <c r="AP820" s="33" t="inlineStr">
        <is>
          <t>.</t>
        </is>
      </c>
      <c r="AQ820" s="43" t="inlineStr">
        <is>
          <t>.</t>
        </is>
      </c>
      <c r="AR820" s="33" t="inlineStr">
        <is>
          <t>.</t>
        </is>
      </c>
      <c r="AS820" s="43" t="inlineStr">
        <is>
          <t>.</t>
        </is>
      </c>
      <c r="AT820" s="42" t="n">
        <v>1</v>
      </c>
      <c r="AU820" s="18" t="n">
        <v>0</v>
      </c>
      <c r="AV820" t="n">
        <v>1</v>
      </c>
      <c r="AW820" s="40" t="n">
        <v>0</v>
      </c>
      <c r="AX820" t="inlineStr">
        <is>
          <t>.</t>
        </is>
      </c>
      <c r="AY820" s="40" t="inlineStr">
        <is>
          <t>.</t>
        </is>
      </c>
      <c r="BA820" s="18" t="n"/>
      <c r="BB820" t="inlineStr">
        <is>
          <t>.</t>
        </is>
      </c>
      <c r="BC820" s="18" t="inlineStr">
        <is>
          <t>.</t>
        </is>
      </c>
      <c r="BD820" s="18" t="inlineStr">
        <is>
          <t>United States</t>
        </is>
      </c>
      <c r="BE820" t="n">
        <v>1</v>
      </c>
      <c r="BF820" t="n">
        <v>0</v>
      </c>
      <c r="BG820" t="n">
        <v>0</v>
      </c>
      <c r="BH820" t="n">
        <v>0</v>
      </c>
      <c r="BI820" t="n">
        <v>0</v>
      </c>
      <c r="BJ820" t="n">
        <v>0</v>
      </c>
      <c r="BK820" s="18" t="n">
        <v>0</v>
      </c>
      <c r="BL820" t="n">
        <v>1</v>
      </c>
      <c r="BM820" t="n">
        <v>0</v>
      </c>
      <c r="BN820" s="18" t="n">
        <v>0</v>
      </c>
      <c r="BO820" t="n">
        <v>3697.166666666667</v>
      </c>
      <c r="BP820" t="n">
        <v>824</v>
      </c>
      <c r="BQ820" s="25" t="n">
        <v>41.44</v>
      </c>
      <c r="BR820" t="n">
        <v>0</v>
      </c>
      <c r="BS820" t="n">
        <v>0</v>
      </c>
      <c r="BT820" t="n">
        <v>0</v>
      </c>
      <c r="BU820" t="n">
        <v>0</v>
      </c>
      <c r="BV820" t="n">
        <v>1</v>
      </c>
      <c r="BW820" t="n">
        <v>0</v>
      </c>
      <c r="BX820" t="n">
        <v>0</v>
      </c>
      <c r="BY820" s="18" t="n">
        <v>0</v>
      </c>
      <c r="BZ820" t="n">
        <v>0</v>
      </c>
      <c r="CA820" t="n">
        <v>1</v>
      </c>
      <c r="CB820" t="n">
        <v>0</v>
      </c>
      <c r="CC820" s="18" t="n">
        <v>0</v>
      </c>
      <c r="CD820" t="n">
        <v>0</v>
      </c>
      <c r="CE820" t="n">
        <v>0</v>
      </c>
      <c r="CF820" t="n">
        <v>0</v>
      </c>
      <c r="CG820" t="n">
        <v>0</v>
      </c>
      <c r="CH820" s="18" t="n">
        <v>0</v>
      </c>
      <c r="CI820" t="n">
        <v>0</v>
      </c>
      <c r="CJ820" t="n">
        <v>0</v>
      </c>
      <c r="CK820" t="n">
        <v>0</v>
      </c>
      <c r="CL820" t="n">
        <v>0</v>
      </c>
      <c r="CM820" t="n">
        <v>0</v>
      </c>
      <c r="CN820" t="n">
        <v>0</v>
      </c>
      <c r="CO820" t="n">
        <v>0</v>
      </c>
      <c r="CP820" t="n">
        <v>0</v>
      </c>
      <c r="CQ820" t="n">
        <v>0</v>
      </c>
      <c r="CR820" t="n">
        <v>0</v>
      </c>
      <c r="CS820" s="18" t="n">
        <v>1</v>
      </c>
      <c r="DD820" s="34" t="inlineStr">
        <is>
          <t>X</t>
        </is>
      </c>
    </row>
    <row r="821" customFormat="1" s="153">
      <c r="A821" s="153" t="n">
        <v>820</v>
      </c>
      <c r="B821" s="153" t="n">
        <v>53</v>
      </c>
      <c r="C821" s="154" t="inlineStr">
        <is>
          <t>Arkes (2010)</t>
        </is>
      </c>
      <c r="D821" s="155" t="n">
        <v>11.2</v>
      </c>
      <c r="E821" s="156" t="n">
        <v>2.1</v>
      </c>
      <c r="F821" s="157">
        <f>D821/E821</f>
        <v/>
      </c>
      <c r="G821" s="157">
        <f>D821-E821</f>
        <v/>
      </c>
      <c r="H821" s="158">
        <f>D821+E821</f>
        <v/>
      </c>
      <c r="I821" s="159">
        <f>IFERROR(F821/SQRT(F821^2+W821), "X")</f>
        <v/>
      </c>
      <c r="J821" s="160">
        <f>IFERROR(SQRT((1-I821^2)/W821), "X")</f>
        <v/>
      </c>
      <c r="K821" s="160">
        <f>IFERROR(1/J821, "X")</f>
        <v/>
      </c>
      <c r="L821" s="160">
        <f>IFERROR(I821-J821, "X")</f>
        <v/>
      </c>
      <c r="M821" s="160">
        <f>IFERROR(I821+J821, "X")</f>
        <v/>
      </c>
      <c r="N821" s="161" t="n">
        <v>1</v>
      </c>
      <c r="O821" s="162" t="n">
        <v>0</v>
      </c>
      <c r="P821" s="161" t="n">
        <v>0</v>
      </c>
      <c r="Q821" s="162" t="n">
        <v>0</v>
      </c>
      <c r="R821" s="162" t="n">
        <v>0</v>
      </c>
      <c r="S821" s="162" t="n">
        <v>1</v>
      </c>
      <c r="T821" s="162" t="n">
        <v>0</v>
      </c>
      <c r="U821" s="161" t="n">
        <v>279522</v>
      </c>
      <c r="V821" s="162" t="n">
        <v>4</v>
      </c>
      <c r="W821" s="162">
        <f>U821-V821-1</f>
        <v/>
      </c>
      <c r="X821" s="162">
        <f>COUNTIF(B:B,B821)</f>
        <v/>
      </c>
      <c r="Y821" s="157" t="n">
        <v>13.04</v>
      </c>
      <c r="Z821" s="157">
        <f>BQ821-Y821-6</f>
        <v/>
      </c>
      <c r="AA821" s="162" t="n">
        <v>1</v>
      </c>
      <c r="AB821" s="162" t="n">
        <v>0</v>
      </c>
      <c r="AC821" s="162" t="n">
        <v>1</v>
      </c>
      <c r="AD821" s="162" t="n">
        <v>0</v>
      </c>
      <c r="AE821" s="162" t="n">
        <v>0</v>
      </c>
      <c r="AF821" s="162" t="n">
        <v>0</v>
      </c>
      <c r="AG821" s="161" t="n">
        <v>0</v>
      </c>
      <c r="AH821" s="162" t="n">
        <v>0</v>
      </c>
      <c r="AI821" s="163" t="n">
        <v>1</v>
      </c>
      <c r="AJ821" s="162" t="n">
        <v>1</v>
      </c>
      <c r="AK821" s="163" t="n">
        <v>0</v>
      </c>
      <c r="AL821" s="164" t="n">
        <v>1980</v>
      </c>
      <c r="AM821" s="165">
        <f>LN(AL821)</f>
        <v/>
      </c>
      <c r="AN821" s="160" t="inlineStr">
        <is>
          <t>.</t>
        </is>
      </c>
      <c r="AO821" s="160" t="inlineStr">
        <is>
          <t>.</t>
        </is>
      </c>
      <c r="AP821" s="160" t="inlineStr">
        <is>
          <t>.</t>
        </is>
      </c>
      <c r="AQ821" s="166" t="inlineStr">
        <is>
          <t>.</t>
        </is>
      </c>
      <c r="AR821" s="160" t="inlineStr">
        <is>
          <t>.</t>
        </is>
      </c>
      <c r="AS821" s="166" t="inlineStr">
        <is>
          <t>.</t>
        </is>
      </c>
      <c r="AT821" s="167" t="n">
        <v>1</v>
      </c>
      <c r="AU821" s="168" t="n">
        <v>0</v>
      </c>
      <c r="AV821" s="153" t="n">
        <v>1</v>
      </c>
      <c r="AW821" s="169" t="n">
        <v>0</v>
      </c>
      <c r="AX821" s="153" t="inlineStr">
        <is>
          <t>.</t>
        </is>
      </c>
      <c r="AY821" s="169" t="inlineStr">
        <is>
          <t>.</t>
        </is>
      </c>
      <c r="BA821" s="168" t="n"/>
      <c r="BB821" s="153" t="inlineStr">
        <is>
          <t>.</t>
        </is>
      </c>
      <c r="BC821" s="168" t="inlineStr">
        <is>
          <t>.</t>
        </is>
      </c>
      <c r="BD821" s="168" t="inlineStr">
        <is>
          <t>United States</t>
        </is>
      </c>
      <c r="BE821" t="n">
        <v>1</v>
      </c>
      <c r="BF821" t="n">
        <v>0</v>
      </c>
      <c r="BG821" t="n">
        <v>0</v>
      </c>
      <c r="BH821" t="n">
        <v>0</v>
      </c>
      <c r="BI821" t="n">
        <v>0</v>
      </c>
      <c r="BJ821" t="n">
        <v>0</v>
      </c>
      <c r="BK821" s="168" t="n">
        <v>0</v>
      </c>
      <c r="BL821" t="n">
        <v>1</v>
      </c>
      <c r="BM821" t="n">
        <v>0</v>
      </c>
      <c r="BN821" s="168" t="n">
        <v>0</v>
      </c>
      <c r="BO821" t="n">
        <v>3697.166666666667</v>
      </c>
      <c r="BP821" t="n">
        <v>824</v>
      </c>
      <c r="BQ821" s="154" t="n">
        <v>41.44</v>
      </c>
      <c r="BR821" s="153" t="n">
        <v>0</v>
      </c>
      <c r="BS821" s="153" t="n">
        <v>0</v>
      </c>
      <c r="BT821" s="153" t="n">
        <v>0</v>
      </c>
      <c r="BU821" s="153" t="n">
        <v>0</v>
      </c>
      <c r="BV821" s="153" t="n">
        <v>1</v>
      </c>
      <c r="BW821" s="153" t="n">
        <v>0</v>
      </c>
      <c r="BX821" s="153" t="n">
        <v>0</v>
      </c>
      <c r="BY821" s="168" t="n">
        <v>0</v>
      </c>
      <c r="BZ821" s="153" t="n">
        <v>0</v>
      </c>
      <c r="CA821" s="153" t="n">
        <v>1</v>
      </c>
      <c r="CB821" s="153" t="n">
        <v>0</v>
      </c>
      <c r="CC821" s="168" t="n">
        <v>0</v>
      </c>
      <c r="CD821" s="153" t="n">
        <v>0</v>
      </c>
      <c r="CE821" s="153" t="n">
        <v>0</v>
      </c>
      <c r="CF821" s="153" t="n">
        <v>0</v>
      </c>
      <c r="CG821" s="153" t="n">
        <v>0</v>
      </c>
      <c r="CH821" s="168" t="n">
        <v>0</v>
      </c>
      <c r="CI821" s="153" t="n">
        <v>0</v>
      </c>
      <c r="CJ821" s="153" t="n">
        <v>0</v>
      </c>
      <c r="CK821" s="153" t="n">
        <v>0</v>
      </c>
      <c r="CL821" s="153" t="n">
        <v>0</v>
      </c>
      <c r="CM821" s="153" t="n">
        <v>0</v>
      </c>
      <c r="CN821" s="153" t="n">
        <v>0</v>
      </c>
      <c r="CO821" s="153" t="n">
        <v>0</v>
      </c>
      <c r="CP821" s="153" t="n">
        <v>0</v>
      </c>
      <c r="CQ821" s="153" t="n">
        <v>0</v>
      </c>
      <c r="CR821" s="153" t="n">
        <v>0</v>
      </c>
      <c r="CS821" s="168" t="n">
        <v>1</v>
      </c>
      <c r="CY821" s="171" t="n"/>
      <c r="DD821" s="171" t="inlineStr">
        <is>
          <t>X</t>
        </is>
      </c>
    </row>
    <row r="822">
      <c r="A822" t="n">
        <v>821</v>
      </c>
      <c r="B822" t="n">
        <v>54</v>
      </c>
      <c r="C822" s="25" t="inlineStr">
        <is>
          <t>Blundell et al. (2001)</t>
        </is>
      </c>
      <c r="D822" s="12" t="n">
        <v>1.916521431506272</v>
      </c>
      <c r="E822" s="14" t="n">
        <v>0.1666540375222845</v>
      </c>
      <c r="F822" s="7" t="n">
        <v>11.5</v>
      </c>
      <c r="G822" s="7">
        <f>D822-E822</f>
        <v/>
      </c>
      <c r="H822" s="16">
        <f>D822+E822</f>
        <v/>
      </c>
      <c r="I822" s="11">
        <f>IFERROR(F822/SQRT(F822^2+W822), "X")</f>
        <v/>
      </c>
      <c r="J822" s="33">
        <f>IFERROR(SQRT((1-I822^2)/W822), "X")</f>
        <v/>
      </c>
      <c r="K822" s="33">
        <f>IFERROR(1/J822, "X")</f>
        <v/>
      </c>
      <c r="L822" s="33">
        <f>IFERROR(I822-J822, "X")</f>
        <v/>
      </c>
      <c r="M822" s="33">
        <f>IFERROR(I822+J822, "X")</f>
        <v/>
      </c>
      <c r="N822" s="8" t="n">
        <v>1</v>
      </c>
      <c r="O822" s="9" t="n">
        <v>0</v>
      </c>
      <c r="P822" s="8" t="n">
        <v>0</v>
      </c>
      <c r="Q822" s="9" t="n">
        <v>0</v>
      </c>
      <c r="R822" s="9" t="n">
        <v>1</v>
      </c>
      <c r="S822" s="9" t="n">
        <v>0</v>
      </c>
      <c r="T822" s="9" t="n">
        <v>0</v>
      </c>
      <c r="U822" s="8" t="n">
        <v>3639</v>
      </c>
      <c r="V822" s="9" t="n">
        <v>3</v>
      </c>
      <c r="W822" s="9">
        <f>U822-V822-1</f>
        <v/>
      </c>
      <c r="X822" s="9">
        <f>COUNTIF(B:B,B822)</f>
        <v/>
      </c>
      <c r="Y822" s="7">
        <f>AP822*13+AQ822*16</f>
        <v/>
      </c>
      <c r="Z822" s="7">
        <f>BQ822-Y822-6</f>
        <v/>
      </c>
      <c r="AA822" s="9" t="n">
        <v>0</v>
      </c>
      <c r="AB822" s="9" t="n">
        <v>1</v>
      </c>
      <c r="AC822" s="9" t="n">
        <v>0</v>
      </c>
      <c r="AD822" s="9" t="n">
        <v>1</v>
      </c>
      <c r="AE822" s="9" t="n">
        <v>0</v>
      </c>
      <c r="AF822" s="9" t="n">
        <v>0</v>
      </c>
      <c r="AG822" s="8" t="n">
        <v>0</v>
      </c>
      <c r="AH822" s="9" t="n">
        <v>0</v>
      </c>
      <c r="AI822" s="30" t="n">
        <v>1</v>
      </c>
      <c r="AJ822" s="9" t="n">
        <v>1</v>
      </c>
      <c r="AK822" s="30" t="n">
        <v>0</v>
      </c>
      <c r="AL822" s="21" t="n">
        <v>1958</v>
      </c>
      <c r="AM822" s="23">
        <f>LN(AL822)</f>
        <v/>
      </c>
      <c r="AN822" s="33" t="n">
        <v>0</v>
      </c>
      <c r="AO822" s="33" t="n">
        <v>0</v>
      </c>
      <c r="AP822" s="33" t="n">
        <v>0.717</v>
      </c>
      <c r="AQ822" s="43" t="n">
        <v>0.283</v>
      </c>
      <c r="AR822" s="33" t="n">
        <v>0.948</v>
      </c>
      <c r="AS822" s="43" t="n">
        <v>0.052</v>
      </c>
      <c r="AT822" s="42" t="inlineStr">
        <is>
          <t>.</t>
        </is>
      </c>
      <c r="AU822" s="18" t="inlineStr">
        <is>
          <t>.</t>
        </is>
      </c>
      <c r="AV822" t="n">
        <v>1</v>
      </c>
      <c r="AW822" s="40" t="n">
        <v>0</v>
      </c>
      <c r="AX822" t="inlineStr">
        <is>
          <t>.</t>
        </is>
      </c>
      <c r="AY822" s="40" t="inlineStr">
        <is>
          <t>.</t>
        </is>
      </c>
      <c r="BA822" s="18" t="n"/>
      <c r="BB822" t="inlineStr">
        <is>
          <t>.</t>
        </is>
      </c>
      <c r="BC822" s="18" t="inlineStr">
        <is>
          <t>.</t>
        </is>
      </c>
      <c r="BD822" s="18" t="inlineStr">
        <is>
          <t>United Kingdom</t>
        </is>
      </c>
      <c r="BE822" t="n">
        <v>1</v>
      </c>
      <c r="BF822" t="n">
        <v>0</v>
      </c>
      <c r="BG822" t="n">
        <v>1</v>
      </c>
      <c r="BH822" t="n">
        <v>0</v>
      </c>
      <c r="BI822" t="n">
        <v>0</v>
      </c>
      <c r="BJ822" t="n">
        <v>0</v>
      </c>
      <c r="BK822" s="18" t="n">
        <v>0</v>
      </c>
      <c r="BL822" t="n">
        <v>1</v>
      </c>
      <c r="BM822" t="n">
        <v>0</v>
      </c>
      <c r="BN822" s="18" t="n">
        <v>0</v>
      </c>
      <c r="BO822" t="n">
        <v>1847.333333333333</v>
      </c>
      <c r="BP822" t="n">
        <v>883.1999999999999</v>
      </c>
      <c r="BQ822" s="25" t="n">
        <v>33</v>
      </c>
      <c r="BR822" t="n">
        <v>1</v>
      </c>
      <c r="BS822" t="n">
        <v>0</v>
      </c>
      <c r="BT822" t="n">
        <v>0</v>
      </c>
      <c r="BU822" t="n">
        <v>0</v>
      </c>
      <c r="BV822" t="n">
        <v>0</v>
      </c>
      <c r="BW822" t="n">
        <v>0</v>
      </c>
      <c r="BX822" t="n">
        <v>0</v>
      </c>
      <c r="BY822" s="18" t="n">
        <v>0</v>
      </c>
      <c r="BZ822" t="n">
        <v>0</v>
      </c>
      <c r="CA822" t="n">
        <v>1</v>
      </c>
      <c r="CB822" t="n">
        <v>0</v>
      </c>
      <c r="CC822" s="18" t="n">
        <v>0</v>
      </c>
      <c r="CD822" t="n">
        <v>0</v>
      </c>
      <c r="CE822" t="n">
        <v>0</v>
      </c>
      <c r="CF822" t="n">
        <v>0</v>
      </c>
      <c r="CG822" t="n">
        <v>0</v>
      </c>
      <c r="CH822" s="18" t="n">
        <v>0</v>
      </c>
      <c r="CI822" t="n">
        <v>0</v>
      </c>
      <c r="CJ822" t="n">
        <v>0</v>
      </c>
      <c r="CK822" t="n">
        <v>0</v>
      </c>
      <c r="CL822" t="n">
        <v>0</v>
      </c>
      <c r="CM822" t="n">
        <v>1</v>
      </c>
      <c r="CN822" t="n">
        <v>0</v>
      </c>
      <c r="CO822" t="n">
        <v>0</v>
      </c>
      <c r="CP822" t="n">
        <v>0</v>
      </c>
      <c r="CQ822" t="n">
        <v>0</v>
      </c>
      <c r="CR822" t="n">
        <v>1</v>
      </c>
      <c r="CS822" s="18" t="n">
        <v>0</v>
      </c>
      <c r="DD822" s="34" t="inlineStr">
        <is>
          <t>X</t>
        </is>
      </c>
    </row>
    <row r="823">
      <c r="A823" t="n">
        <v>822</v>
      </c>
      <c r="B823" t="n">
        <v>54</v>
      </c>
      <c r="C823" s="25" t="inlineStr">
        <is>
          <t>Blundell et al. (2001)</t>
        </is>
      </c>
      <c r="D823" s="12" t="n">
        <v>0.7039981851226689</v>
      </c>
      <c r="E823" s="14" t="n">
        <v>0.1198294783187522</v>
      </c>
      <c r="F823" s="7" t="n">
        <v>5.875</v>
      </c>
      <c r="G823" s="7">
        <f>D823-E823</f>
        <v/>
      </c>
      <c r="H823" s="16">
        <f>D823+E823</f>
        <v/>
      </c>
      <c r="I823" s="11">
        <f>IFERROR(F823/SQRT(F823^2+W823), "X")</f>
        <v/>
      </c>
      <c r="J823" s="33">
        <f>IFERROR(SQRT((1-I823^2)/W823), "X")</f>
        <v/>
      </c>
      <c r="K823" s="33">
        <f>IFERROR(1/J823, "X")</f>
        <v/>
      </c>
      <c r="L823" s="33">
        <f>IFERROR(I823-J823, "X")</f>
        <v/>
      </c>
      <c r="M823" s="33">
        <f>IFERROR(I823+J823, "X")</f>
        <v/>
      </c>
      <c r="N823" s="8" t="n">
        <v>1</v>
      </c>
      <c r="O823" s="9" t="n">
        <v>0</v>
      </c>
      <c r="P823" s="8" t="n">
        <v>0</v>
      </c>
      <c r="Q823" s="9" t="n">
        <v>0</v>
      </c>
      <c r="R823" s="9" t="n">
        <v>1</v>
      </c>
      <c r="S823" s="9" t="n">
        <v>0</v>
      </c>
      <c r="T823" s="9" t="n">
        <v>0</v>
      </c>
      <c r="U823" s="8" t="n">
        <v>3639</v>
      </c>
      <c r="V823" s="9" t="n">
        <v>3</v>
      </c>
      <c r="W823" s="9">
        <f>U823-V823-1</f>
        <v/>
      </c>
      <c r="X823" s="9">
        <f>COUNTIF(B:B,B823)</f>
        <v/>
      </c>
      <c r="Y823" s="7">
        <f>AP823*13+AQ823*16</f>
        <v/>
      </c>
      <c r="Z823" s="7">
        <f>BQ823-Y823-6</f>
        <v/>
      </c>
      <c r="AA823" s="9" t="n">
        <v>0</v>
      </c>
      <c r="AB823" s="9" t="n">
        <v>1</v>
      </c>
      <c r="AC823" s="9" t="n">
        <v>0</v>
      </c>
      <c r="AD823" s="9" t="n">
        <v>1</v>
      </c>
      <c r="AE823" s="9" t="n">
        <v>0</v>
      </c>
      <c r="AF823" s="9" t="n">
        <v>0</v>
      </c>
      <c r="AG823" s="8" t="n">
        <v>0</v>
      </c>
      <c r="AH823" s="9" t="n">
        <v>0</v>
      </c>
      <c r="AI823" s="30" t="n">
        <v>1</v>
      </c>
      <c r="AJ823" s="9" t="n">
        <v>1</v>
      </c>
      <c r="AK823" s="30" t="n">
        <v>0</v>
      </c>
      <c r="AL823" s="21" t="n">
        <v>1958</v>
      </c>
      <c r="AM823" s="23">
        <f>LN(AL823)</f>
        <v/>
      </c>
      <c r="AN823" s="33" t="n">
        <v>0</v>
      </c>
      <c r="AO823" s="33" t="n">
        <v>0</v>
      </c>
      <c r="AP823" s="33" t="n">
        <v>0.717</v>
      </c>
      <c r="AQ823" s="43" t="n">
        <v>0.283</v>
      </c>
      <c r="AR823" s="33" t="n">
        <v>0.948</v>
      </c>
      <c r="AS823" s="43" t="n">
        <v>0.052</v>
      </c>
      <c r="AT823" s="42" t="inlineStr">
        <is>
          <t>.</t>
        </is>
      </c>
      <c r="AU823" s="18" t="inlineStr">
        <is>
          <t>.</t>
        </is>
      </c>
      <c r="AV823" t="n">
        <v>1</v>
      </c>
      <c r="AW823" s="40" t="n">
        <v>0</v>
      </c>
      <c r="AX823" t="inlineStr">
        <is>
          <t>.</t>
        </is>
      </c>
      <c r="AY823" s="40" t="inlineStr">
        <is>
          <t>.</t>
        </is>
      </c>
      <c r="BA823" s="18" t="n"/>
      <c r="BB823" t="inlineStr">
        <is>
          <t>.</t>
        </is>
      </c>
      <c r="BC823" s="18" t="inlineStr">
        <is>
          <t>.</t>
        </is>
      </c>
      <c r="BD823" s="18" t="inlineStr">
        <is>
          <t>United Kingdom</t>
        </is>
      </c>
      <c r="BE823" t="n">
        <v>1</v>
      </c>
      <c r="BF823" t="n">
        <v>0</v>
      </c>
      <c r="BG823" t="n">
        <v>1</v>
      </c>
      <c r="BH823" t="n">
        <v>0</v>
      </c>
      <c r="BI823" t="n">
        <v>0</v>
      </c>
      <c r="BJ823" t="n">
        <v>0</v>
      </c>
      <c r="BK823" s="18" t="n">
        <v>0</v>
      </c>
      <c r="BL823" t="n">
        <v>1</v>
      </c>
      <c r="BM823" t="n">
        <v>0</v>
      </c>
      <c r="BN823" s="18" t="n">
        <v>0</v>
      </c>
      <c r="BO823" t="n">
        <v>1847.333333333333</v>
      </c>
      <c r="BP823" t="n">
        <v>883.1999999999999</v>
      </c>
      <c r="BQ823" s="25" t="n">
        <v>33</v>
      </c>
      <c r="BR823" t="n">
        <v>1</v>
      </c>
      <c r="BS823" t="n">
        <v>0</v>
      </c>
      <c r="BT823" t="n">
        <v>0</v>
      </c>
      <c r="BU823" t="n">
        <v>0</v>
      </c>
      <c r="BV823" t="n">
        <v>0</v>
      </c>
      <c r="BW823" t="n">
        <v>0</v>
      </c>
      <c r="BX823" t="n">
        <v>0</v>
      </c>
      <c r="BY823" s="18" t="n">
        <v>0</v>
      </c>
      <c r="BZ823" t="n">
        <v>0</v>
      </c>
      <c r="CA823" t="n">
        <v>1</v>
      </c>
      <c r="CB823" t="n">
        <v>0</v>
      </c>
      <c r="CC823" s="18" t="n">
        <v>0</v>
      </c>
      <c r="CD823" t="n">
        <v>0</v>
      </c>
      <c r="CE823" t="n">
        <v>0</v>
      </c>
      <c r="CF823" t="n">
        <v>0</v>
      </c>
      <c r="CG823" t="n">
        <v>0</v>
      </c>
      <c r="CH823" s="18" t="n">
        <v>0</v>
      </c>
      <c r="CI823" t="n">
        <v>0</v>
      </c>
      <c r="CJ823" t="n">
        <v>0</v>
      </c>
      <c r="CK823" t="n">
        <v>0</v>
      </c>
      <c r="CL823" t="n">
        <v>0</v>
      </c>
      <c r="CM823" t="n">
        <v>1</v>
      </c>
      <c r="CN823" t="n">
        <v>0</v>
      </c>
      <c r="CO823" t="n">
        <v>0</v>
      </c>
      <c r="CP823" t="n">
        <v>0</v>
      </c>
      <c r="CQ823" t="n">
        <v>0</v>
      </c>
      <c r="CR823" t="n">
        <v>1</v>
      </c>
      <c r="CS823" s="18" t="n">
        <v>0</v>
      </c>
      <c r="DD823" s="34" t="inlineStr">
        <is>
          <t>X</t>
        </is>
      </c>
    </row>
    <row r="824">
      <c r="A824" t="n">
        <v>823</v>
      </c>
      <c r="B824" t="n">
        <v>54</v>
      </c>
      <c r="C824" s="25" t="inlineStr">
        <is>
          <t>Blundell et al. (2001)</t>
        </is>
      </c>
      <c r="D824" s="12" t="n">
        <v>2.169761174247213</v>
      </c>
      <c r="E824" s="14" t="n">
        <v>0.1164972442548839</v>
      </c>
      <c r="F824" s="7" t="n">
        <v>18.625</v>
      </c>
      <c r="G824" s="7">
        <f>D824-E824</f>
        <v/>
      </c>
      <c r="H824" s="16">
        <f>D824+E824</f>
        <v/>
      </c>
      <c r="I824" s="11">
        <f>IFERROR(F824/SQRT(F824^2+W824), "X")</f>
        <v/>
      </c>
      <c r="J824" s="33">
        <f>IFERROR(SQRT((1-I824^2)/W824), "X")</f>
        <v/>
      </c>
      <c r="K824" s="33">
        <f>IFERROR(1/J824, "X")</f>
        <v/>
      </c>
      <c r="L824" s="33">
        <f>IFERROR(I824-J824, "X")</f>
        <v/>
      </c>
      <c r="M824" s="33">
        <f>IFERROR(I824+J824, "X")</f>
        <v/>
      </c>
      <c r="N824" s="8" t="n">
        <v>1</v>
      </c>
      <c r="O824" s="9" t="n">
        <v>0</v>
      </c>
      <c r="P824" s="8" t="n">
        <v>0</v>
      </c>
      <c r="Q824" s="9" t="n">
        <v>0</v>
      </c>
      <c r="R824" s="9" t="n">
        <v>1</v>
      </c>
      <c r="S824" s="9" t="n">
        <v>0</v>
      </c>
      <c r="T824" s="9" t="n">
        <v>0</v>
      </c>
      <c r="U824" s="8" t="n">
        <v>3639</v>
      </c>
      <c r="V824" s="9" t="n">
        <v>3</v>
      </c>
      <c r="W824" s="9">
        <f>U824-V824-1</f>
        <v/>
      </c>
      <c r="X824" s="9">
        <f>COUNTIF(B:B,B824)</f>
        <v/>
      </c>
      <c r="Y824" s="7">
        <f>AP824*13+AQ824*16</f>
        <v/>
      </c>
      <c r="Z824" s="7">
        <f>BQ824-Y824-6</f>
        <v/>
      </c>
      <c r="AA824" s="9" t="n">
        <v>0</v>
      </c>
      <c r="AB824" s="9" t="n">
        <v>1</v>
      </c>
      <c r="AC824" s="9" t="n">
        <v>0</v>
      </c>
      <c r="AD824" s="9" t="n">
        <v>1</v>
      </c>
      <c r="AE824" s="9" t="n">
        <v>0</v>
      </c>
      <c r="AF824" s="9" t="n">
        <v>0</v>
      </c>
      <c r="AG824" s="8" t="n">
        <v>0</v>
      </c>
      <c r="AH824" s="9" t="n">
        <v>0</v>
      </c>
      <c r="AI824" s="30" t="n">
        <v>1</v>
      </c>
      <c r="AJ824" s="9" t="n">
        <v>1</v>
      </c>
      <c r="AK824" s="30" t="n">
        <v>0</v>
      </c>
      <c r="AL824" s="21" t="n">
        <v>1958</v>
      </c>
      <c r="AM824" s="23">
        <f>LN(AL824)</f>
        <v/>
      </c>
      <c r="AN824" s="33" t="n">
        <v>0</v>
      </c>
      <c r="AO824" s="33" t="n">
        <v>0</v>
      </c>
      <c r="AP824" s="33" t="n">
        <v>0.717</v>
      </c>
      <c r="AQ824" s="43" t="n">
        <v>0.283</v>
      </c>
      <c r="AR824" s="33" t="n">
        <v>0.948</v>
      </c>
      <c r="AS824" s="43" t="n">
        <v>0.052</v>
      </c>
      <c r="AT824" s="42" t="inlineStr">
        <is>
          <t>.</t>
        </is>
      </c>
      <c r="AU824" s="18" t="inlineStr">
        <is>
          <t>.</t>
        </is>
      </c>
      <c r="AV824" t="n">
        <v>1</v>
      </c>
      <c r="AW824" s="40" t="n">
        <v>0</v>
      </c>
      <c r="AX824" t="inlineStr">
        <is>
          <t>.</t>
        </is>
      </c>
      <c r="AY824" s="40" t="inlineStr">
        <is>
          <t>.</t>
        </is>
      </c>
      <c r="BA824" s="18" t="n"/>
      <c r="BB824" t="inlineStr">
        <is>
          <t>.</t>
        </is>
      </c>
      <c r="BC824" s="18" t="inlineStr">
        <is>
          <t>.</t>
        </is>
      </c>
      <c r="BD824" s="18" t="inlineStr">
        <is>
          <t>United Kingdom</t>
        </is>
      </c>
      <c r="BE824" t="n">
        <v>1</v>
      </c>
      <c r="BF824" t="n">
        <v>0</v>
      </c>
      <c r="BG824" t="n">
        <v>1</v>
      </c>
      <c r="BH824" t="n">
        <v>0</v>
      </c>
      <c r="BI824" t="n">
        <v>0</v>
      </c>
      <c r="BJ824" t="n">
        <v>0</v>
      </c>
      <c r="BK824" s="18" t="n">
        <v>0</v>
      </c>
      <c r="BL824" t="n">
        <v>1</v>
      </c>
      <c r="BM824" t="n">
        <v>0</v>
      </c>
      <c r="BN824" s="18" t="n">
        <v>0</v>
      </c>
      <c r="BO824" t="n">
        <v>1847.333333333333</v>
      </c>
      <c r="BP824" t="n">
        <v>883.1999999999999</v>
      </c>
      <c r="BQ824" s="25" t="n">
        <v>33</v>
      </c>
      <c r="BR824" t="n">
        <v>1</v>
      </c>
      <c r="BS824" t="n">
        <v>0</v>
      </c>
      <c r="BT824" t="n">
        <v>0</v>
      </c>
      <c r="BU824" t="n">
        <v>0</v>
      </c>
      <c r="BV824" t="n">
        <v>0</v>
      </c>
      <c r="BW824" t="n">
        <v>0</v>
      </c>
      <c r="BX824" t="n">
        <v>0</v>
      </c>
      <c r="BY824" s="18" t="n">
        <v>0</v>
      </c>
      <c r="BZ824" t="n">
        <v>0</v>
      </c>
      <c r="CA824" t="n">
        <v>1</v>
      </c>
      <c r="CB824" t="n">
        <v>0</v>
      </c>
      <c r="CC824" s="18" t="n">
        <v>0</v>
      </c>
      <c r="CD824" t="n">
        <v>0</v>
      </c>
      <c r="CE824" t="n">
        <v>0</v>
      </c>
      <c r="CF824" t="n">
        <v>0</v>
      </c>
      <c r="CG824" t="n">
        <v>0</v>
      </c>
      <c r="CH824" s="18" t="n">
        <v>0</v>
      </c>
      <c r="CI824" t="n">
        <v>0</v>
      </c>
      <c r="CJ824" t="n">
        <v>0</v>
      </c>
      <c r="CK824" t="n">
        <v>0</v>
      </c>
      <c r="CL824" t="n">
        <v>0</v>
      </c>
      <c r="CM824" t="n">
        <v>1</v>
      </c>
      <c r="CN824" t="n">
        <v>0</v>
      </c>
      <c r="CO824" t="n">
        <v>0</v>
      </c>
      <c r="CP824" t="n">
        <v>0</v>
      </c>
      <c r="CQ824" t="n">
        <v>0</v>
      </c>
      <c r="CR824" t="n">
        <v>1</v>
      </c>
      <c r="CS824" s="18" t="n">
        <v>0</v>
      </c>
      <c r="DD824" s="34" t="inlineStr">
        <is>
          <t>X</t>
        </is>
      </c>
    </row>
    <row r="825">
      <c r="A825" t="n">
        <v>824</v>
      </c>
      <c r="B825" t="n">
        <v>54</v>
      </c>
      <c r="C825" s="25" t="inlineStr">
        <is>
          <t>Blundell et al. (2001)</t>
        </is>
      </c>
      <c r="D825" s="12" t="n">
        <v>1.504775847693968</v>
      </c>
      <c r="E825" s="14" t="n">
        <v>0.1631684654125989</v>
      </c>
      <c r="F825" s="7" t="n">
        <v>9.222222222222223</v>
      </c>
      <c r="G825" s="7">
        <f>D825-E825</f>
        <v/>
      </c>
      <c r="H825" s="16">
        <f>D825+E825</f>
        <v/>
      </c>
      <c r="I825" s="11">
        <f>IFERROR(F825/SQRT(F825^2+W825), "X")</f>
        <v/>
      </c>
      <c r="J825" s="33">
        <f>IFERROR(SQRT((1-I825^2)/W825), "X")</f>
        <v/>
      </c>
      <c r="K825" s="33">
        <f>IFERROR(1/J825, "X")</f>
        <v/>
      </c>
      <c r="L825" s="33">
        <f>IFERROR(I825-J825, "X")</f>
        <v/>
      </c>
      <c r="M825" s="33">
        <f>IFERROR(I825+J825, "X")</f>
        <v/>
      </c>
      <c r="N825" s="8" t="n">
        <v>1</v>
      </c>
      <c r="O825" s="9" t="n">
        <v>0</v>
      </c>
      <c r="P825" s="8" t="n">
        <v>0</v>
      </c>
      <c r="Q825" s="9" t="n">
        <v>0</v>
      </c>
      <c r="R825" s="9" t="n">
        <v>1</v>
      </c>
      <c r="S825" s="9" t="n">
        <v>0</v>
      </c>
      <c r="T825" s="9" t="n">
        <v>0</v>
      </c>
      <c r="U825" s="8" t="n">
        <v>3639</v>
      </c>
      <c r="V825" s="9" t="n">
        <v>3</v>
      </c>
      <c r="W825" s="9">
        <f>U825-V825-1</f>
        <v/>
      </c>
      <c r="X825" s="9">
        <f>COUNTIF(B:B,B825)</f>
        <v/>
      </c>
      <c r="Y825" s="7">
        <f>AP825*13+AQ825*16</f>
        <v/>
      </c>
      <c r="Z825" s="7">
        <f>BQ825-Y825-6</f>
        <v/>
      </c>
      <c r="AA825" s="9" t="n">
        <v>0</v>
      </c>
      <c r="AB825" s="9" t="n">
        <v>1</v>
      </c>
      <c r="AC825" s="9" t="n">
        <v>0</v>
      </c>
      <c r="AD825" s="9" t="n">
        <v>1</v>
      </c>
      <c r="AE825" s="9" t="n">
        <v>0</v>
      </c>
      <c r="AF825" s="9" t="n">
        <v>0</v>
      </c>
      <c r="AG825" s="8" t="n">
        <v>0</v>
      </c>
      <c r="AH825" s="9" t="n">
        <v>0</v>
      </c>
      <c r="AI825" s="30" t="n">
        <v>1</v>
      </c>
      <c r="AJ825" s="9" t="n">
        <v>1</v>
      </c>
      <c r="AK825" s="30" t="n">
        <v>0</v>
      </c>
      <c r="AL825" s="21" t="n">
        <v>1958</v>
      </c>
      <c r="AM825" s="23">
        <f>LN(AL825)</f>
        <v/>
      </c>
      <c r="AN825" s="33" t="n">
        <v>0</v>
      </c>
      <c r="AO825" s="33" t="n">
        <v>0</v>
      </c>
      <c r="AP825" s="33" t="n">
        <v>0.717</v>
      </c>
      <c r="AQ825" s="43" t="n">
        <v>0.283</v>
      </c>
      <c r="AR825" s="33" t="n">
        <v>0.948</v>
      </c>
      <c r="AS825" s="43" t="n">
        <v>0.052</v>
      </c>
      <c r="AT825" s="42" t="inlineStr">
        <is>
          <t>.</t>
        </is>
      </c>
      <c r="AU825" s="18" t="inlineStr">
        <is>
          <t>.</t>
        </is>
      </c>
      <c r="AV825" t="n">
        <v>1</v>
      </c>
      <c r="AW825" s="40" t="n">
        <v>0</v>
      </c>
      <c r="AX825" t="inlineStr">
        <is>
          <t>.</t>
        </is>
      </c>
      <c r="AY825" s="40" t="inlineStr">
        <is>
          <t>.</t>
        </is>
      </c>
      <c r="BA825" s="18" t="n"/>
      <c r="BB825" t="inlineStr">
        <is>
          <t>.</t>
        </is>
      </c>
      <c r="BC825" s="18" t="inlineStr">
        <is>
          <t>.</t>
        </is>
      </c>
      <c r="BD825" s="18" t="inlineStr">
        <is>
          <t>United Kingdom</t>
        </is>
      </c>
      <c r="BE825" t="n">
        <v>1</v>
      </c>
      <c r="BF825" t="n">
        <v>0</v>
      </c>
      <c r="BG825" t="n">
        <v>1</v>
      </c>
      <c r="BH825" t="n">
        <v>0</v>
      </c>
      <c r="BI825" t="n">
        <v>0</v>
      </c>
      <c r="BJ825" t="n">
        <v>0</v>
      </c>
      <c r="BK825" s="18" t="n">
        <v>0</v>
      </c>
      <c r="BL825" t="n">
        <v>1</v>
      </c>
      <c r="BM825" t="n">
        <v>0</v>
      </c>
      <c r="BN825" s="18" t="n">
        <v>0</v>
      </c>
      <c r="BO825" t="n">
        <v>1847.333333333333</v>
      </c>
      <c r="BP825" t="n">
        <v>883.1999999999999</v>
      </c>
      <c r="BQ825" s="25" t="n">
        <v>33</v>
      </c>
      <c r="BR825" t="n">
        <v>1</v>
      </c>
      <c r="BS825" t="n">
        <v>0</v>
      </c>
      <c r="BT825" t="n">
        <v>0</v>
      </c>
      <c r="BU825" t="n">
        <v>0</v>
      </c>
      <c r="BV825" t="n">
        <v>0</v>
      </c>
      <c r="BW825" t="n">
        <v>0</v>
      </c>
      <c r="BX825" t="n">
        <v>0</v>
      </c>
      <c r="BY825" s="18" t="n">
        <v>0</v>
      </c>
      <c r="BZ825" t="n">
        <v>0</v>
      </c>
      <c r="CA825" t="n">
        <v>1</v>
      </c>
      <c r="CB825" t="n">
        <v>0</v>
      </c>
      <c r="CC825" s="18" t="n">
        <v>0</v>
      </c>
      <c r="CD825" t="n">
        <v>0</v>
      </c>
      <c r="CE825" t="n">
        <v>0</v>
      </c>
      <c r="CF825" t="n">
        <v>0</v>
      </c>
      <c r="CG825" t="n">
        <v>0</v>
      </c>
      <c r="CH825" s="18" t="n">
        <v>0</v>
      </c>
      <c r="CI825" t="n">
        <v>0</v>
      </c>
      <c r="CJ825" t="n">
        <v>0</v>
      </c>
      <c r="CK825" t="n">
        <v>0</v>
      </c>
      <c r="CL825" t="n">
        <v>0</v>
      </c>
      <c r="CM825" t="n">
        <v>1</v>
      </c>
      <c r="CN825" t="n">
        <v>0</v>
      </c>
      <c r="CO825" t="n">
        <v>0</v>
      </c>
      <c r="CP825" t="n">
        <v>0</v>
      </c>
      <c r="CQ825" t="n">
        <v>0</v>
      </c>
      <c r="CR825" t="n">
        <v>1</v>
      </c>
      <c r="CS825" s="18" t="n">
        <v>0</v>
      </c>
      <c r="DD825" s="34" t="inlineStr">
        <is>
          <t>X</t>
        </is>
      </c>
    </row>
    <row r="826">
      <c r="A826" t="n">
        <v>825</v>
      </c>
      <c r="B826" t="n">
        <v>54</v>
      </c>
      <c r="C826" s="25" t="inlineStr">
        <is>
          <t>Blundell et al. (2001)</t>
        </is>
      </c>
      <c r="D826" s="12" t="n">
        <v>0.571729117090003</v>
      </c>
      <c r="E826" s="14" t="n">
        <v>0.1188008554992214</v>
      </c>
      <c r="F826" s="7" t="n">
        <v>4.8125</v>
      </c>
      <c r="G826" s="7">
        <f>D826-E826</f>
        <v/>
      </c>
      <c r="H826" s="16">
        <f>D826+E826</f>
        <v/>
      </c>
      <c r="I826" s="11">
        <f>IFERROR(F826/SQRT(F826^2+W826), "X")</f>
        <v/>
      </c>
      <c r="J826" s="33">
        <f>IFERROR(SQRT((1-I826^2)/W826), "X")</f>
        <v/>
      </c>
      <c r="K826" s="33">
        <f>IFERROR(1/J826, "X")</f>
        <v/>
      </c>
      <c r="L826" s="33">
        <f>IFERROR(I826-J826, "X")</f>
        <v/>
      </c>
      <c r="M826" s="33">
        <f>IFERROR(I826+J826, "X")</f>
        <v/>
      </c>
      <c r="N826" s="8" t="n">
        <v>1</v>
      </c>
      <c r="O826" s="9" t="n">
        <v>0</v>
      </c>
      <c r="P826" s="8" t="n">
        <v>0</v>
      </c>
      <c r="Q826" s="9" t="n">
        <v>0</v>
      </c>
      <c r="R826" s="9" t="n">
        <v>1</v>
      </c>
      <c r="S826" s="9" t="n">
        <v>0</v>
      </c>
      <c r="T826" s="9" t="n">
        <v>0</v>
      </c>
      <c r="U826" s="8" t="n">
        <v>3639</v>
      </c>
      <c r="V826" s="9" t="n">
        <v>3</v>
      </c>
      <c r="W826" s="9">
        <f>U826-V826-1</f>
        <v/>
      </c>
      <c r="X826" s="9">
        <f>COUNTIF(B:B,B826)</f>
        <v/>
      </c>
      <c r="Y826" s="7">
        <f>AP826*13+AQ826*16</f>
        <v/>
      </c>
      <c r="Z826" s="7">
        <f>BQ826-Y826-6</f>
        <v/>
      </c>
      <c r="AA826" s="9" t="n">
        <v>0</v>
      </c>
      <c r="AB826" s="9" t="n">
        <v>1</v>
      </c>
      <c r="AC826" s="9" t="n">
        <v>0</v>
      </c>
      <c r="AD826" s="9" t="n">
        <v>1</v>
      </c>
      <c r="AE826" s="9" t="n">
        <v>0</v>
      </c>
      <c r="AF826" s="9" t="n">
        <v>0</v>
      </c>
      <c r="AG826" s="8" t="n">
        <v>0</v>
      </c>
      <c r="AH826" s="9" t="n">
        <v>0</v>
      </c>
      <c r="AI826" s="30" t="n">
        <v>1</v>
      </c>
      <c r="AJ826" s="9" t="n">
        <v>1</v>
      </c>
      <c r="AK826" s="30" t="n">
        <v>0</v>
      </c>
      <c r="AL826" s="21" t="n">
        <v>1958</v>
      </c>
      <c r="AM826" s="23">
        <f>LN(AL826)</f>
        <v/>
      </c>
      <c r="AN826" s="33" t="n">
        <v>0</v>
      </c>
      <c r="AO826" s="33" t="n">
        <v>0</v>
      </c>
      <c r="AP826" s="33" t="n">
        <v>0.717</v>
      </c>
      <c r="AQ826" s="43" t="n">
        <v>0.283</v>
      </c>
      <c r="AR826" s="33" t="n">
        <v>0.948</v>
      </c>
      <c r="AS826" s="43" t="n">
        <v>0.052</v>
      </c>
      <c r="AT826" s="42" t="inlineStr">
        <is>
          <t>.</t>
        </is>
      </c>
      <c r="AU826" s="18" t="inlineStr">
        <is>
          <t>.</t>
        </is>
      </c>
      <c r="AV826" t="n">
        <v>1</v>
      </c>
      <c r="AW826" s="40" t="n">
        <v>0</v>
      </c>
      <c r="AX826" t="inlineStr">
        <is>
          <t>.</t>
        </is>
      </c>
      <c r="AY826" s="40" t="inlineStr">
        <is>
          <t>.</t>
        </is>
      </c>
      <c r="BA826" s="18" t="n"/>
      <c r="BB826" t="inlineStr">
        <is>
          <t>.</t>
        </is>
      </c>
      <c r="BC826" s="18" t="inlineStr">
        <is>
          <t>.</t>
        </is>
      </c>
      <c r="BD826" s="18" t="inlineStr">
        <is>
          <t>United Kingdom</t>
        </is>
      </c>
      <c r="BE826" t="n">
        <v>1</v>
      </c>
      <c r="BF826" t="n">
        <v>0</v>
      </c>
      <c r="BG826" t="n">
        <v>1</v>
      </c>
      <c r="BH826" t="n">
        <v>0</v>
      </c>
      <c r="BI826" t="n">
        <v>0</v>
      </c>
      <c r="BJ826" t="n">
        <v>0</v>
      </c>
      <c r="BK826" s="18" t="n">
        <v>0</v>
      </c>
      <c r="BL826" t="n">
        <v>1</v>
      </c>
      <c r="BM826" t="n">
        <v>0</v>
      </c>
      <c r="BN826" s="18" t="n">
        <v>0</v>
      </c>
      <c r="BO826" t="n">
        <v>1847.333333333333</v>
      </c>
      <c r="BP826" t="n">
        <v>883.1999999999999</v>
      </c>
      <c r="BQ826" s="25" t="n">
        <v>33</v>
      </c>
      <c r="BR826" t="n">
        <v>1</v>
      </c>
      <c r="BS826" t="n">
        <v>0</v>
      </c>
      <c r="BT826" t="n">
        <v>0</v>
      </c>
      <c r="BU826" t="n">
        <v>0</v>
      </c>
      <c r="BV826" t="n">
        <v>0</v>
      </c>
      <c r="BW826" t="n">
        <v>0</v>
      </c>
      <c r="BX826" t="n">
        <v>0</v>
      </c>
      <c r="BY826" s="18" t="n">
        <v>0</v>
      </c>
      <c r="BZ826" t="n">
        <v>0</v>
      </c>
      <c r="CA826" t="n">
        <v>1</v>
      </c>
      <c r="CB826" t="n">
        <v>0</v>
      </c>
      <c r="CC826" s="18" t="n">
        <v>0</v>
      </c>
      <c r="CD826" t="n">
        <v>0</v>
      </c>
      <c r="CE826" t="n">
        <v>0</v>
      </c>
      <c r="CF826" t="n">
        <v>0</v>
      </c>
      <c r="CG826" t="n">
        <v>0</v>
      </c>
      <c r="CH826" s="18" t="n">
        <v>0</v>
      </c>
      <c r="CI826" t="n">
        <v>0</v>
      </c>
      <c r="CJ826" t="n">
        <v>0</v>
      </c>
      <c r="CK826" t="n">
        <v>0</v>
      </c>
      <c r="CL826" t="n">
        <v>0</v>
      </c>
      <c r="CM826" t="n">
        <v>1</v>
      </c>
      <c r="CN826" t="n">
        <v>0</v>
      </c>
      <c r="CO826" t="n">
        <v>0</v>
      </c>
      <c r="CP826" t="n">
        <v>0</v>
      </c>
      <c r="CQ826" t="n">
        <v>0</v>
      </c>
      <c r="CR826" t="n">
        <v>1</v>
      </c>
      <c r="CS826" s="18" t="n">
        <v>0</v>
      </c>
      <c r="DD826" s="34" t="inlineStr">
        <is>
          <t>X</t>
        </is>
      </c>
    </row>
    <row r="827">
      <c r="A827" t="n">
        <v>826</v>
      </c>
      <c r="B827" t="n">
        <v>54</v>
      </c>
      <c r="C827" s="25" t="inlineStr">
        <is>
          <t>Blundell et al. (2001)</t>
        </is>
      </c>
      <c r="D827" s="12" t="n">
        <v>1.767137706686321</v>
      </c>
      <c r="E827" s="14" t="n">
        <v>0.113551017297113</v>
      </c>
      <c r="F827" s="7" t="n">
        <v>15.5625</v>
      </c>
      <c r="G827" s="7">
        <f>D827-E827</f>
        <v/>
      </c>
      <c r="H827" s="16">
        <f>D827+E827</f>
        <v/>
      </c>
      <c r="I827" s="11">
        <f>IFERROR(F827/SQRT(F827^2+W827), "X")</f>
        <v/>
      </c>
      <c r="J827" s="33">
        <f>IFERROR(SQRT((1-I827^2)/W827), "X")</f>
        <v/>
      </c>
      <c r="K827" s="33">
        <f>IFERROR(1/J827, "X")</f>
        <v/>
      </c>
      <c r="L827" s="33">
        <f>IFERROR(I827-J827, "X")</f>
        <v/>
      </c>
      <c r="M827" s="33">
        <f>IFERROR(I827+J827, "X")</f>
        <v/>
      </c>
      <c r="N827" s="8" t="n">
        <v>1</v>
      </c>
      <c r="O827" s="9" t="n">
        <v>0</v>
      </c>
      <c r="P827" s="8" t="n">
        <v>0</v>
      </c>
      <c r="Q827" s="9" t="n">
        <v>0</v>
      </c>
      <c r="R827" s="9" t="n">
        <v>1</v>
      </c>
      <c r="S827" s="9" t="n">
        <v>0</v>
      </c>
      <c r="T827" s="9" t="n">
        <v>0</v>
      </c>
      <c r="U827" s="8" t="n">
        <v>3639</v>
      </c>
      <c r="V827" s="9" t="n">
        <v>3</v>
      </c>
      <c r="W827" s="9">
        <f>U827-V827-1</f>
        <v/>
      </c>
      <c r="X827" s="9">
        <f>COUNTIF(B:B,B827)</f>
        <v/>
      </c>
      <c r="Y827" s="7">
        <f>AP827*13+AQ827*16</f>
        <v/>
      </c>
      <c r="Z827" s="7">
        <f>BQ827-Y827-6</f>
        <v/>
      </c>
      <c r="AA827" s="9" t="n">
        <v>0</v>
      </c>
      <c r="AB827" s="9" t="n">
        <v>1</v>
      </c>
      <c r="AC827" s="9" t="n">
        <v>0</v>
      </c>
      <c r="AD827" s="9" t="n">
        <v>1</v>
      </c>
      <c r="AE827" s="9" t="n">
        <v>0</v>
      </c>
      <c r="AF827" s="9" t="n">
        <v>0</v>
      </c>
      <c r="AG827" s="8" t="n">
        <v>0</v>
      </c>
      <c r="AH827" s="9" t="n">
        <v>0</v>
      </c>
      <c r="AI827" s="30" t="n">
        <v>1</v>
      </c>
      <c r="AJ827" s="9" t="n">
        <v>1</v>
      </c>
      <c r="AK827" s="30" t="n">
        <v>0</v>
      </c>
      <c r="AL827" s="21" t="n">
        <v>1958</v>
      </c>
      <c r="AM827" s="23">
        <f>LN(AL827)</f>
        <v/>
      </c>
      <c r="AN827" s="33" t="n">
        <v>0</v>
      </c>
      <c r="AO827" s="33" t="n">
        <v>0</v>
      </c>
      <c r="AP827" s="33" t="n">
        <v>0.717</v>
      </c>
      <c r="AQ827" s="43" t="n">
        <v>0.283</v>
      </c>
      <c r="AR827" s="33" t="n">
        <v>0.948</v>
      </c>
      <c r="AS827" s="43" t="n">
        <v>0.052</v>
      </c>
      <c r="AT827" s="42" t="inlineStr">
        <is>
          <t>.</t>
        </is>
      </c>
      <c r="AU827" s="18" t="inlineStr">
        <is>
          <t>.</t>
        </is>
      </c>
      <c r="AV827" t="n">
        <v>1</v>
      </c>
      <c r="AW827" s="40" t="n">
        <v>0</v>
      </c>
      <c r="AX827" t="inlineStr">
        <is>
          <t>.</t>
        </is>
      </c>
      <c r="AY827" s="40" t="inlineStr">
        <is>
          <t>.</t>
        </is>
      </c>
      <c r="BA827" s="18" t="n"/>
      <c r="BB827" t="inlineStr">
        <is>
          <t>.</t>
        </is>
      </c>
      <c r="BC827" s="18" t="inlineStr">
        <is>
          <t>.</t>
        </is>
      </c>
      <c r="BD827" s="18" t="inlineStr">
        <is>
          <t>United Kingdom</t>
        </is>
      </c>
      <c r="BE827" t="n">
        <v>1</v>
      </c>
      <c r="BF827" t="n">
        <v>0</v>
      </c>
      <c r="BG827" t="n">
        <v>1</v>
      </c>
      <c r="BH827" t="n">
        <v>0</v>
      </c>
      <c r="BI827" t="n">
        <v>0</v>
      </c>
      <c r="BJ827" t="n">
        <v>0</v>
      </c>
      <c r="BK827" s="18" t="n">
        <v>0</v>
      </c>
      <c r="BL827" t="n">
        <v>1</v>
      </c>
      <c r="BM827" t="n">
        <v>0</v>
      </c>
      <c r="BN827" s="18" t="n">
        <v>0</v>
      </c>
      <c r="BO827" t="n">
        <v>1847.333333333333</v>
      </c>
      <c r="BP827" t="n">
        <v>883.1999999999999</v>
      </c>
      <c r="BQ827" s="25" t="n">
        <v>33</v>
      </c>
      <c r="BR827" t="n">
        <v>1</v>
      </c>
      <c r="BS827" t="n">
        <v>0</v>
      </c>
      <c r="BT827" t="n">
        <v>0</v>
      </c>
      <c r="BU827" t="n">
        <v>0</v>
      </c>
      <c r="BV827" t="n">
        <v>0</v>
      </c>
      <c r="BW827" t="n">
        <v>0</v>
      </c>
      <c r="BX827" t="n">
        <v>0</v>
      </c>
      <c r="BY827" s="18" t="n">
        <v>0</v>
      </c>
      <c r="BZ827" t="n">
        <v>0</v>
      </c>
      <c r="CA827" t="n">
        <v>1</v>
      </c>
      <c r="CB827" t="n">
        <v>0</v>
      </c>
      <c r="CC827" s="18" t="n">
        <v>0</v>
      </c>
      <c r="CD827" t="n">
        <v>0</v>
      </c>
      <c r="CE827" t="n">
        <v>0</v>
      </c>
      <c r="CF827" t="n">
        <v>0</v>
      </c>
      <c r="CG827" t="n">
        <v>0</v>
      </c>
      <c r="CH827" s="18" t="n">
        <v>0</v>
      </c>
      <c r="CI827" t="n">
        <v>0</v>
      </c>
      <c r="CJ827" t="n">
        <v>0</v>
      </c>
      <c r="CK827" t="n">
        <v>0</v>
      </c>
      <c r="CL827" t="n">
        <v>0</v>
      </c>
      <c r="CM827" t="n">
        <v>1</v>
      </c>
      <c r="CN827" t="n">
        <v>0</v>
      </c>
      <c r="CO827" t="n">
        <v>0</v>
      </c>
      <c r="CP827" t="n">
        <v>0</v>
      </c>
      <c r="CQ827" t="n">
        <v>0</v>
      </c>
      <c r="CR827" t="n">
        <v>1</v>
      </c>
      <c r="CS827" s="18" t="n">
        <v>0</v>
      </c>
      <c r="DD827" s="34" t="inlineStr">
        <is>
          <t>X</t>
        </is>
      </c>
    </row>
    <row r="828">
      <c r="A828" t="n">
        <v>827</v>
      </c>
      <c r="B828" t="n">
        <v>54</v>
      </c>
      <c r="C828" s="25" t="inlineStr">
        <is>
          <t>Blundell et al. (2001)</t>
        </is>
      </c>
      <c r="D828" s="12" t="n">
        <v>3.085494257974973</v>
      </c>
      <c r="E828" s="14" t="n">
        <v>0.5191466529291223</v>
      </c>
      <c r="F828" s="7" t="n">
        <v>5.943396226415095</v>
      </c>
      <c r="G828" s="7">
        <f>D828-E828</f>
        <v/>
      </c>
      <c r="H828" s="16">
        <f>D828+E828</f>
        <v/>
      </c>
      <c r="I828" s="11">
        <f>IFERROR(F828/SQRT(F828^2+W828), "X")</f>
        <v/>
      </c>
      <c r="J828" s="33">
        <f>IFERROR(SQRT((1-I828^2)/W828), "X")</f>
        <v/>
      </c>
      <c r="K828" s="33">
        <f>IFERROR(1/J828, "X")</f>
        <v/>
      </c>
      <c r="L828" s="33">
        <f>IFERROR(I828-J828, "X")</f>
        <v/>
      </c>
      <c r="M828" s="33">
        <f>IFERROR(I828+J828, "X")</f>
        <v/>
      </c>
      <c r="N828" s="8" t="n">
        <v>1</v>
      </c>
      <c r="O828" s="9" t="n">
        <v>0</v>
      </c>
      <c r="P828" s="8" t="n">
        <v>0</v>
      </c>
      <c r="Q828" s="9" t="n">
        <v>0</v>
      </c>
      <c r="R828" s="9" t="n">
        <v>1</v>
      </c>
      <c r="S828" s="9" t="n">
        <v>0</v>
      </c>
      <c r="T828" s="9" t="n">
        <v>0</v>
      </c>
      <c r="U828" s="8" t="n">
        <v>3639</v>
      </c>
      <c r="V828" s="9" t="n">
        <v>3</v>
      </c>
      <c r="W828" s="9">
        <f>U828-V828-1</f>
        <v/>
      </c>
      <c r="X828" s="9">
        <f>COUNTIF(B:B,B828)</f>
        <v/>
      </c>
      <c r="Y828" s="7">
        <f>AP828*13+AQ828*16</f>
        <v/>
      </c>
      <c r="Z828" s="7">
        <f>BQ828-Y828-6</f>
        <v/>
      </c>
      <c r="AA828" s="9" t="n">
        <v>0</v>
      </c>
      <c r="AB828" s="9" t="n">
        <v>1</v>
      </c>
      <c r="AC828" s="9" t="n">
        <v>0</v>
      </c>
      <c r="AD828" s="9" t="n">
        <v>1</v>
      </c>
      <c r="AE828" s="9" t="n">
        <v>0</v>
      </c>
      <c r="AF828" s="9" t="n">
        <v>0</v>
      </c>
      <c r="AG828" s="8" t="n">
        <v>0</v>
      </c>
      <c r="AH828" s="9" t="n">
        <v>0</v>
      </c>
      <c r="AI828" s="30" t="n">
        <v>1</v>
      </c>
      <c r="AJ828" s="9" t="n">
        <v>1</v>
      </c>
      <c r="AK828" s="30" t="n">
        <v>0</v>
      </c>
      <c r="AL828" s="21" t="n">
        <v>1958</v>
      </c>
      <c r="AM828" s="23">
        <f>LN(AL828)</f>
        <v/>
      </c>
      <c r="AN828" s="33" t="n">
        <v>0</v>
      </c>
      <c r="AO828" s="33" t="n">
        <v>0</v>
      </c>
      <c r="AP828" s="33" t="n">
        <v>0.717</v>
      </c>
      <c r="AQ828" s="43" t="n">
        <v>0.283</v>
      </c>
      <c r="AR828" s="33" t="n">
        <v>0.948</v>
      </c>
      <c r="AS828" s="43" t="n">
        <v>0.052</v>
      </c>
      <c r="AT828" s="42" t="inlineStr">
        <is>
          <t>.</t>
        </is>
      </c>
      <c r="AU828" s="18" t="inlineStr">
        <is>
          <t>.</t>
        </is>
      </c>
      <c r="AV828" t="n">
        <v>1</v>
      </c>
      <c r="AW828" s="40" t="n">
        <v>0</v>
      </c>
      <c r="AX828" t="inlineStr">
        <is>
          <t>.</t>
        </is>
      </c>
      <c r="AY828" s="40" t="inlineStr">
        <is>
          <t>.</t>
        </is>
      </c>
      <c r="BA828" s="18" t="n"/>
      <c r="BB828" t="inlineStr">
        <is>
          <t>.</t>
        </is>
      </c>
      <c r="BC828" s="18" t="inlineStr">
        <is>
          <t>.</t>
        </is>
      </c>
      <c r="BD828" s="18" t="inlineStr">
        <is>
          <t>United Kingdom</t>
        </is>
      </c>
      <c r="BE828" t="n">
        <v>1</v>
      </c>
      <c r="BF828" t="n">
        <v>0</v>
      </c>
      <c r="BG828" t="n">
        <v>1</v>
      </c>
      <c r="BH828" t="n">
        <v>0</v>
      </c>
      <c r="BI828" t="n">
        <v>0</v>
      </c>
      <c r="BJ828" t="n">
        <v>0</v>
      </c>
      <c r="BK828" s="18" t="n">
        <v>0</v>
      </c>
      <c r="BL828" t="n">
        <v>1</v>
      </c>
      <c r="BM828" t="n">
        <v>0</v>
      </c>
      <c r="BN828" s="18" t="n">
        <v>0</v>
      </c>
      <c r="BO828" t="n">
        <v>1847.333333333333</v>
      </c>
      <c r="BP828" t="n">
        <v>883.1999999999999</v>
      </c>
      <c r="BQ828" s="25" t="n">
        <v>33</v>
      </c>
      <c r="BR828" t="n">
        <v>0</v>
      </c>
      <c r="BS828" t="n">
        <v>0</v>
      </c>
      <c r="BT828" t="n">
        <v>0</v>
      </c>
      <c r="BU828" t="n">
        <v>0</v>
      </c>
      <c r="BV828" t="n">
        <v>0</v>
      </c>
      <c r="BW828" t="n">
        <v>0</v>
      </c>
      <c r="BX828" t="n">
        <v>0</v>
      </c>
      <c r="BY828" s="18" t="n">
        <v>1</v>
      </c>
      <c r="BZ828" t="n">
        <v>0</v>
      </c>
      <c r="CA828" t="n">
        <v>1</v>
      </c>
      <c r="CB828" t="n">
        <v>0</v>
      </c>
      <c r="CC828" s="18" t="n">
        <v>0</v>
      </c>
      <c r="CD828" t="n">
        <v>1</v>
      </c>
      <c r="CE828" t="n">
        <v>0</v>
      </c>
      <c r="CF828" t="n">
        <v>0</v>
      </c>
      <c r="CG828" t="n">
        <v>0</v>
      </c>
      <c r="CH828" s="18" t="n">
        <v>0</v>
      </c>
      <c r="CI828" t="n">
        <v>0</v>
      </c>
      <c r="CJ828" t="n">
        <v>0</v>
      </c>
      <c r="CK828" t="n">
        <v>0</v>
      </c>
      <c r="CL828" t="n">
        <v>0</v>
      </c>
      <c r="CM828" t="n">
        <v>1</v>
      </c>
      <c r="CN828" t="n">
        <v>0</v>
      </c>
      <c r="CO828" t="n">
        <v>0</v>
      </c>
      <c r="CP828" t="n">
        <v>0</v>
      </c>
      <c r="CQ828" t="n">
        <v>0</v>
      </c>
      <c r="CR828" t="n">
        <v>1</v>
      </c>
      <c r="CS828" s="18" t="n">
        <v>0</v>
      </c>
      <c r="DD828" s="34" t="inlineStr">
        <is>
          <t>X</t>
        </is>
      </c>
    </row>
    <row r="829">
      <c r="A829" t="n">
        <v>828</v>
      </c>
      <c r="B829" t="n">
        <v>54</v>
      </c>
      <c r="C829" s="25" t="inlineStr">
        <is>
          <t>Blundell et al. (2001)</t>
        </is>
      </c>
      <c r="D829" s="12" t="n">
        <v>1.323606080859753</v>
      </c>
      <c r="E829" s="14" t="n">
        <v>0.2725071342946551</v>
      </c>
      <c r="F829" s="7" t="n">
        <v>4.857142857142857</v>
      </c>
      <c r="G829" s="7">
        <f>D829-E829</f>
        <v/>
      </c>
      <c r="H829" s="16">
        <f>D829+E829</f>
        <v/>
      </c>
      <c r="I829" s="11">
        <f>IFERROR(F829/SQRT(F829^2+W829), "X")</f>
        <v/>
      </c>
      <c r="J829" s="33">
        <f>IFERROR(SQRT((1-I829^2)/W829), "X")</f>
        <v/>
      </c>
      <c r="K829" s="33">
        <f>IFERROR(1/J829, "X")</f>
        <v/>
      </c>
      <c r="L829" s="33">
        <f>IFERROR(I829-J829, "X")</f>
        <v/>
      </c>
      <c r="M829" s="33">
        <f>IFERROR(I829+J829, "X")</f>
        <v/>
      </c>
      <c r="N829" s="8" t="n">
        <v>1</v>
      </c>
      <c r="O829" s="9" t="n">
        <v>0</v>
      </c>
      <c r="P829" s="8" t="n">
        <v>0</v>
      </c>
      <c r="Q829" s="9" t="n">
        <v>0</v>
      </c>
      <c r="R829" s="9" t="n">
        <v>1</v>
      </c>
      <c r="S829" s="9" t="n">
        <v>0</v>
      </c>
      <c r="T829" s="9" t="n">
        <v>0</v>
      </c>
      <c r="U829" s="8" t="n">
        <v>3639</v>
      </c>
      <c r="V829" s="9" t="n">
        <v>3</v>
      </c>
      <c r="W829" s="9">
        <f>U829-V829-1</f>
        <v/>
      </c>
      <c r="X829" s="9">
        <f>COUNTIF(B:B,B829)</f>
        <v/>
      </c>
      <c r="Y829" s="7">
        <f>AP829*13+AQ829*16</f>
        <v/>
      </c>
      <c r="Z829" s="7">
        <f>BQ829-Y829-6</f>
        <v/>
      </c>
      <c r="AA829" s="9" t="n">
        <v>0</v>
      </c>
      <c r="AB829" s="9" t="n">
        <v>1</v>
      </c>
      <c r="AC829" s="9" t="n">
        <v>0</v>
      </c>
      <c r="AD829" s="9" t="n">
        <v>1</v>
      </c>
      <c r="AE829" s="9" t="n">
        <v>0</v>
      </c>
      <c r="AF829" s="9" t="n">
        <v>0</v>
      </c>
      <c r="AG829" s="8" t="n">
        <v>0</v>
      </c>
      <c r="AH829" s="9" t="n">
        <v>0</v>
      </c>
      <c r="AI829" s="30" t="n">
        <v>1</v>
      </c>
      <c r="AJ829" s="9" t="n">
        <v>1</v>
      </c>
      <c r="AK829" s="30" t="n">
        <v>0</v>
      </c>
      <c r="AL829" s="21" t="n">
        <v>1958</v>
      </c>
      <c r="AM829" s="23">
        <f>LN(AL829)</f>
        <v/>
      </c>
      <c r="AN829" s="33" t="n">
        <v>0</v>
      </c>
      <c r="AO829" s="33" t="n">
        <v>0</v>
      </c>
      <c r="AP829" s="33" t="n">
        <v>0.717</v>
      </c>
      <c r="AQ829" s="43" t="n">
        <v>0.283</v>
      </c>
      <c r="AR829" s="33" t="n">
        <v>0.948</v>
      </c>
      <c r="AS829" s="43" t="n">
        <v>0.052</v>
      </c>
      <c r="AT829" s="42" t="inlineStr">
        <is>
          <t>.</t>
        </is>
      </c>
      <c r="AU829" s="18" t="inlineStr">
        <is>
          <t>.</t>
        </is>
      </c>
      <c r="AV829" t="n">
        <v>1</v>
      </c>
      <c r="AW829" s="40" t="n">
        <v>0</v>
      </c>
      <c r="AX829" t="inlineStr">
        <is>
          <t>.</t>
        </is>
      </c>
      <c r="AY829" s="40" t="inlineStr">
        <is>
          <t>.</t>
        </is>
      </c>
      <c r="BA829" s="18" t="n"/>
      <c r="BB829" t="inlineStr">
        <is>
          <t>.</t>
        </is>
      </c>
      <c r="BC829" s="18" t="inlineStr">
        <is>
          <t>.</t>
        </is>
      </c>
      <c r="BD829" s="18" t="inlineStr">
        <is>
          <t>United Kingdom</t>
        </is>
      </c>
      <c r="BE829" t="n">
        <v>1</v>
      </c>
      <c r="BF829" t="n">
        <v>0</v>
      </c>
      <c r="BG829" t="n">
        <v>1</v>
      </c>
      <c r="BH829" t="n">
        <v>0</v>
      </c>
      <c r="BI829" t="n">
        <v>0</v>
      </c>
      <c r="BJ829" t="n">
        <v>0</v>
      </c>
      <c r="BK829" s="18" t="n">
        <v>0</v>
      </c>
      <c r="BL829" t="n">
        <v>1</v>
      </c>
      <c r="BM829" t="n">
        <v>0</v>
      </c>
      <c r="BN829" s="18" t="n">
        <v>0</v>
      </c>
      <c r="BO829" t="n">
        <v>1847.333333333333</v>
      </c>
      <c r="BP829" t="n">
        <v>883.1999999999999</v>
      </c>
      <c r="BQ829" s="25" t="n">
        <v>33</v>
      </c>
      <c r="BR829" t="n">
        <v>0</v>
      </c>
      <c r="BS829" t="n">
        <v>0</v>
      </c>
      <c r="BT829" t="n">
        <v>0</v>
      </c>
      <c r="BU829" t="n">
        <v>0</v>
      </c>
      <c r="BV829" t="n">
        <v>0</v>
      </c>
      <c r="BW829" t="n">
        <v>0</v>
      </c>
      <c r="BX829" t="n">
        <v>0</v>
      </c>
      <c r="BY829" s="18" t="n">
        <v>1</v>
      </c>
      <c r="BZ829" t="n">
        <v>0</v>
      </c>
      <c r="CA829" t="n">
        <v>1</v>
      </c>
      <c r="CB829" t="n">
        <v>0</v>
      </c>
      <c r="CC829" s="18" t="n">
        <v>0</v>
      </c>
      <c r="CD829" t="n">
        <v>1</v>
      </c>
      <c r="CE829" t="n">
        <v>0</v>
      </c>
      <c r="CF829" t="n">
        <v>0</v>
      </c>
      <c r="CG829" t="n">
        <v>0</v>
      </c>
      <c r="CH829" s="18" t="n">
        <v>0</v>
      </c>
      <c r="CI829" t="n">
        <v>0</v>
      </c>
      <c r="CJ829" t="n">
        <v>0</v>
      </c>
      <c r="CK829" t="n">
        <v>0</v>
      </c>
      <c r="CL829" t="n">
        <v>0</v>
      </c>
      <c r="CM829" t="n">
        <v>1</v>
      </c>
      <c r="CN829" t="n">
        <v>0</v>
      </c>
      <c r="CO829" t="n">
        <v>0</v>
      </c>
      <c r="CP829" t="n">
        <v>0</v>
      </c>
      <c r="CQ829" t="n">
        <v>0</v>
      </c>
      <c r="CR829" t="n">
        <v>1</v>
      </c>
      <c r="CS829" s="18" t="n">
        <v>0</v>
      </c>
      <c r="DD829" s="34" t="inlineStr">
        <is>
          <t>X</t>
        </is>
      </c>
    </row>
    <row r="830">
      <c r="A830" t="n">
        <v>829</v>
      </c>
      <c r="B830" t="n">
        <v>54</v>
      </c>
      <c r="C830" s="25" t="inlineStr">
        <is>
          <t>Blundell et al. (2001)</t>
        </is>
      </c>
      <c r="D830" s="12" t="n">
        <v>3.008864933307902</v>
      </c>
      <c r="E830" s="14" t="n">
        <v>0.2220282011855703</v>
      </c>
      <c r="F830" s="7" t="n">
        <v>13.55172413793103</v>
      </c>
      <c r="G830" s="7">
        <f>D830-E830</f>
        <v/>
      </c>
      <c r="H830" s="16">
        <f>D830+E830</f>
        <v/>
      </c>
      <c r="I830" s="11">
        <f>IFERROR(F830/SQRT(F830^2+W830), "X")</f>
        <v/>
      </c>
      <c r="J830" s="33">
        <f>IFERROR(SQRT((1-I830^2)/W830), "X")</f>
        <v/>
      </c>
      <c r="K830" s="33">
        <f>IFERROR(1/J830, "X")</f>
        <v/>
      </c>
      <c r="L830" s="33">
        <f>IFERROR(I830-J830, "X")</f>
        <v/>
      </c>
      <c r="M830" s="33">
        <f>IFERROR(I830+J830, "X")</f>
        <v/>
      </c>
      <c r="N830" s="8" t="n">
        <v>1</v>
      </c>
      <c r="O830" s="9" t="n">
        <v>0</v>
      </c>
      <c r="P830" s="8" t="n">
        <v>0</v>
      </c>
      <c r="Q830" s="9" t="n">
        <v>0</v>
      </c>
      <c r="R830" s="9" t="n">
        <v>1</v>
      </c>
      <c r="S830" s="9" t="n">
        <v>0</v>
      </c>
      <c r="T830" s="9" t="n">
        <v>0</v>
      </c>
      <c r="U830" s="8" t="n">
        <v>3639</v>
      </c>
      <c r="V830" s="9" t="n">
        <v>3</v>
      </c>
      <c r="W830" s="9">
        <f>U830-V830-1</f>
        <v/>
      </c>
      <c r="X830" s="9">
        <f>COUNTIF(B:B,B830)</f>
        <v/>
      </c>
      <c r="Y830" s="7">
        <f>AP830*13+AQ830*16</f>
        <v/>
      </c>
      <c r="Z830" s="7">
        <f>BQ830-Y830-6</f>
        <v/>
      </c>
      <c r="AA830" s="9" t="n">
        <v>0</v>
      </c>
      <c r="AB830" s="9" t="n">
        <v>1</v>
      </c>
      <c r="AC830" s="9" t="n">
        <v>0</v>
      </c>
      <c r="AD830" s="9" t="n">
        <v>1</v>
      </c>
      <c r="AE830" s="9" t="n">
        <v>0</v>
      </c>
      <c r="AF830" s="9" t="n">
        <v>0</v>
      </c>
      <c r="AG830" s="8" t="n">
        <v>0</v>
      </c>
      <c r="AH830" s="9" t="n">
        <v>0</v>
      </c>
      <c r="AI830" s="30" t="n">
        <v>1</v>
      </c>
      <c r="AJ830" s="9" t="n">
        <v>1</v>
      </c>
      <c r="AK830" s="30" t="n">
        <v>0</v>
      </c>
      <c r="AL830" s="21" t="n">
        <v>1958</v>
      </c>
      <c r="AM830" s="23">
        <f>LN(AL830)</f>
        <v/>
      </c>
      <c r="AN830" s="33" t="n">
        <v>0</v>
      </c>
      <c r="AO830" s="33" t="n">
        <v>0</v>
      </c>
      <c r="AP830" s="33" t="n">
        <v>0.717</v>
      </c>
      <c r="AQ830" s="43" t="n">
        <v>0.283</v>
      </c>
      <c r="AR830" s="33" t="n">
        <v>0.948</v>
      </c>
      <c r="AS830" s="43" t="n">
        <v>0.052</v>
      </c>
      <c r="AT830" s="42" t="inlineStr">
        <is>
          <t>.</t>
        </is>
      </c>
      <c r="AU830" s="18" t="inlineStr">
        <is>
          <t>.</t>
        </is>
      </c>
      <c r="AV830" t="n">
        <v>1</v>
      </c>
      <c r="AW830" s="40" t="n">
        <v>0</v>
      </c>
      <c r="AX830" t="inlineStr">
        <is>
          <t>.</t>
        </is>
      </c>
      <c r="AY830" s="40" t="inlineStr">
        <is>
          <t>.</t>
        </is>
      </c>
      <c r="BA830" s="18" t="n"/>
      <c r="BB830" t="inlineStr">
        <is>
          <t>.</t>
        </is>
      </c>
      <c r="BC830" s="18" t="inlineStr">
        <is>
          <t>.</t>
        </is>
      </c>
      <c r="BD830" s="18" t="inlineStr">
        <is>
          <t>United Kingdom</t>
        </is>
      </c>
      <c r="BE830" t="n">
        <v>1</v>
      </c>
      <c r="BF830" t="n">
        <v>0</v>
      </c>
      <c r="BG830" t="n">
        <v>1</v>
      </c>
      <c r="BH830" t="n">
        <v>0</v>
      </c>
      <c r="BI830" t="n">
        <v>0</v>
      </c>
      <c r="BJ830" t="n">
        <v>0</v>
      </c>
      <c r="BK830" s="18" t="n">
        <v>0</v>
      </c>
      <c r="BL830" t="n">
        <v>1</v>
      </c>
      <c r="BM830" t="n">
        <v>0</v>
      </c>
      <c r="BN830" s="18" t="n">
        <v>0</v>
      </c>
      <c r="BO830" t="n">
        <v>1847.333333333333</v>
      </c>
      <c r="BP830" t="n">
        <v>883.1999999999999</v>
      </c>
      <c r="BQ830" s="25" t="n">
        <v>33</v>
      </c>
      <c r="BR830" t="n">
        <v>0</v>
      </c>
      <c r="BS830" t="n">
        <v>0</v>
      </c>
      <c r="BT830" t="n">
        <v>0</v>
      </c>
      <c r="BU830" t="n">
        <v>0</v>
      </c>
      <c r="BV830" t="n">
        <v>0</v>
      </c>
      <c r="BW830" t="n">
        <v>0</v>
      </c>
      <c r="BX830" t="n">
        <v>0</v>
      </c>
      <c r="BY830" s="18" t="n">
        <v>1</v>
      </c>
      <c r="BZ830" t="n">
        <v>0</v>
      </c>
      <c r="CA830" t="n">
        <v>1</v>
      </c>
      <c r="CB830" t="n">
        <v>0</v>
      </c>
      <c r="CC830" s="18" t="n">
        <v>0</v>
      </c>
      <c r="CD830" t="n">
        <v>1</v>
      </c>
      <c r="CE830" t="n">
        <v>0</v>
      </c>
      <c r="CF830" t="n">
        <v>0</v>
      </c>
      <c r="CG830" t="n">
        <v>0</v>
      </c>
      <c r="CH830" s="18" t="n">
        <v>0</v>
      </c>
      <c r="CI830" t="n">
        <v>0</v>
      </c>
      <c r="CJ830" t="n">
        <v>0</v>
      </c>
      <c r="CK830" t="n">
        <v>0</v>
      </c>
      <c r="CL830" t="n">
        <v>0</v>
      </c>
      <c r="CM830" t="n">
        <v>1</v>
      </c>
      <c r="CN830" t="n">
        <v>0</v>
      </c>
      <c r="CO830" t="n">
        <v>0</v>
      </c>
      <c r="CP830" t="n">
        <v>0</v>
      </c>
      <c r="CQ830" t="n">
        <v>0</v>
      </c>
      <c r="CR830" t="n">
        <v>1</v>
      </c>
      <c r="CS830" s="18" t="n">
        <v>0</v>
      </c>
      <c r="DD830" s="34" t="inlineStr">
        <is>
          <t>X</t>
        </is>
      </c>
    </row>
    <row r="831">
      <c r="A831" t="n">
        <v>830</v>
      </c>
      <c r="B831" t="n">
        <v>54</v>
      </c>
      <c r="C831" s="25" t="inlineStr">
        <is>
          <t>Blundell et al. (2001)</t>
        </is>
      </c>
      <c r="D831" s="12" t="n">
        <v>2.792431071070904</v>
      </c>
      <c r="E831" s="14" t="n">
        <v>0.09662391249380291</v>
      </c>
      <c r="F831" s="7" t="n">
        <v>28.9</v>
      </c>
      <c r="G831" s="7">
        <f>D831-E831</f>
        <v/>
      </c>
      <c r="H831" s="16">
        <f>D831+E831</f>
        <v/>
      </c>
      <c r="I831" s="11">
        <f>IFERROR(F831/SQRT(F831^2+W831), "X")</f>
        <v/>
      </c>
      <c r="J831" s="33">
        <f>IFERROR(SQRT((1-I831^2)/W831), "X")</f>
        <v/>
      </c>
      <c r="K831" s="33">
        <f>IFERROR(1/J831, "X")</f>
        <v/>
      </c>
      <c r="L831" s="33">
        <f>IFERROR(I831-J831, "X")</f>
        <v/>
      </c>
      <c r="M831" s="33">
        <f>IFERROR(I831+J831, "X")</f>
        <v/>
      </c>
      <c r="N831" s="8" t="n">
        <v>1</v>
      </c>
      <c r="O831" s="9" t="n">
        <v>0</v>
      </c>
      <c r="P831" s="8" t="n">
        <v>0</v>
      </c>
      <c r="Q831" s="9" t="n">
        <v>0</v>
      </c>
      <c r="R831" s="9" t="n">
        <v>1</v>
      </c>
      <c r="S831" s="9" t="n">
        <v>0</v>
      </c>
      <c r="T831" s="9" t="n">
        <v>0</v>
      </c>
      <c r="U831" s="8" t="n">
        <v>3639</v>
      </c>
      <c r="V831" s="9" t="n">
        <v>3</v>
      </c>
      <c r="W831" s="9">
        <f>U831-V831-1</f>
        <v/>
      </c>
      <c r="X831" s="9">
        <f>COUNTIF(B:B,B831)</f>
        <v/>
      </c>
      <c r="Y831" s="7">
        <f>AP831*13+AQ831*16</f>
        <v/>
      </c>
      <c r="Z831" s="7">
        <f>BQ831-Y831-6</f>
        <v/>
      </c>
      <c r="AA831" s="9" t="n">
        <v>0</v>
      </c>
      <c r="AB831" s="9" t="n">
        <v>1</v>
      </c>
      <c r="AC831" s="9" t="n">
        <v>0</v>
      </c>
      <c r="AD831" s="9" t="n">
        <v>1</v>
      </c>
      <c r="AE831" s="9" t="n">
        <v>0</v>
      </c>
      <c r="AF831" s="9" t="n">
        <v>0</v>
      </c>
      <c r="AG831" s="8" t="n">
        <v>0</v>
      </c>
      <c r="AH831" s="9" t="n">
        <v>0</v>
      </c>
      <c r="AI831" s="30" t="n">
        <v>1</v>
      </c>
      <c r="AJ831" s="9" t="n">
        <v>1</v>
      </c>
      <c r="AK831" s="30" t="n">
        <v>0</v>
      </c>
      <c r="AL831" s="21" t="n">
        <v>1958</v>
      </c>
      <c r="AM831" s="23">
        <f>LN(AL831)</f>
        <v/>
      </c>
      <c r="AN831" s="33" t="n">
        <v>0</v>
      </c>
      <c r="AO831" s="33" t="n">
        <v>0</v>
      </c>
      <c r="AP831" s="33" t="n">
        <v>0.717</v>
      </c>
      <c r="AQ831" s="43" t="n">
        <v>0.283</v>
      </c>
      <c r="AR831" s="33" t="n">
        <v>0.948</v>
      </c>
      <c r="AS831" s="43" t="n">
        <v>0.052</v>
      </c>
      <c r="AT831" s="42" t="inlineStr">
        <is>
          <t>.</t>
        </is>
      </c>
      <c r="AU831" s="18" t="inlineStr">
        <is>
          <t>.</t>
        </is>
      </c>
      <c r="AV831" t="n">
        <v>1</v>
      </c>
      <c r="AW831" s="40" t="n">
        <v>0</v>
      </c>
      <c r="AX831" t="inlineStr">
        <is>
          <t>.</t>
        </is>
      </c>
      <c r="AY831" s="40" t="inlineStr">
        <is>
          <t>.</t>
        </is>
      </c>
      <c r="BA831" s="18" t="n"/>
      <c r="BB831" t="inlineStr">
        <is>
          <t>.</t>
        </is>
      </c>
      <c r="BC831" s="18" t="inlineStr">
        <is>
          <t>.</t>
        </is>
      </c>
      <c r="BD831" s="18" t="inlineStr">
        <is>
          <t>United Kingdom</t>
        </is>
      </c>
      <c r="BE831" t="n">
        <v>1</v>
      </c>
      <c r="BF831" t="n">
        <v>0</v>
      </c>
      <c r="BG831" t="n">
        <v>1</v>
      </c>
      <c r="BH831" t="n">
        <v>0</v>
      </c>
      <c r="BI831" t="n">
        <v>0</v>
      </c>
      <c r="BJ831" t="n">
        <v>0</v>
      </c>
      <c r="BK831" s="18" t="n">
        <v>0</v>
      </c>
      <c r="BL831" t="n">
        <v>1</v>
      </c>
      <c r="BM831" t="n">
        <v>0</v>
      </c>
      <c r="BN831" s="18" t="n">
        <v>0</v>
      </c>
      <c r="BO831" t="n">
        <v>1847.333333333333</v>
      </c>
      <c r="BP831" t="n">
        <v>883.1999999999999</v>
      </c>
      <c r="BQ831" s="25" t="n">
        <v>33</v>
      </c>
      <c r="BR831" t="n">
        <v>0</v>
      </c>
      <c r="BS831" t="n">
        <v>0</v>
      </c>
      <c r="BT831" t="n">
        <v>0</v>
      </c>
      <c r="BU831" t="n">
        <v>0</v>
      </c>
      <c r="BV831" t="n">
        <v>0</v>
      </c>
      <c r="BW831" t="n">
        <v>0</v>
      </c>
      <c r="BX831" t="n">
        <v>0</v>
      </c>
      <c r="BY831" s="18" t="n">
        <v>1</v>
      </c>
      <c r="BZ831" t="n">
        <v>0</v>
      </c>
      <c r="CA831" t="n">
        <v>1</v>
      </c>
      <c r="CB831" t="n">
        <v>0</v>
      </c>
      <c r="CC831" s="18" t="n">
        <v>0</v>
      </c>
      <c r="CD831" t="n">
        <v>1</v>
      </c>
      <c r="CE831" t="n">
        <v>0</v>
      </c>
      <c r="CF831" t="n">
        <v>0</v>
      </c>
      <c r="CG831" t="n">
        <v>0</v>
      </c>
      <c r="CH831" s="18" t="n">
        <v>0</v>
      </c>
      <c r="CI831" t="n">
        <v>0</v>
      </c>
      <c r="CJ831" t="n">
        <v>0</v>
      </c>
      <c r="CK831" t="n">
        <v>0</v>
      </c>
      <c r="CL831" t="n">
        <v>0</v>
      </c>
      <c r="CM831" t="n">
        <v>1</v>
      </c>
      <c r="CN831" t="n">
        <v>0</v>
      </c>
      <c r="CO831" t="n">
        <v>0</v>
      </c>
      <c r="CP831" t="n">
        <v>0</v>
      </c>
      <c r="CQ831" t="n">
        <v>0</v>
      </c>
      <c r="CR831" t="n">
        <v>1</v>
      </c>
      <c r="CS831" s="18" t="n">
        <v>0</v>
      </c>
      <c r="DD831" s="34" t="inlineStr">
        <is>
          <t>X</t>
        </is>
      </c>
    </row>
    <row r="832">
      <c r="A832" t="n">
        <v>831</v>
      </c>
      <c r="B832" t="n">
        <v>54</v>
      </c>
      <c r="C832" s="25" t="inlineStr">
        <is>
          <t>Blundell et al. (2001)</t>
        </is>
      </c>
      <c r="D832" s="12" t="n">
        <v>1.289807869451972</v>
      </c>
      <c r="E832" s="14" t="n">
        <v>0.5283550308598441</v>
      </c>
      <c r="F832" s="7" t="n">
        <v>2.441176470588235</v>
      </c>
      <c r="G832" s="7">
        <f>D832-E832</f>
        <v/>
      </c>
      <c r="H832" s="16">
        <f>D832+E832</f>
        <v/>
      </c>
      <c r="I832" s="11">
        <f>IFERROR(F832/SQRT(F832^2+W832), "X")</f>
        <v/>
      </c>
      <c r="J832" s="33">
        <f>IFERROR(SQRT((1-I832^2)/W832), "X")</f>
        <v/>
      </c>
      <c r="K832" s="33">
        <f>IFERROR(1/J832, "X")</f>
        <v/>
      </c>
      <c r="L832" s="33">
        <f>IFERROR(I832-J832, "X")</f>
        <v/>
      </c>
      <c r="M832" s="33">
        <f>IFERROR(I832+J832, "X")</f>
        <v/>
      </c>
      <c r="N832" s="8" t="n">
        <v>1</v>
      </c>
      <c r="O832" s="9" t="n">
        <v>0</v>
      </c>
      <c r="P832" s="8" t="n">
        <v>0</v>
      </c>
      <c r="Q832" s="9" t="n">
        <v>0</v>
      </c>
      <c r="R832" s="9" t="n">
        <v>1</v>
      </c>
      <c r="S832" s="9" t="n">
        <v>0</v>
      </c>
      <c r="T832" s="9" t="n">
        <v>0</v>
      </c>
      <c r="U832" s="8" t="n">
        <v>3639</v>
      </c>
      <c r="V832" s="9" t="n">
        <v>3</v>
      </c>
      <c r="W832" s="9">
        <f>U832-V832-1</f>
        <v/>
      </c>
      <c r="X832" s="9">
        <f>COUNTIF(B:B,B832)</f>
        <v/>
      </c>
      <c r="Y832" s="7">
        <f>AP832*13+AQ832*16</f>
        <v/>
      </c>
      <c r="Z832" s="7">
        <f>BQ832-Y832-6</f>
        <v/>
      </c>
      <c r="AA832" s="9" t="n">
        <v>0</v>
      </c>
      <c r="AB832" s="9" t="n">
        <v>1</v>
      </c>
      <c r="AC832" s="9" t="n">
        <v>0</v>
      </c>
      <c r="AD832" s="9" t="n">
        <v>1</v>
      </c>
      <c r="AE832" s="9" t="n">
        <v>0</v>
      </c>
      <c r="AF832" s="9" t="n">
        <v>0</v>
      </c>
      <c r="AG832" s="8" t="n">
        <v>0</v>
      </c>
      <c r="AH832" s="9" t="n">
        <v>0</v>
      </c>
      <c r="AI832" s="30" t="n">
        <v>1</v>
      </c>
      <c r="AJ832" s="9" t="n">
        <v>1</v>
      </c>
      <c r="AK832" s="30" t="n">
        <v>0</v>
      </c>
      <c r="AL832" s="21" t="n">
        <v>1958</v>
      </c>
      <c r="AM832" s="23">
        <f>LN(AL832)</f>
        <v/>
      </c>
      <c r="AN832" s="33" t="n">
        <v>0</v>
      </c>
      <c r="AO832" s="33" t="n">
        <v>0</v>
      </c>
      <c r="AP832" s="33" t="n">
        <v>0.717</v>
      </c>
      <c r="AQ832" s="43" t="n">
        <v>0.283</v>
      </c>
      <c r="AR832" s="33" t="n">
        <v>0.948</v>
      </c>
      <c r="AS832" s="43" t="n">
        <v>0.052</v>
      </c>
      <c r="AT832" s="42" t="inlineStr">
        <is>
          <t>.</t>
        </is>
      </c>
      <c r="AU832" s="18" t="inlineStr">
        <is>
          <t>.</t>
        </is>
      </c>
      <c r="AV832" t="n">
        <v>1</v>
      </c>
      <c r="AW832" s="40" t="n">
        <v>0</v>
      </c>
      <c r="AX832" t="inlineStr">
        <is>
          <t>.</t>
        </is>
      </c>
      <c r="AY832" s="40" t="inlineStr">
        <is>
          <t>.</t>
        </is>
      </c>
      <c r="BA832" s="18" t="n"/>
      <c r="BB832" t="inlineStr">
        <is>
          <t>.</t>
        </is>
      </c>
      <c r="BC832" s="18" t="inlineStr">
        <is>
          <t>.</t>
        </is>
      </c>
      <c r="BD832" s="18" t="inlineStr">
        <is>
          <t>United Kingdom</t>
        </is>
      </c>
      <c r="BE832" t="n">
        <v>1</v>
      </c>
      <c r="BF832" t="n">
        <v>0</v>
      </c>
      <c r="BG832" t="n">
        <v>1</v>
      </c>
      <c r="BH832" t="n">
        <v>0</v>
      </c>
      <c r="BI832" t="n">
        <v>0</v>
      </c>
      <c r="BJ832" t="n">
        <v>0</v>
      </c>
      <c r="BK832" s="18" t="n">
        <v>0</v>
      </c>
      <c r="BL832" t="n">
        <v>1</v>
      </c>
      <c r="BM832" t="n">
        <v>0</v>
      </c>
      <c r="BN832" s="18" t="n">
        <v>0</v>
      </c>
      <c r="BO832" t="n">
        <v>1847.333333333333</v>
      </c>
      <c r="BP832" t="n">
        <v>883.1999999999999</v>
      </c>
      <c r="BQ832" s="25" t="n">
        <v>33</v>
      </c>
      <c r="BR832" t="n">
        <v>0</v>
      </c>
      <c r="BS832" t="n">
        <v>0</v>
      </c>
      <c r="BT832" t="n">
        <v>0</v>
      </c>
      <c r="BU832" t="n">
        <v>0</v>
      </c>
      <c r="BV832" t="n">
        <v>0</v>
      </c>
      <c r="BW832" t="n">
        <v>0</v>
      </c>
      <c r="BX832" t="n">
        <v>0</v>
      </c>
      <c r="BY832" s="18" t="n">
        <v>1</v>
      </c>
      <c r="BZ832" t="n">
        <v>0</v>
      </c>
      <c r="CA832" t="n">
        <v>1</v>
      </c>
      <c r="CB832" t="n">
        <v>0</v>
      </c>
      <c r="CC832" s="18" t="n">
        <v>0</v>
      </c>
      <c r="CD832" t="n">
        <v>1</v>
      </c>
      <c r="CE832" t="n">
        <v>0</v>
      </c>
      <c r="CF832" t="n">
        <v>0</v>
      </c>
      <c r="CG832" t="n">
        <v>0</v>
      </c>
      <c r="CH832" s="18" t="n">
        <v>0</v>
      </c>
      <c r="CI832" t="n">
        <v>0</v>
      </c>
      <c r="CJ832" t="n">
        <v>0</v>
      </c>
      <c r="CK832" t="n">
        <v>0</v>
      </c>
      <c r="CL832" t="n">
        <v>0</v>
      </c>
      <c r="CM832" t="n">
        <v>1</v>
      </c>
      <c r="CN832" t="n">
        <v>0</v>
      </c>
      <c r="CO832" t="n">
        <v>0</v>
      </c>
      <c r="CP832" t="n">
        <v>0</v>
      </c>
      <c r="CQ832" t="n">
        <v>0</v>
      </c>
      <c r="CR832" t="n">
        <v>1</v>
      </c>
      <c r="CS832" s="18" t="n">
        <v>0</v>
      </c>
      <c r="DD832" s="34" t="inlineStr">
        <is>
          <t>X</t>
        </is>
      </c>
    </row>
    <row r="833">
      <c r="A833" t="n">
        <v>832</v>
      </c>
      <c r="B833" t="n">
        <v>54</v>
      </c>
      <c r="C833" s="25" t="inlineStr">
        <is>
          <t>Blundell et al. (2001)</t>
        </is>
      </c>
      <c r="D833" s="12" t="n">
        <v>2.825527123954845</v>
      </c>
      <c r="E833" s="14" t="n">
        <v>0.477233803777896</v>
      </c>
      <c r="F833" s="7" t="n">
        <v>5.920634920634921</v>
      </c>
      <c r="G833" s="7">
        <f>D833-E833</f>
        <v/>
      </c>
      <c r="H833" s="16">
        <f>D833+E833</f>
        <v/>
      </c>
      <c r="I833" s="11">
        <f>IFERROR(F833/SQRT(F833^2+W833), "X")</f>
        <v/>
      </c>
      <c r="J833" s="33">
        <f>IFERROR(SQRT((1-I833^2)/W833), "X")</f>
        <v/>
      </c>
      <c r="K833" s="33">
        <f>IFERROR(1/J833, "X")</f>
        <v/>
      </c>
      <c r="L833" s="33">
        <f>IFERROR(I833-J833, "X")</f>
        <v/>
      </c>
      <c r="M833" s="33">
        <f>IFERROR(I833+J833, "X")</f>
        <v/>
      </c>
      <c r="N833" s="8" t="n">
        <v>1</v>
      </c>
      <c r="O833" s="9" t="n">
        <v>0</v>
      </c>
      <c r="P833" s="8" t="n">
        <v>0</v>
      </c>
      <c r="Q833" s="9" t="n">
        <v>0</v>
      </c>
      <c r="R833" s="9" t="n">
        <v>1</v>
      </c>
      <c r="S833" s="9" t="n">
        <v>0</v>
      </c>
      <c r="T833" s="9" t="n">
        <v>0</v>
      </c>
      <c r="U833" s="8" t="n">
        <v>3639</v>
      </c>
      <c r="V833" s="9" t="n">
        <v>3</v>
      </c>
      <c r="W833" s="9">
        <f>U833-V833-1</f>
        <v/>
      </c>
      <c r="X833" s="9">
        <f>COUNTIF(B:B,B833)</f>
        <v/>
      </c>
      <c r="Y833" s="7">
        <f>AP833*13+AQ833*16</f>
        <v/>
      </c>
      <c r="Z833" s="7">
        <f>BQ833-Y833-6</f>
        <v/>
      </c>
      <c r="AA833" s="9" t="n">
        <v>0</v>
      </c>
      <c r="AB833" s="9" t="n">
        <v>1</v>
      </c>
      <c r="AC833" s="9" t="n">
        <v>0</v>
      </c>
      <c r="AD833" s="9" t="n">
        <v>1</v>
      </c>
      <c r="AE833" s="9" t="n">
        <v>0</v>
      </c>
      <c r="AF833" s="9" t="n">
        <v>0</v>
      </c>
      <c r="AG833" s="8" t="n">
        <v>0</v>
      </c>
      <c r="AH833" s="9" t="n">
        <v>0</v>
      </c>
      <c r="AI833" s="30" t="n">
        <v>1</v>
      </c>
      <c r="AJ833" s="9" t="n">
        <v>1</v>
      </c>
      <c r="AK833" s="30" t="n">
        <v>0</v>
      </c>
      <c r="AL833" s="21" t="n">
        <v>1958</v>
      </c>
      <c r="AM833" s="23">
        <f>LN(AL833)</f>
        <v/>
      </c>
      <c r="AN833" s="33" t="n">
        <v>0</v>
      </c>
      <c r="AO833" s="33" t="n">
        <v>0</v>
      </c>
      <c r="AP833" s="33" t="n">
        <v>0.717</v>
      </c>
      <c r="AQ833" s="43" t="n">
        <v>0.283</v>
      </c>
      <c r="AR833" s="33" t="n">
        <v>0.948</v>
      </c>
      <c r="AS833" s="43" t="n">
        <v>0.052</v>
      </c>
      <c r="AT833" s="42" t="inlineStr">
        <is>
          <t>.</t>
        </is>
      </c>
      <c r="AU833" s="18" t="inlineStr">
        <is>
          <t>.</t>
        </is>
      </c>
      <c r="AV833" t="n">
        <v>1</v>
      </c>
      <c r="AW833" s="40" t="n">
        <v>0</v>
      </c>
      <c r="AX833" t="inlineStr">
        <is>
          <t>.</t>
        </is>
      </c>
      <c r="AY833" s="40" t="inlineStr">
        <is>
          <t>.</t>
        </is>
      </c>
      <c r="BA833" s="18" t="n"/>
      <c r="BB833" t="inlineStr">
        <is>
          <t>.</t>
        </is>
      </c>
      <c r="BC833" s="18" t="inlineStr">
        <is>
          <t>.</t>
        </is>
      </c>
      <c r="BD833" s="18" t="inlineStr">
        <is>
          <t>United Kingdom</t>
        </is>
      </c>
      <c r="BE833" t="n">
        <v>1</v>
      </c>
      <c r="BF833" t="n">
        <v>0</v>
      </c>
      <c r="BG833" t="n">
        <v>1</v>
      </c>
      <c r="BH833" t="n">
        <v>0</v>
      </c>
      <c r="BI833" t="n">
        <v>0</v>
      </c>
      <c r="BJ833" t="n">
        <v>0</v>
      </c>
      <c r="BK833" s="18" t="n">
        <v>0</v>
      </c>
      <c r="BL833" t="n">
        <v>1</v>
      </c>
      <c r="BM833" t="n">
        <v>0</v>
      </c>
      <c r="BN833" s="18" t="n">
        <v>0</v>
      </c>
      <c r="BO833" t="n">
        <v>1847.333333333333</v>
      </c>
      <c r="BP833" t="n">
        <v>883.1999999999999</v>
      </c>
      <c r="BQ833" s="25" t="n">
        <v>33</v>
      </c>
      <c r="BR833" t="n">
        <v>0</v>
      </c>
      <c r="BS833" t="n">
        <v>0</v>
      </c>
      <c r="BT833" t="n">
        <v>0</v>
      </c>
      <c r="BU833" t="n">
        <v>0</v>
      </c>
      <c r="BV833" t="n">
        <v>0</v>
      </c>
      <c r="BW833" t="n">
        <v>0</v>
      </c>
      <c r="BX833" t="n">
        <v>0</v>
      </c>
      <c r="BY833" s="18" t="n">
        <v>1</v>
      </c>
      <c r="BZ833" t="n">
        <v>0</v>
      </c>
      <c r="CA833" t="n">
        <v>1</v>
      </c>
      <c r="CB833" t="n">
        <v>0</v>
      </c>
      <c r="CC833" s="18" t="n">
        <v>0</v>
      </c>
      <c r="CD833" t="n">
        <v>1</v>
      </c>
      <c r="CE833" t="n">
        <v>0</v>
      </c>
      <c r="CF833" t="n">
        <v>0</v>
      </c>
      <c r="CG833" t="n">
        <v>0</v>
      </c>
      <c r="CH833" s="18" t="n">
        <v>0</v>
      </c>
      <c r="CI833" t="n">
        <v>0</v>
      </c>
      <c r="CJ833" t="n">
        <v>0</v>
      </c>
      <c r="CK833" t="n">
        <v>0</v>
      </c>
      <c r="CL833" t="n">
        <v>0</v>
      </c>
      <c r="CM833" t="n">
        <v>1</v>
      </c>
      <c r="CN833" t="n">
        <v>0</v>
      </c>
      <c r="CO833" t="n">
        <v>0</v>
      </c>
      <c r="CP833" t="n">
        <v>0</v>
      </c>
      <c r="CQ833" t="n">
        <v>0</v>
      </c>
      <c r="CR833" t="n">
        <v>1</v>
      </c>
      <c r="CS833" s="18" t="n">
        <v>0</v>
      </c>
      <c r="DD833" s="34" t="inlineStr">
        <is>
          <t>X</t>
        </is>
      </c>
    </row>
    <row r="834">
      <c r="A834" t="n">
        <v>833</v>
      </c>
      <c r="B834" t="n">
        <v>54</v>
      </c>
      <c r="C834" s="25" t="inlineStr">
        <is>
          <t>Blundell et al. (2001)</t>
        </is>
      </c>
      <c r="D834" s="12" t="n">
        <v>2.061028588033873</v>
      </c>
      <c r="E834" s="14" t="n">
        <v>0.09325921212822956</v>
      </c>
      <c r="F834" s="7" t="n">
        <v>22.1</v>
      </c>
      <c r="G834" s="7">
        <f>D834-E834</f>
        <v/>
      </c>
      <c r="H834" s="16">
        <f>D834+E834</f>
        <v/>
      </c>
      <c r="I834" s="11">
        <f>IFERROR(F834/SQRT(F834^2+W834), "X")</f>
        <v/>
      </c>
      <c r="J834" s="33">
        <f>IFERROR(SQRT((1-I834^2)/W834), "X")</f>
        <v/>
      </c>
      <c r="K834" s="33">
        <f>IFERROR(1/J834, "X")</f>
        <v/>
      </c>
      <c r="L834" s="33">
        <f>IFERROR(I834-J834, "X")</f>
        <v/>
      </c>
      <c r="M834" s="33">
        <f>IFERROR(I834+J834, "X")</f>
        <v/>
      </c>
      <c r="N834" s="8" t="n">
        <v>1</v>
      </c>
      <c r="O834" s="9" t="n">
        <v>0</v>
      </c>
      <c r="P834" s="8" t="n">
        <v>0</v>
      </c>
      <c r="Q834" s="9" t="n">
        <v>0</v>
      </c>
      <c r="R834" s="9" t="n">
        <v>1</v>
      </c>
      <c r="S834" s="9" t="n">
        <v>0</v>
      </c>
      <c r="T834" s="9" t="n">
        <v>0</v>
      </c>
      <c r="U834" s="8" t="n">
        <v>3639</v>
      </c>
      <c r="V834" s="9" t="n">
        <v>3</v>
      </c>
      <c r="W834" s="9">
        <f>U834-V834-1</f>
        <v/>
      </c>
      <c r="X834" s="9">
        <f>COUNTIF(B:B,B834)</f>
        <v/>
      </c>
      <c r="Y834" s="7">
        <f>AP834*13+AQ834*16</f>
        <v/>
      </c>
      <c r="Z834" s="7">
        <f>BQ834-Y834-6</f>
        <v/>
      </c>
      <c r="AA834" s="9" t="n">
        <v>0</v>
      </c>
      <c r="AB834" s="9" t="n">
        <v>1</v>
      </c>
      <c r="AC834" s="9" t="n">
        <v>0</v>
      </c>
      <c r="AD834" s="9" t="n">
        <v>1</v>
      </c>
      <c r="AE834" s="9" t="n">
        <v>0</v>
      </c>
      <c r="AF834" s="9" t="n">
        <v>0</v>
      </c>
      <c r="AG834" s="8" t="n">
        <v>0</v>
      </c>
      <c r="AH834" s="9" t="n">
        <v>0</v>
      </c>
      <c r="AI834" s="30" t="n">
        <v>1</v>
      </c>
      <c r="AJ834" s="9" t="n">
        <v>1</v>
      </c>
      <c r="AK834" s="30" t="n">
        <v>0</v>
      </c>
      <c r="AL834" s="21" t="n">
        <v>1958</v>
      </c>
      <c r="AM834" s="23">
        <f>LN(AL834)</f>
        <v/>
      </c>
      <c r="AN834" s="33" t="n">
        <v>0</v>
      </c>
      <c r="AO834" s="33" t="n">
        <v>0</v>
      </c>
      <c r="AP834" s="33" t="n">
        <v>0.717</v>
      </c>
      <c r="AQ834" s="43" t="n">
        <v>0.283</v>
      </c>
      <c r="AR834" s="33" t="n">
        <v>0.948</v>
      </c>
      <c r="AS834" s="43" t="n">
        <v>0.052</v>
      </c>
      <c r="AT834" s="42" t="inlineStr">
        <is>
          <t>.</t>
        </is>
      </c>
      <c r="AU834" s="18" t="inlineStr">
        <is>
          <t>.</t>
        </is>
      </c>
      <c r="AV834" t="n">
        <v>1</v>
      </c>
      <c r="AW834" s="40" t="n">
        <v>0</v>
      </c>
      <c r="AX834" t="inlineStr">
        <is>
          <t>.</t>
        </is>
      </c>
      <c r="AY834" s="40" t="inlineStr">
        <is>
          <t>.</t>
        </is>
      </c>
      <c r="BA834" s="18" t="n"/>
      <c r="BB834" t="inlineStr">
        <is>
          <t>.</t>
        </is>
      </c>
      <c r="BC834" s="18" t="inlineStr">
        <is>
          <t>.</t>
        </is>
      </c>
      <c r="BD834" s="18" t="inlineStr">
        <is>
          <t>United Kingdom</t>
        </is>
      </c>
      <c r="BE834" t="n">
        <v>1</v>
      </c>
      <c r="BF834" t="n">
        <v>0</v>
      </c>
      <c r="BG834" t="n">
        <v>1</v>
      </c>
      <c r="BH834" t="n">
        <v>0</v>
      </c>
      <c r="BI834" t="n">
        <v>0</v>
      </c>
      <c r="BJ834" t="n">
        <v>0</v>
      </c>
      <c r="BK834" s="18" t="n">
        <v>0</v>
      </c>
      <c r="BL834" t="n">
        <v>1</v>
      </c>
      <c r="BM834" t="n">
        <v>0</v>
      </c>
      <c r="BN834" s="18" t="n">
        <v>0</v>
      </c>
      <c r="BO834" t="n">
        <v>1847.333333333333</v>
      </c>
      <c r="BP834" t="n">
        <v>883.1999999999999</v>
      </c>
      <c r="BQ834" s="25" t="n">
        <v>33</v>
      </c>
      <c r="BR834" t="n">
        <v>0</v>
      </c>
      <c r="BS834" t="n">
        <v>0</v>
      </c>
      <c r="BT834" t="n">
        <v>0</v>
      </c>
      <c r="BU834" t="n">
        <v>0</v>
      </c>
      <c r="BV834" t="n">
        <v>0</v>
      </c>
      <c r="BW834" t="n">
        <v>0</v>
      </c>
      <c r="BX834" t="n">
        <v>0</v>
      </c>
      <c r="BY834" s="18" t="n">
        <v>1</v>
      </c>
      <c r="BZ834" t="n">
        <v>0</v>
      </c>
      <c r="CA834" t="n">
        <v>1</v>
      </c>
      <c r="CB834" t="n">
        <v>0</v>
      </c>
      <c r="CC834" s="18" t="n">
        <v>0</v>
      </c>
      <c r="CD834" t="n">
        <v>1</v>
      </c>
      <c r="CE834" t="n">
        <v>0</v>
      </c>
      <c r="CF834" t="n">
        <v>0</v>
      </c>
      <c r="CG834" t="n">
        <v>0</v>
      </c>
      <c r="CH834" s="18" t="n">
        <v>0</v>
      </c>
      <c r="CI834" t="n">
        <v>0</v>
      </c>
      <c r="CJ834" t="n">
        <v>0</v>
      </c>
      <c r="CK834" t="n">
        <v>0</v>
      </c>
      <c r="CL834" t="n">
        <v>0</v>
      </c>
      <c r="CM834" t="n">
        <v>1</v>
      </c>
      <c r="CN834" t="n">
        <v>0</v>
      </c>
      <c r="CO834" t="n">
        <v>0</v>
      </c>
      <c r="CP834" t="n">
        <v>0</v>
      </c>
      <c r="CQ834" t="n">
        <v>0</v>
      </c>
      <c r="CR834" t="n">
        <v>1</v>
      </c>
      <c r="CS834" s="18" t="n">
        <v>0</v>
      </c>
      <c r="DD834" s="34" t="inlineStr">
        <is>
          <t>X</t>
        </is>
      </c>
    </row>
    <row r="835">
      <c r="A835" t="n">
        <v>834</v>
      </c>
      <c r="B835" t="n">
        <v>54</v>
      </c>
      <c r="C835" s="25" t="inlineStr">
        <is>
          <t>Blundell et al. (2001)</t>
        </is>
      </c>
      <c r="D835" s="12" t="n">
        <v>1.197556865036607</v>
      </c>
      <c r="E835" s="14" t="n">
        <v>1.058485745225904</v>
      </c>
      <c r="F835" s="7" t="n">
        <v>1.131386861313868</v>
      </c>
      <c r="G835" s="7">
        <f>D835-E835</f>
        <v/>
      </c>
      <c r="H835" s="16">
        <f>D835+E835</f>
        <v/>
      </c>
      <c r="I835" s="11">
        <f>IFERROR(F835/SQRT(F835^2+W835), "X")</f>
        <v/>
      </c>
      <c r="J835" s="33">
        <f>IFERROR(SQRT((1-I835^2)/W835), "X")</f>
        <v/>
      </c>
      <c r="K835" s="33">
        <f>IFERROR(1/J835, "X")</f>
        <v/>
      </c>
      <c r="L835" s="33">
        <f>IFERROR(I835-J835, "X")</f>
        <v/>
      </c>
      <c r="M835" s="33">
        <f>IFERROR(I835+J835, "X")</f>
        <v/>
      </c>
      <c r="N835" s="8" t="n">
        <v>1</v>
      </c>
      <c r="O835" s="9" t="n">
        <v>0</v>
      </c>
      <c r="P835" s="8" t="n">
        <v>0</v>
      </c>
      <c r="Q835" s="9" t="n">
        <v>0</v>
      </c>
      <c r="R835" s="9" t="n">
        <v>1</v>
      </c>
      <c r="S835" s="9" t="n">
        <v>0</v>
      </c>
      <c r="T835" s="9" t="n">
        <v>0</v>
      </c>
      <c r="U835" s="8" t="n">
        <v>3639</v>
      </c>
      <c r="V835" s="9" t="n">
        <v>3</v>
      </c>
      <c r="W835" s="9">
        <f>U835-V835-1</f>
        <v/>
      </c>
      <c r="X835" s="9">
        <f>COUNTIF(B:B,B835)</f>
        <v/>
      </c>
      <c r="Y835" s="7">
        <f>AP835*13+AQ835*16</f>
        <v/>
      </c>
      <c r="Z835" s="7">
        <f>BQ835-Y835-6</f>
        <v/>
      </c>
      <c r="AA835" s="9" t="n">
        <v>0</v>
      </c>
      <c r="AB835" s="9" t="n">
        <v>1</v>
      </c>
      <c r="AC835" s="9" t="n">
        <v>0</v>
      </c>
      <c r="AD835" s="9" t="n">
        <v>1</v>
      </c>
      <c r="AE835" s="9" t="n">
        <v>0</v>
      </c>
      <c r="AF835" s="9" t="n">
        <v>0</v>
      </c>
      <c r="AG835" s="8" t="n">
        <v>0</v>
      </c>
      <c r="AH835" s="9" t="n">
        <v>0</v>
      </c>
      <c r="AI835" s="30" t="n">
        <v>1</v>
      </c>
      <c r="AJ835" s="9" t="n">
        <v>1</v>
      </c>
      <c r="AK835" s="30" t="n">
        <v>0</v>
      </c>
      <c r="AL835" s="21" t="n">
        <v>1958</v>
      </c>
      <c r="AM835" s="23">
        <f>LN(AL835)</f>
        <v/>
      </c>
      <c r="AN835" s="33" t="n">
        <v>0</v>
      </c>
      <c r="AO835" s="33" t="n">
        <v>0</v>
      </c>
      <c r="AP835" s="33" t="n">
        <v>0.717</v>
      </c>
      <c r="AQ835" s="43" t="n">
        <v>0.283</v>
      </c>
      <c r="AR835" s="33" t="n">
        <v>0.948</v>
      </c>
      <c r="AS835" s="43" t="n">
        <v>0.052</v>
      </c>
      <c r="AT835" s="42" t="inlineStr">
        <is>
          <t>.</t>
        </is>
      </c>
      <c r="AU835" s="18" t="inlineStr">
        <is>
          <t>.</t>
        </is>
      </c>
      <c r="AV835" t="n">
        <v>1</v>
      </c>
      <c r="AW835" s="40" t="n">
        <v>0</v>
      </c>
      <c r="AX835" t="inlineStr">
        <is>
          <t>.</t>
        </is>
      </c>
      <c r="AY835" s="40" t="inlineStr">
        <is>
          <t>.</t>
        </is>
      </c>
      <c r="BA835" s="18" t="n"/>
      <c r="BB835" t="inlineStr">
        <is>
          <t>.</t>
        </is>
      </c>
      <c r="BC835" s="18" t="inlineStr">
        <is>
          <t>.</t>
        </is>
      </c>
      <c r="BD835" s="18" t="inlineStr">
        <is>
          <t>United Kingdom</t>
        </is>
      </c>
      <c r="BE835" t="n">
        <v>1</v>
      </c>
      <c r="BF835" t="n">
        <v>0</v>
      </c>
      <c r="BG835" t="n">
        <v>1</v>
      </c>
      <c r="BH835" t="n">
        <v>0</v>
      </c>
      <c r="BI835" t="n">
        <v>0</v>
      </c>
      <c r="BJ835" t="n">
        <v>0</v>
      </c>
      <c r="BK835" s="18" t="n">
        <v>0</v>
      </c>
      <c r="BL835" t="n">
        <v>1</v>
      </c>
      <c r="BM835" t="n">
        <v>0</v>
      </c>
      <c r="BN835" s="18" t="n">
        <v>0</v>
      </c>
      <c r="BO835" t="n">
        <v>1847.333333333333</v>
      </c>
      <c r="BP835" t="n">
        <v>883.1999999999999</v>
      </c>
      <c r="BQ835" s="25" t="n">
        <v>33</v>
      </c>
      <c r="BR835" t="n">
        <v>0</v>
      </c>
      <c r="BS835" t="n">
        <v>0</v>
      </c>
      <c r="BT835" t="n">
        <v>0</v>
      </c>
      <c r="BU835" t="n">
        <v>0</v>
      </c>
      <c r="BV835" t="n">
        <v>0</v>
      </c>
      <c r="BW835" t="n">
        <v>0</v>
      </c>
      <c r="BX835" t="n">
        <v>0</v>
      </c>
      <c r="BY835" s="18" t="n">
        <v>1</v>
      </c>
      <c r="BZ835" t="n">
        <v>0</v>
      </c>
      <c r="CA835" t="n">
        <v>1</v>
      </c>
      <c r="CB835" t="n">
        <v>0</v>
      </c>
      <c r="CC835" s="18" t="n">
        <v>0</v>
      </c>
      <c r="CD835" t="n">
        <v>1</v>
      </c>
      <c r="CE835" t="n">
        <v>0</v>
      </c>
      <c r="CF835" t="n">
        <v>0</v>
      </c>
      <c r="CG835" t="n">
        <v>0</v>
      </c>
      <c r="CH835" s="18" t="n">
        <v>0</v>
      </c>
      <c r="CI835" t="n">
        <v>0</v>
      </c>
      <c r="CJ835" t="n">
        <v>0</v>
      </c>
      <c r="CK835" t="n">
        <v>0</v>
      </c>
      <c r="CL835" t="n">
        <v>0</v>
      </c>
      <c r="CM835" t="n">
        <v>1</v>
      </c>
      <c r="CN835" t="n">
        <v>0</v>
      </c>
      <c r="CO835" t="n">
        <v>0</v>
      </c>
      <c r="CP835" t="n">
        <v>0</v>
      </c>
      <c r="CQ835" t="n">
        <v>0</v>
      </c>
      <c r="CR835" t="n">
        <v>1</v>
      </c>
      <c r="CS835" s="18" t="n">
        <v>0</v>
      </c>
      <c r="DD835" s="34" t="inlineStr">
        <is>
          <t>X</t>
        </is>
      </c>
    </row>
    <row r="836" customFormat="1" s="207">
      <c r="A836" s="207" t="n">
        <v>835</v>
      </c>
      <c r="B836" s="207" t="n">
        <v>54</v>
      </c>
      <c r="C836" s="208" t="inlineStr">
        <is>
          <t>Blundell et al. (2001)</t>
        </is>
      </c>
      <c r="D836" s="209" t="n">
        <v>2.452248701926214</v>
      </c>
      <c r="E836" s="210" t="n">
        <v>1.133516771585229</v>
      </c>
      <c r="F836" s="211" t="n">
        <v>2.163398692810458</v>
      </c>
      <c r="G836" s="211">
        <f>D836-E836</f>
        <v/>
      </c>
      <c r="H836" s="212">
        <f>D836+E836</f>
        <v/>
      </c>
      <c r="I836" s="213">
        <f>IFERROR(F836/SQRT(F836^2+W836), "X")</f>
        <v/>
      </c>
      <c r="J836" s="214">
        <f>IFERROR(SQRT((1-I836^2)/W836), "X")</f>
        <v/>
      </c>
      <c r="K836" s="214">
        <f>IFERROR(1/J836, "X")</f>
        <v/>
      </c>
      <c r="L836" s="214">
        <f>IFERROR(I836-J836, "X")</f>
        <v/>
      </c>
      <c r="M836" s="214">
        <f>IFERROR(I836+J836, "X")</f>
        <v/>
      </c>
      <c r="N836" s="215" t="n">
        <v>1</v>
      </c>
      <c r="O836" s="216" t="n">
        <v>0</v>
      </c>
      <c r="P836" s="215" t="n">
        <v>0</v>
      </c>
      <c r="Q836" s="216" t="n">
        <v>0</v>
      </c>
      <c r="R836" s="216" t="n">
        <v>1</v>
      </c>
      <c r="S836" s="216" t="n">
        <v>0</v>
      </c>
      <c r="T836" s="216" t="n">
        <v>0</v>
      </c>
      <c r="U836" s="215" t="n">
        <v>3639</v>
      </c>
      <c r="V836" s="216" t="n">
        <v>3</v>
      </c>
      <c r="W836" s="216">
        <f>U836-V836-1</f>
        <v/>
      </c>
      <c r="X836" s="216">
        <f>COUNTIF(B:B,B836)</f>
        <v/>
      </c>
      <c r="Y836" s="211">
        <f>AP836*13+AQ836*16</f>
        <v/>
      </c>
      <c r="Z836" s="211">
        <f>BQ836-Y836-6</f>
        <v/>
      </c>
      <c r="AA836" s="216" t="n">
        <v>0</v>
      </c>
      <c r="AB836" s="216" t="n">
        <v>1</v>
      </c>
      <c r="AC836" s="216" t="n">
        <v>0</v>
      </c>
      <c r="AD836" s="216" t="n">
        <v>1</v>
      </c>
      <c r="AE836" s="216" t="n">
        <v>0</v>
      </c>
      <c r="AF836" s="216" t="n">
        <v>0</v>
      </c>
      <c r="AG836" s="215" t="n">
        <v>0</v>
      </c>
      <c r="AH836" s="216" t="n">
        <v>0</v>
      </c>
      <c r="AI836" s="217" t="n">
        <v>1</v>
      </c>
      <c r="AJ836" s="216" t="n">
        <v>1</v>
      </c>
      <c r="AK836" s="217" t="n">
        <v>0</v>
      </c>
      <c r="AL836" s="218" t="n">
        <v>1958</v>
      </c>
      <c r="AM836" s="219">
        <f>LN(AL836)</f>
        <v/>
      </c>
      <c r="AN836" s="214" t="n">
        <v>0</v>
      </c>
      <c r="AO836" s="214" t="n">
        <v>0</v>
      </c>
      <c r="AP836" s="214" t="n">
        <v>0.717</v>
      </c>
      <c r="AQ836" s="220" t="n">
        <v>0.283</v>
      </c>
      <c r="AR836" s="214" t="n">
        <v>0.948</v>
      </c>
      <c r="AS836" s="220" t="n">
        <v>0.052</v>
      </c>
      <c r="AT836" s="221" t="inlineStr">
        <is>
          <t>.</t>
        </is>
      </c>
      <c r="AU836" s="222" t="inlineStr">
        <is>
          <t>.</t>
        </is>
      </c>
      <c r="AV836" s="207" t="n">
        <v>1</v>
      </c>
      <c r="AW836" s="223" t="n">
        <v>0</v>
      </c>
      <c r="AX836" s="207" t="inlineStr">
        <is>
          <t>.</t>
        </is>
      </c>
      <c r="AY836" s="223" t="inlineStr">
        <is>
          <t>.</t>
        </is>
      </c>
      <c r="BA836" s="222" t="n"/>
      <c r="BB836" s="207" t="inlineStr">
        <is>
          <t>.</t>
        </is>
      </c>
      <c r="BC836" s="222" t="inlineStr">
        <is>
          <t>.</t>
        </is>
      </c>
      <c r="BD836" s="222" t="inlineStr">
        <is>
          <t>United Kingdom</t>
        </is>
      </c>
      <c r="BE836" t="n">
        <v>1</v>
      </c>
      <c r="BF836" t="n">
        <v>0</v>
      </c>
      <c r="BG836" t="n">
        <v>1</v>
      </c>
      <c r="BH836" t="n">
        <v>0</v>
      </c>
      <c r="BI836" t="n">
        <v>0</v>
      </c>
      <c r="BJ836" t="n">
        <v>0</v>
      </c>
      <c r="BK836" s="222" t="n">
        <v>0</v>
      </c>
      <c r="BL836" t="n">
        <v>1</v>
      </c>
      <c r="BM836" t="n">
        <v>0</v>
      </c>
      <c r="BN836" s="222" t="n">
        <v>0</v>
      </c>
      <c r="BO836" t="n">
        <v>1847.333333333333</v>
      </c>
      <c r="BP836" t="n">
        <v>883.1999999999999</v>
      </c>
      <c r="BQ836" s="208" t="n">
        <v>33</v>
      </c>
      <c r="BR836" s="207" t="n">
        <v>0</v>
      </c>
      <c r="BS836" s="207" t="n">
        <v>0</v>
      </c>
      <c r="BT836" s="207" t="n">
        <v>0</v>
      </c>
      <c r="BU836" s="207" t="n">
        <v>0</v>
      </c>
      <c r="BV836" s="207" t="n">
        <v>0</v>
      </c>
      <c r="BW836" s="207" t="n">
        <v>0</v>
      </c>
      <c r="BX836" s="207" t="n">
        <v>0</v>
      </c>
      <c r="BY836" s="222" t="n">
        <v>1</v>
      </c>
      <c r="BZ836" s="207" t="n">
        <v>0</v>
      </c>
      <c r="CA836" s="207" t="n">
        <v>1</v>
      </c>
      <c r="CB836" s="207" t="n">
        <v>0</v>
      </c>
      <c r="CC836" s="222" t="n">
        <v>0</v>
      </c>
      <c r="CD836" s="207" t="n">
        <v>1</v>
      </c>
      <c r="CE836" s="207" t="n">
        <v>0</v>
      </c>
      <c r="CF836" s="207" t="n">
        <v>0</v>
      </c>
      <c r="CG836" s="207" t="n">
        <v>0</v>
      </c>
      <c r="CH836" s="222" t="n">
        <v>0</v>
      </c>
      <c r="CI836" s="207" t="n">
        <v>0</v>
      </c>
      <c r="CJ836" s="207" t="n">
        <v>0</v>
      </c>
      <c r="CK836" s="207" t="n">
        <v>0</v>
      </c>
      <c r="CL836" s="207" t="n">
        <v>0</v>
      </c>
      <c r="CM836" s="207" t="n">
        <v>1</v>
      </c>
      <c r="CN836" s="207" t="n">
        <v>0</v>
      </c>
      <c r="CO836" s="207" t="n">
        <v>0</v>
      </c>
      <c r="CP836" s="207" t="n">
        <v>0</v>
      </c>
      <c r="CQ836" s="207" t="n">
        <v>0</v>
      </c>
      <c r="CR836" s="207" t="n">
        <v>1</v>
      </c>
      <c r="CS836" s="222" t="n">
        <v>0</v>
      </c>
      <c r="CY836" s="224" t="n"/>
      <c r="DD836" s="224" t="inlineStr">
        <is>
          <t>X</t>
        </is>
      </c>
    </row>
    <row r="837">
      <c r="A837" t="n">
        <v>836</v>
      </c>
      <c r="B837" t="n">
        <v>55</v>
      </c>
      <c r="C837" s="25" t="inlineStr">
        <is>
          <t>Ayyash et al. (2020)</t>
        </is>
      </c>
      <c r="D837" s="12" t="n">
        <v>3.502212352392664</v>
      </c>
      <c r="E837" s="14" t="n">
        <v>0.6207761924477395</v>
      </c>
      <c r="F837" s="7" t="n">
        <v>5.641666666666667</v>
      </c>
      <c r="G837" s="7">
        <f>D837-E837</f>
        <v/>
      </c>
      <c r="H837" s="16">
        <f>D837+E837</f>
        <v/>
      </c>
      <c r="I837" s="11">
        <f>IFERROR(F837/SQRT(F837^2+W837), "X")</f>
        <v/>
      </c>
      <c r="J837" s="33">
        <f>IFERROR(SQRT((1-I837^2)/W837), "X")</f>
        <v/>
      </c>
      <c r="K837" s="33">
        <f>IFERROR(1/J837, "X")</f>
        <v/>
      </c>
      <c r="L837" s="33">
        <f>IFERROR(I837-J837, "X")</f>
        <v/>
      </c>
      <c r="M837" s="33">
        <f>IFERROR(I837+J837, "X")</f>
        <v/>
      </c>
      <c r="N837" s="8" t="n">
        <v>1</v>
      </c>
      <c r="O837" s="9" t="n">
        <v>0</v>
      </c>
      <c r="P837" s="8" t="n">
        <v>0</v>
      </c>
      <c r="Q837" s="9" t="n">
        <v>1</v>
      </c>
      <c r="R837" s="9" t="n">
        <v>0</v>
      </c>
      <c r="S837" s="9" t="n">
        <v>0</v>
      </c>
      <c r="T837" s="9" t="n">
        <v>0</v>
      </c>
      <c r="U837" s="8" t="n">
        <v>11878</v>
      </c>
      <c r="V837" s="9" t="n">
        <v>20</v>
      </c>
      <c r="W837" s="9">
        <f>U837-V837-1</f>
        <v/>
      </c>
      <c r="X837" s="9">
        <f>COUNTIF(B:B,B837)</f>
        <v/>
      </c>
      <c r="Y837" s="7" t="n">
        <v>12</v>
      </c>
      <c r="Z837" s="7">
        <f>BQ837-Y837-6</f>
        <v/>
      </c>
      <c r="AA837" s="9" t="n">
        <v>0</v>
      </c>
      <c r="AB837" s="9" t="n">
        <v>1</v>
      </c>
      <c r="AC837" s="9" t="n">
        <v>0</v>
      </c>
      <c r="AD837" s="9" t="n">
        <v>0</v>
      </c>
      <c r="AE837" s="9" t="n">
        <v>1</v>
      </c>
      <c r="AF837" s="9" t="n">
        <v>0</v>
      </c>
      <c r="AG837" s="8" t="n">
        <v>0</v>
      </c>
      <c r="AH837" s="9" t="n">
        <v>1</v>
      </c>
      <c r="AI837" s="30" t="n">
        <v>0</v>
      </c>
      <c r="AJ837" s="9" t="n">
        <v>1</v>
      </c>
      <c r="AK837" s="30" t="n">
        <v>0</v>
      </c>
      <c r="AL837" s="21" t="n">
        <v>2017</v>
      </c>
      <c r="AM837" s="23">
        <f>LN(AL837)</f>
        <v/>
      </c>
      <c r="AN837" s="33" t="n">
        <v>0</v>
      </c>
      <c r="AO837" s="33" t="n">
        <v>0</v>
      </c>
      <c r="AP837" s="33" t="n">
        <v>1</v>
      </c>
      <c r="AQ837" s="43" t="n">
        <v>0</v>
      </c>
      <c r="AR837" s="33" t="inlineStr">
        <is>
          <t>.</t>
        </is>
      </c>
      <c r="AS837" s="43" t="inlineStr">
        <is>
          <t>.</t>
        </is>
      </c>
      <c r="AT837" s="42">
        <f>1-AU837</f>
        <v/>
      </c>
      <c r="AU837" s="18" t="n">
        <v>0.513</v>
      </c>
      <c r="AV837" t="n">
        <v>1</v>
      </c>
      <c r="AW837" s="40">
        <f>1-AV837</f>
        <v/>
      </c>
      <c r="AX837" t="inlineStr">
        <is>
          <t>.</t>
        </is>
      </c>
      <c r="AY837" s="40" t="inlineStr">
        <is>
          <t>.</t>
        </is>
      </c>
      <c r="BA837" s="18" t="n"/>
      <c r="BB837">
        <f>1-BC837</f>
        <v/>
      </c>
      <c r="BC837" s="18" t="n">
        <v>0.7615</v>
      </c>
      <c r="BD837" s="18" t="inlineStr">
        <is>
          <t>Palestine</t>
        </is>
      </c>
      <c r="BE837" t="n">
        <v>0</v>
      </c>
      <c r="BF837" t="n">
        <v>0</v>
      </c>
      <c r="BG837" t="n">
        <v>0</v>
      </c>
      <c r="BH837" t="n">
        <v>0</v>
      </c>
      <c r="BI837" t="n">
        <v>1</v>
      </c>
      <c r="BJ837" t="n">
        <v>0</v>
      </c>
      <c r="BK837" s="18" t="n">
        <v>0</v>
      </c>
      <c r="BL837" t="n">
        <v>0</v>
      </c>
      <c r="BM837" t="n">
        <v>1</v>
      </c>
      <c r="BN837" s="18" t="n">
        <v>0</v>
      </c>
      <c r="BO837" t="n">
        <v>80.17</v>
      </c>
      <c r="BP837" t="n">
        <v>775.6</v>
      </c>
      <c r="BQ837" s="25" t="n">
        <v>35.5</v>
      </c>
      <c r="BR837" t="n">
        <v>1</v>
      </c>
      <c r="BS837" t="n">
        <v>0</v>
      </c>
      <c r="BT837" t="n">
        <v>0</v>
      </c>
      <c r="BU837" t="n">
        <v>0</v>
      </c>
      <c r="BV837" t="n">
        <v>0</v>
      </c>
      <c r="BW837" t="n">
        <v>0</v>
      </c>
      <c r="BX837" t="n">
        <v>0</v>
      </c>
      <c r="BY837" s="18" t="n">
        <v>0</v>
      </c>
      <c r="BZ837" t="n">
        <v>0</v>
      </c>
      <c r="CA837" t="n">
        <v>0</v>
      </c>
      <c r="CB837" t="n">
        <v>0</v>
      </c>
      <c r="CC837" s="18" t="n">
        <v>1</v>
      </c>
      <c r="CD837" t="n">
        <v>0</v>
      </c>
      <c r="CE837" t="n">
        <v>0</v>
      </c>
      <c r="CF837" t="n">
        <v>0</v>
      </c>
      <c r="CG837" t="n">
        <v>0</v>
      </c>
      <c r="CH837" s="18" t="n">
        <v>0</v>
      </c>
      <c r="CI837" t="n">
        <v>1</v>
      </c>
      <c r="CJ837" t="n">
        <v>1</v>
      </c>
      <c r="CK837" t="n">
        <v>0</v>
      </c>
      <c r="CL837" t="n">
        <v>0</v>
      </c>
      <c r="CM837" t="n">
        <v>0</v>
      </c>
      <c r="CN837" t="n">
        <v>0</v>
      </c>
      <c r="CO837" t="n">
        <v>0</v>
      </c>
      <c r="CP837" t="n">
        <v>1</v>
      </c>
      <c r="CQ837" t="n">
        <v>1</v>
      </c>
      <c r="CR837" t="n">
        <v>1</v>
      </c>
      <c r="CS837" s="18" t="n">
        <v>1</v>
      </c>
      <c r="DD837" s="34" t="inlineStr">
        <is>
          <t>X</t>
        </is>
      </c>
    </row>
    <row r="838">
      <c r="A838" t="n">
        <v>837</v>
      </c>
      <c r="B838" t="n">
        <v>55</v>
      </c>
      <c r="C838" s="25" t="inlineStr">
        <is>
          <t>Ayyash et al. (2020)</t>
        </is>
      </c>
      <c r="D838" s="12" t="n">
        <v>1.529990892744759</v>
      </c>
      <c r="E838" s="14" t="n">
        <v>0.4378761814252678</v>
      </c>
      <c r="F838" s="7" t="n">
        <v>3.494117647058824</v>
      </c>
      <c r="G838" s="7">
        <f>D838-E838</f>
        <v/>
      </c>
      <c r="H838" s="16">
        <f>D838+E838</f>
        <v/>
      </c>
      <c r="I838" s="11">
        <f>IFERROR(F838/SQRT(F838^2+W838), "X")</f>
        <v/>
      </c>
      <c r="J838" s="33">
        <f>IFERROR(SQRT((1-I838^2)/W838), "X")</f>
        <v/>
      </c>
      <c r="K838" s="33">
        <f>IFERROR(1/J838, "X")</f>
        <v/>
      </c>
      <c r="L838" s="33">
        <f>IFERROR(I838-J838, "X")</f>
        <v/>
      </c>
      <c r="M838" s="33">
        <f>IFERROR(I838+J838, "X")</f>
        <v/>
      </c>
      <c r="N838" s="8" t="n">
        <v>1</v>
      </c>
      <c r="O838" s="9" t="n">
        <v>0</v>
      </c>
      <c r="P838" s="8" t="n">
        <v>0</v>
      </c>
      <c r="Q838" s="9" t="n">
        <v>1</v>
      </c>
      <c r="R838" s="9" t="n">
        <v>0</v>
      </c>
      <c r="S838" s="9" t="n">
        <v>0</v>
      </c>
      <c r="T838" s="9" t="n">
        <v>0</v>
      </c>
      <c r="U838" s="8" t="n">
        <v>11878</v>
      </c>
      <c r="V838" s="9" t="n">
        <v>20</v>
      </c>
      <c r="W838" s="9">
        <f>U838-V838-1</f>
        <v/>
      </c>
      <c r="X838" s="9">
        <f>COUNTIF(B:B,B838)</f>
        <v/>
      </c>
      <c r="Y838" s="7" t="n">
        <v>14</v>
      </c>
      <c r="Z838" s="7">
        <f>BQ838-Y838-6</f>
        <v/>
      </c>
      <c r="AA838" s="9" t="n">
        <v>0</v>
      </c>
      <c r="AB838" s="9" t="n">
        <v>1</v>
      </c>
      <c r="AC838" s="9" t="n">
        <v>0</v>
      </c>
      <c r="AD838" s="9" t="n">
        <v>0</v>
      </c>
      <c r="AE838" s="9" t="n">
        <v>1</v>
      </c>
      <c r="AF838" s="9" t="n">
        <v>0</v>
      </c>
      <c r="AG838" s="8" t="n">
        <v>0</v>
      </c>
      <c r="AH838" s="9" t="n">
        <v>1</v>
      </c>
      <c r="AI838" s="30" t="n">
        <v>0</v>
      </c>
      <c r="AJ838" s="9" t="n">
        <v>1</v>
      </c>
      <c r="AK838" s="30" t="n">
        <v>0</v>
      </c>
      <c r="AL838" s="21" t="n">
        <v>2017</v>
      </c>
      <c r="AM838" s="23">
        <f>LN(AL838)</f>
        <v/>
      </c>
      <c r="AN838" s="33" t="n">
        <v>0</v>
      </c>
      <c r="AO838" s="33" t="n">
        <v>0</v>
      </c>
      <c r="AP838" s="33" t="n">
        <v>1</v>
      </c>
      <c r="AQ838" s="43" t="n">
        <v>0</v>
      </c>
      <c r="AR838" s="33" t="inlineStr">
        <is>
          <t>.</t>
        </is>
      </c>
      <c r="AS838" s="43" t="inlineStr">
        <is>
          <t>.</t>
        </is>
      </c>
      <c r="AT838" s="42">
        <f>1-AU838</f>
        <v/>
      </c>
      <c r="AU838" s="18" t="n">
        <v>0.513</v>
      </c>
      <c r="AV838" t="n">
        <v>1</v>
      </c>
      <c r="AW838" s="40">
        <f>1-AV838</f>
        <v/>
      </c>
      <c r="AX838" t="inlineStr">
        <is>
          <t>.</t>
        </is>
      </c>
      <c r="AY838" s="40" t="inlineStr">
        <is>
          <t>.</t>
        </is>
      </c>
      <c r="BA838" s="18" t="n"/>
      <c r="BB838">
        <f>1-BC838</f>
        <v/>
      </c>
      <c r="BC838" s="18" t="n">
        <v>0.7615</v>
      </c>
      <c r="BD838" s="18" t="inlineStr">
        <is>
          <t>Palestine</t>
        </is>
      </c>
      <c r="BE838" t="n">
        <v>0</v>
      </c>
      <c r="BF838" t="n">
        <v>0</v>
      </c>
      <c r="BG838" t="n">
        <v>0</v>
      </c>
      <c r="BH838" t="n">
        <v>0</v>
      </c>
      <c r="BI838" t="n">
        <v>1</v>
      </c>
      <c r="BJ838" t="n">
        <v>0</v>
      </c>
      <c r="BK838" s="18" t="n">
        <v>0</v>
      </c>
      <c r="BL838" t="n">
        <v>0</v>
      </c>
      <c r="BM838" t="n">
        <v>1</v>
      </c>
      <c r="BN838" s="18" t="n">
        <v>0</v>
      </c>
      <c r="BO838" t="n">
        <v>80.17</v>
      </c>
      <c r="BP838" t="n">
        <v>775.6</v>
      </c>
      <c r="BQ838" s="25" t="n">
        <v>35.5</v>
      </c>
      <c r="BR838" t="n">
        <v>1</v>
      </c>
      <c r="BS838" t="n">
        <v>0</v>
      </c>
      <c r="BT838" t="n">
        <v>0</v>
      </c>
      <c r="BU838" t="n">
        <v>0</v>
      </c>
      <c r="BV838" t="n">
        <v>0</v>
      </c>
      <c r="BW838" t="n">
        <v>0</v>
      </c>
      <c r="BX838" t="n">
        <v>0</v>
      </c>
      <c r="BY838" s="18" t="n">
        <v>0</v>
      </c>
      <c r="BZ838" t="n">
        <v>0</v>
      </c>
      <c r="CA838" t="n">
        <v>0</v>
      </c>
      <c r="CB838" t="n">
        <v>0</v>
      </c>
      <c r="CC838" s="18" t="n">
        <v>1</v>
      </c>
      <c r="CD838" t="n">
        <v>0</v>
      </c>
      <c r="CE838" t="n">
        <v>0</v>
      </c>
      <c r="CF838" t="n">
        <v>0</v>
      </c>
      <c r="CG838" t="n">
        <v>0</v>
      </c>
      <c r="CH838" s="18" t="n">
        <v>0</v>
      </c>
      <c r="CI838" t="n">
        <v>1</v>
      </c>
      <c r="CJ838" t="n">
        <v>1</v>
      </c>
      <c r="CK838" t="n">
        <v>0</v>
      </c>
      <c r="CL838" t="n">
        <v>0</v>
      </c>
      <c r="CM838" t="n">
        <v>0</v>
      </c>
      <c r="CN838" t="n">
        <v>0</v>
      </c>
      <c r="CO838" t="n">
        <v>0</v>
      </c>
      <c r="CP838" t="n">
        <v>1</v>
      </c>
      <c r="CQ838" t="n">
        <v>1</v>
      </c>
      <c r="CR838" t="n">
        <v>1</v>
      </c>
      <c r="CS838" s="18" t="n">
        <v>1</v>
      </c>
      <c r="DD838" s="34" t="inlineStr">
        <is>
          <t>X</t>
        </is>
      </c>
    </row>
    <row r="839">
      <c r="A839" t="n">
        <v>838</v>
      </c>
      <c r="B839" t="n">
        <v>55</v>
      </c>
      <c r="C839" s="25" t="inlineStr">
        <is>
          <t>Ayyash et al. (2020)</t>
        </is>
      </c>
      <c r="D839" s="12" t="n">
        <v>4.113743349406836</v>
      </c>
      <c r="E839" s="14" t="n">
        <v>0.2797196293794313</v>
      </c>
      <c r="F839" s="7" t="n">
        <v>14.70666666666667</v>
      </c>
      <c r="G839" s="7">
        <f>D839-E839</f>
        <v/>
      </c>
      <c r="H839" s="16">
        <f>D839+E839</f>
        <v/>
      </c>
      <c r="I839" s="11">
        <f>IFERROR(F839/SQRT(F839^2+W839), "X")</f>
        <v/>
      </c>
      <c r="J839" s="33">
        <f>IFERROR(SQRT((1-I839^2)/W839), "X")</f>
        <v/>
      </c>
      <c r="K839" s="33">
        <f>IFERROR(1/J839, "X")</f>
        <v/>
      </c>
      <c r="L839" s="33">
        <f>IFERROR(I839-J839, "X")</f>
        <v/>
      </c>
      <c r="M839" s="33">
        <f>IFERROR(I839+J839, "X")</f>
        <v/>
      </c>
      <c r="N839" s="8" t="n">
        <v>1</v>
      </c>
      <c r="O839" s="9" t="n">
        <v>0</v>
      </c>
      <c r="P839" s="8" t="n">
        <v>0</v>
      </c>
      <c r="Q839" s="9" t="n">
        <v>1</v>
      </c>
      <c r="R839" s="9" t="n">
        <v>0</v>
      </c>
      <c r="S839" s="9" t="n">
        <v>0</v>
      </c>
      <c r="T839" s="9" t="n">
        <v>0</v>
      </c>
      <c r="U839" s="8" t="n">
        <v>11878</v>
      </c>
      <c r="V839" s="9" t="n">
        <v>20</v>
      </c>
      <c r="W839" s="9">
        <f>U839-V839-1</f>
        <v/>
      </c>
      <c r="X839" s="9">
        <f>COUNTIF(B:B,B839)</f>
        <v/>
      </c>
      <c r="Y839" s="7" t="n">
        <v>16</v>
      </c>
      <c r="Z839" s="7">
        <f>BQ839-Y839-6</f>
        <v/>
      </c>
      <c r="AA839" s="9" t="n">
        <v>0</v>
      </c>
      <c r="AB839" s="9" t="n">
        <v>1</v>
      </c>
      <c r="AC839" s="9" t="n">
        <v>0</v>
      </c>
      <c r="AD839" s="9" t="n">
        <v>0</v>
      </c>
      <c r="AE839" s="9" t="n">
        <v>1</v>
      </c>
      <c r="AF839" s="9" t="n">
        <v>0</v>
      </c>
      <c r="AG839" s="8" t="n">
        <v>0</v>
      </c>
      <c r="AH839" s="9" t="n">
        <v>1</v>
      </c>
      <c r="AI839" s="30" t="n">
        <v>0</v>
      </c>
      <c r="AJ839" s="9" t="n">
        <v>1</v>
      </c>
      <c r="AK839" s="30" t="n">
        <v>0</v>
      </c>
      <c r="AL839" s="21" t="n">
        <v>2017</v>
      </c>
      <c r="AM839" s="23">
        <f>LN(AL839)</f>
        <v/>
      </c>
      <c r="AN839" s="33" t="n">
        <v>0</v>
      </c>
      <c r="AO839" s="33" t="n">
        <v>0</v>
      </c>
      <c r="AP839" s="33" t="n">
        <v>0</v>
      </c>
      <c r="AQ839" s="43" t="n">
        <v>1</v>
      </c>
      <c r="AR839" s="33" t="inlineStr">
        <is>
          <t>.</t>
        </is>
      </c>
      <c r="AS839" s="43" t="inlineStr">
        <is>
          <t>.</t>
        </is>
      </c>
      <c r="AT839" s="42">
        <f>1-AU839</f>
        <v/>
      </c>
      <c r="AU839" s="18" t="n">
        <v>0.513</v>
      </c>
      <c r="AV839" t="n">
        <v>1</v>
      </c>
      <c r="AW839" s="40">
        <f>1-AV839</f>
        <v/>
      </c>
      <c r="AX839" t="inlineStr">
        <is>
          <t>.</t>
        </is>
      </c>
      <c r="AY839" s="40" t="inlineStr">
        <is>
          <t>.</t>
        </is>
      </c>
      <c r="BA839" s="18" t="n"/>
      <c r="BB839">
        <f>1-BC839</f>
        <v/>
      </c>
      <c r="BC839" s="18" t="n">
        <v>0.7615</v>
      </c>
      <c r="BD839" s="18" t="inlineStr">
        <is>
          <t>Palestine</t>
        </is>
      </c>
      <c r="BE839" t="n">
        <v>0</v>
      </c>
      <c r="BF839" t="n">
        <v>0</v>
      </c>
      <c r="BG839" t="n">
        <v>0</v>
      </c>
      <c r="BH839" t="n">
        <v>0</v>
      </c>
      <c r="BI839" t="n">
        <v>1</v>
      </c>
      <c r="BJ839" t="n">
        <v>0</v>
      </c>
      <c r="BK839" s="18" t="n">
        <v>0</v>
      </c>
      <c r="BL839" t="n">
        <v>0</v>
      </c>
      <c r="BM839" t="n">
        <v>1</v>
      </c>
      <c r="BN839" s="18" t="n">
        <v>0</v>
      </c>
      <c r="BO839" t="n">
        <v>80.17</v>
      </c>
      <c r="BP839" t="n">
        <v>775.6</v>
      </c>
      <c r="BQ839" s="25" t="n">
        <v>35.5</v>
      </c>
      <c r="BR839" t="n">
        <v>1</v>
      </c>
      <c r="BS839" t="n">
        <v>0</v>
      </c>
      <c r="BT839" t="n">
        <v>0</v>
      </c>
      <c r="BU839" t="n">
        <v>0</v>
      </c>
      <c r="BV839" t="n">
        <v>0</v>
      </c>
      <c r="BW839" t="n">
        <v>0</v>
      </c>
      <c r="BX839" t="n">
        <v>0</v>
      </c>
      <c r="BY839" s="18" t="n">
        <v>0</v>
      </c>
      <c r="BZ839" t="n">
        <v>0</v>
      </c>
      <c r="CA839" t="n">
        <v>0</v>
      </c>
      <c r="CB839" t="n">
        <v>0</v>
      </c>
      <c r="CC839" s="18" t="n">
        <v>1</v>
      </c>
      <c r="CD839" t="n">
        <v>0</v>
      </c>
      <c r="CE839" t="n">
        <v>0</v>
      </c>
      <c r="CF839" t="n">
        <v>0</v>
      </c>
      <c r="CG839" t="n">
        <v>0</v>
      </c>
      <c r="CH839" s="18" t="n">
        <v>0</v>
      </c>
      <c r="CI839" t="n">
        <v>1</v>
      </c>
      <c r="CJ839" t="n">
        <v>1</v>
      </c>
      <c r="CK839" t="n">
        <v>0</v>
      </c>
      <c r="CL839" t="n">
        <v>0</v>
      </c>
      <c r="CM839" t="n">
        <v>0</v>
      </c>
      <c r="CN839" t="n">
        <v>0</v>
      </c>
      <c r="CO839" t="n">
        <v>0</v>
      </c>
      <c r="CP839" t="n">
        <v>1</v>
      </c>
      <c r="CQ839" t="n">
        <v>1</v>
      </c>
      <c r="CR839" t="n">
        <v>1</v>
      </c>
      <c r="CS839" s="18" t="n">
        <v>1</v>
      </c>
      <c r="DD839" s="34" t="inlineStr">
        <is>
          <t>X</t>
        </is>
      </c>
    </row>
    <row r="840">
      <c r="A840" t="n">
        <v>839</v>
      </c>
      <c r="B840" t="n">
        <v>55</v>
      </c>
      <c r="C840" s="25" t="inlineStr">
        <is>
          <t>Ayyash et al. (2020)</t>
        </is>
      </c>
      <c r="D840" s="12" t="n">
        <v>5.337957742973962</v>
      </c>
      <c r="E840" s="14" t="n">
        <v>1.320979418958685</v>
      </c>
      <c r="F840" s="7" t="n">
        <v>4.040909090909092</v>
      </c>
      <c r="G840" s="7">
        <f>D840-E840</f>
        <v/>
      </c>
      <c r="H840" s="16">
        <f>D840+E840</f>
        <v/>
      </c>
      <c r="I840" s="11">
        <f>IFERROR(F840/SQRT(F840^2+W840), "X")</f>
        <v/>
      </c>
      <c r="J840" s="33">
        <f>IFERROR(SQRT((1-I840^2)/W840), "X")</f>
        <v/>
      </c>
      <c r="K840" s="33">
        <f>IFERROR(1/J840, "X")</f>
        <v/>
      </c>
      <c r="L840" s="33">
        <f>IFERROR(I840-J840, "X")</f>
        <v/>
      </c>
      <c r="M840" s="33">
        <f>IFERROR(I840+J840, "X")</f>
        <v/>
      </c>
      <c r="N840" s="8" t="n">
        <v>1</v>
      </c>
      <c r="O840" s="9" t="n">
        <v>0</v>
      </c>
      <c r="P840" s="8" t="n">
        <v>0</v>
      </c>
      <c r="Q840" s="9" t="n">
        <v>1</v>
      </c>
      <c r="R840" s="9" t="n">
        <v>0</v>
      </c>
      <c r="S840" s="9" t="n">
        <v>0</v>
      </c>
      <c r="T840" s="9" t="n">
        <v>0</v>
      </c>
      <c r="U840" s="8" t="n">
        <v>11878</v>
      </c>
      <c r="V840" s="9" t="n">
        <v>20</v>
      </c>
      <c r="W840" s="9">
        <f>U840-V840-1</f>
        <v/>
      </c>
      <c r="X840" s="9">
        <f>COUNTIF(B:B,B840)</f>
        <v/>
      </c>
      <c r="Y840" s="7" t="n">
        <v>18</v>
      </c>
      <c r="Z840" s="7">
        <f>BQ840-Y840-6</f>
        <v/>
      </c>
      <c r="AA840" s="9" t="n">
        <v>0</v>
      </c>
      <c r="AB840" s="9" t="n">
        <v>1</v>
      </c>
      <c r="AC840" s="9" t="n">
        <v>0</v>
      </c>
      <c r="AD840" s="9" t="n">
        <v>0</v>
      </c>
      <c r="AE840" s="9" t="n">
        <v>1</v>
      </c>
      <c r="AF840" s="9" t="n">
        <v>0</v>
      </c>
      <c r="AG840" s="8" t="n">
        <v>0</v>
      </c>
      <c r="AH840" s="9" t="n">
        <v>1</v>
      </c>
      <c r="AI840" s="30" t="n">
        <v>0</v>
      </c>
      <c r="AJ840" s="9" t="n">
        <v>1</v>
      </c>
      <c r="AK840" s="30" t="n">
        <v>0</v>
      </c>
      <c r="AL840" s="21" t="n">
        <v>2017</v>
      </c>
      <c r="AM840" s="23">
        <f>LN(AL840)</f>
        <v/>
      </c>
      <c r="AN840" s="33" t="n">
        <v>0</v>
      </c>
      <c r="AO840" s="33" t="n">
        <v>0</v>
      </c>
      <c r="AP840" s="33" t="n">
        <v>0</v>
      </c>
      <c r="AQ840" s="43" t="n">
        <v>1</v>
      </c>
      <c r="AR840" s="33" t="inlineStr">
        <is>
          <t>.</t>
        </is>
      </c>
      <c r="AS840" s="43" t="inlineStr">
        <is>
          <t>.</t>
        </is>
      </c>
      <c r="AT840" s="42">
        <f>1-AU840</f>
        <v/>
      </c>
      <c r="AU840" s="18" t="n">
        <v>0.513</v>
      </c>
      <c r="AV840" t="n">
        <v>1</v>
      </c>
      <c r="AW840" s="40">
        <f>1-AV840</f>
        <v/>
      </c>
      <c r="AX840" t="inlineStr">
        <is>
          <t>.</t>
        </is>
      </c>
      <c r="AY840" s="40" t="inlineStr">
        <is>
          <t>.</t>
        </is>
      </c>
      <c r="BA840" s="18" t="n"/>
      <c r="BB840">
        <f>1-BC840</f>
        <v/>
      </c>
      <c r="BC840" s="18" t="n">
        <v>0.7615</v>
      </c>
      <c r="BD840" s="18" t="inlineStr">
        <is>
          <t>Palestine</t>
        </is>
      </c>
      <c r="BE840" t="n">
        <v>0</v>
      </c>
      <c r="BF840" t="n">
        <v>0</v>
      </c>
      <c r="BG840" t="n">
        <v>0</v>
      </c>
      <c r="BH840" t="n">
        <v>0</v>
      </c>
      <c r="BI840" t="n">
        <v>1</v>
      </c>
      <c r="BJ840" t="n">
        <v>0</v>
      </c>
      <c r="BK840" s="18" t="n">
        <v>0</v>
      </c>
      <c r="BL840" t="n">
        <v>0</v>
      </c>
      <c r="BM840" t="n">
        <v>1</v>
      </c>
      <c r="BN840" s="18" t="n">
        <v>0</v>
      </c>
      <c r="BO840" t="n">
        <v>80.17</v>
      </c>
      <c r="BP840" t="n">
        <v>775.6</v>
      </c>
      <c r="BQ840" s="25" t="n">
        <v>35.5</v>
      </c>
      <c r="BR840" t="n">
        <v>1</v>
      </c>
      <c r="BS840" t="n">
        <v>0</v>
      </c>
      <c r="BT840" t="n">
        <v>0</v>
      </c>
      <c r="BU840" t="n">
        <v>0</v>
      </c>
      <c r="BV840" t="n">
        <v>0</v>
      </c>
      <c r="BW840" t="n">
        <v>0</v>
      </c>
      <c r="BX840" t="n">
        <v>0</v>
      </c>
      <c r="BY840" s="18" t="n">
        <v>0</v>
      </c>
      <c r="BZ840" t="n">
        <v>0</v>
      </c>
      <c r="CA840" t="n">
        <v>0</v>
      </c>
      <c r="CB840" t="n">
        <v>0</v>
      </c>
      <c r="CC840" s="18" t="n">
        <v>1</v>
      </c>
      <c r="CD840" t="n">
        <v>0</v>
      </c>
      <c r="CE840" t="n">
        <v>0</v>
      </c>
      <c r="CF840" t="n">
        <v>0</v>
      </c>
      <c r="CG840" t="n">
        <v>0</v>
      </c>
      <c r="CH840" s="18" t="n">
        <v>0</v>
      </c>
      <c r="CI840" t="n">
        <v>1</v>
      </c>
      <c r="CJ840" t="n">
        <v>1</v>
      </c>
      <c r="CK840" t="n">
        <v>0</v>
      </c>
      <c r="CL840" t="n">
        <v>0</v>
      </c>
      <c r="CM840" t="n">
        <v>0</v>
      </c>
      <c r="CN840" t="n">
        <v>0</v>
      </c>
      <c r="CO840" t="n">
        <v>0</v>
      </c>
      <c r="CP840" t="n">
        <v>1</v>
      </c>
      <c r="CQ840" t="n">
        <v>1</v>
      </c>
      <c r="CR840" t="n">
        <v>1</v>
      </c>
      <c r="CS840" s="18" t="n">
        <v>1</v>
      </c>
      <c r="DD840" s="34" t="inlineStr">
        <is>
          <t>X</t>
        </is>
      </c>
    </row>
    <row r="841">
      <c r="A841" t="n">
        <v>840</v>
      </c>
      <c r="B841" t="n">
        <v>55</v>
      </c>
      <c r="C841" s="25" t="inlineStr">
        <is>
          <t>Ayyash et al. (2020)</t>
        </is>
      </c>
      <c r="D841" s="12" t="n">
        <v>8.561119107640177</v>
      </c>
      <c r="E841" s="14" t="n">
        <v>0.6235816102938981</v>
      </c>
      <c r="F841" s="7" t="n">
        <v>13.72894736842106</v>
      </c>
      <c r="G841" s="7">
        <f>D841-E841</f>
        <v/>
      </c>
      <c r="H841" s="16">
        <f>D841+E841</f>
        <v/>
      </c>
      <c r="I841" s="11">
        <f>IFERROR(F841/SQRT(F841^2+W841), "X")</f>
        <v/>
      </c>
      <c r="J841" s="33">
        <f>IFERROR(SQRT((1-I841^2)/W841), "X")</f>
        <v/>
      </c>
      <c r="K841" s="33">
        <f>IFERROR(1/J841, "X")</f>
        <v/>
      </c>
      <c r="L841" s="33">
        <f>IFERROR(I841-J841, "X")</f>
        <v/>
      </c>
      <c r="M841" s="33">
        <f>IFERROR(I841+J841, "X")</f>
        <v/>
      </c>
      <c r="N841" s="8" t="n">
        <v>1</v>
      </c>
      <c r="O841" s="9" t="n">
        <v>0</v>
      </c>
      <c r="P841" s="8" t="n">
        <v>0</v>
      </c>
      <c r="Q841" s="9" t="n">
        <v>1</v>
      </c>
      <c r="R841" s="9" t="n">
        <v>0</v>
      </c>
      <c r="S841" s="9" t="n">
        <v>0</v>
      </c>
      <c r="T841" s="9" t="n">
        <v>0</v>
      </c>
      <c r="U841" s="8" t="n">
        <v>11878</v>
      </c>
      <c r="V841" s="9" t="n">
        <v>20</v>
      </c>
      <c r="W841" s="9">
        <f>U841-V841-1</f>
        <v/>
      </c>
      <c r="X841" s="9">
        <f>COUNTIF(B:B,B841)</f>
        <v/>
      </c>
      <c r="Y841" s="7" t="n">
        <v>18</v>
      </c>
      <c r="Z841" s="7">
        <f>BQ841-Y841-6</f>
        <v/>
      </c>
      <c r="AA841" s="9" t="n">
        <v>0</v>
      </c>
      <c r="AB841" s="9" t="n">
        <v>1</v>
      </c>
      <c r="AC841" s="9" t="n">
        <v>0</v>
      </c>
      <c r="AD841" s="9" t="n">
        <v>0</v>
      </c>
      <c r="AE841" s="9" t="n">
        <v>1</v>
      </c>
      <c r="AF841" s="9" t="n">
        <v>0</v>
      </c>
      <c r="AG841" s="8" t="n">
        <v>0</v>
      </c>
      <c r="AH841" s="9" t="n">
        <v>1</v>
      </c>
      <c r="AI841" s="30" t="n">
        <v>0</v>
      </c>
      <c r="AJ841" s="9" t="n">
        <v>1</v>
      </c>
      <c r="AK841" s="30" t="n">
        <v>0</v>
      </c>
      <c r="AL841" s="21" t="n">
        <v>2017</v>
      </c>
      <c r="AM841" s="23">
        <f>LN(AL841)</f>
        <v/>
      </c>
      <c r="AN841" s="33" t="n">
        <v>0</v>
      </c>
      <c r="AO841" s="33" t="n">
        <v>0</v>
      </c>
      <c r="AP841" s="33" t="n">
        <v>0</v>
      </c>
      <c r="AQ841" s="43" t="n">
        <v>1</v>
      </c>
      <c r="AR841" s="33" t="inlineStr">
        <is>
          <t>.</t>
        </is>
      </c>
      <c r="AS841" s="43" t="inlineStr">
        <is>
          <t>.</t>
        </is>
      </c>
      <c r="AT841" s="42">
        <f>1-AU841</f>
        <v/>
      </c>
      <c r="AU841" s="18" t="n">
        <v>0.513</v>
      </c>
      <c r="AV841" t="n">
        <v>1</v>
      </c>
      <c r="AW841" s="40">
        <f>1-AV841</f>
        <v/>
      </c>
      <c r="AX841" t="inlineStr">
        <is>
          <t>.</t>
        </is>
      </c>
      <c r="AY841" s="40" t="inlineStr">
        <is>
          <t>.</t>
        </is>
      </c>
      <c r="BA841" s="18" t="n"/>
      <c r="BB841">
        <f>1-BC841</f>
        <v/>
      </c>
      <c r="BC841" s="18" t="n">
        <v>0.7615</v>
      </c>
      <c r="BD841" s="18" t="inlineStr">
        <is>
          <t>Palestine</t>
        </is>
      </c>
      <c r="BE841" t="n">
        <v>0</v>
      </c>
      <c r="BF841" t="n">
        <v>0</v>
      </c>
      <c r="BG841" t="n">
        <v>0</v>
      </c>
      <c r="BH841" t="n">
        <v>0</v>
      </c>
      <c r="BI841" t="n">
        <v>1</v>
      </c>
      <c r="BJ841" t="n">
        <v>0</v>
      </c>
      <c r="BK841" s="18" t="n">
        <v>0</v>
      </c>
      <c r="BL841" t="n">
        <v>0</v>
      </c>
      <c r="BM841" t="n">
        <v>1</v>
      </c>
      <c r="BN841" s="18" t="n">
        <v>0</v>
      </c>
      <c r="BO841" t="n">
        <v>80.17</v>
      </c>
      <c r="BP841" t="n">
        <v>775.6</v>
      </c>
      <c r="BQ841" s="25" t="n">
        <v>35.5</v>
      </c>
      <c r="BR841" t="n">
        <v>1</v>
      </c>
      <c r="BS841" t="n">
        <v>0</v>
      </c>
      <c r="BT841" t="n">
        <v>0</v>
      </c>
      <c r="BU841" t="n">
        <v>0</v>
      </c>
      <c r="BV841" t="n">
        <v>0</v>
      </c>
      <c r="BW841" t="n">
        <v>0</v>
      </c>
      <c r="BX841" t="n">
        <v>0</v>
      </c>
      <c r="BY841" s="18" t="n">
        <v>0</v>
      </c>
      <c r="BZ841" t="n">
        <v>0</v>
      </c>
      <c r="CA841" t="n">
        <v>0</v>
      </c>
      <c r="CB841" t="n">
        <v>0</v>
      </c>
      <c r="CC841" s="18" t="n">
        <v>1</v>
      </c>
      <c r="CD841" t="n">
        <v>0</v>
      </c>
      <c r="CE841" t="n">
        <v>0</v>
      </c>
      <c r="CF841" t="n">
        <v>0</v>
      </c>
      <c r="CG841" t="n">
        <v>0</v>
      </c>
      <c r="CH841" s="18" t="n">
        <v>0</v>
      </c>
      <c r="CI841" t="n">
        <v>1</v>
      </c>
      <c r="CJ841" t="n">
        <v>1</v>
      </c>
      <c r="CK841" t="n">
        <v>0</v>
      </c>
      <c r="CL841" t="n">
        <v>0</v>
      </c>
      <c r="CM841" t="n">
        <v>0</v>
      </c>
      <c r="CN841" t="n">
        <v>0</v>
      </c>
      <c r="CO841" t="n">
        <v>0</v>
      </c>
      <c r="CP841" t="n">
        <v>1</v>
      </c>
      <c r="CQ841" t="n">
        <v>1</v>
      </c>
      <c r="CR841" t="n">
        <v>1</v>
      </c>
      <c r="CS841" s="18" t="n">
        <v>1</v>
      </c>
      <c r="DD841" s="34" t="inlineStr">
        <is>
          <t>X</t>
        </is>
      </c>
    </row>
    <row r="842">
      <c r="A842" t="n">
        <v>841</v>
      </c>
      <c r="B842" t="n">
        <v>55</v>
      </c>
      <c r="C842" s="25" t="inlineStr">
        <is>
          <t>Ayyash et al. (2020)</t>
        </is>
      </c>
      <c r="D842" s="12" t="n">
        <v>15.46138259477722</v>
      </c>
      <c r="E842" s="14" t="n">
        <v>1.149435610362775</v>
      </c>
      <c r="F842" s="7" t="n">
        <v>13.45128205128205</v>
      </c>
      <c r="G842" s="7">
        <f>D842-E842</f>
        <v/>
      </c>
      <c r="H842" s="16">
        <f>D842+E842</f>
        <v/>
      </c>
      <c r="I842" s="11">
        <f>IFERROR(F842/SQRT(F842^2+W842), "X")</f>
        <v/>
      </c>
      <c r="J842" s="33">
        <f>IFERROR(SQRT((1-I842^2)/W842), "X")</f>
        <v/>
      </c>
      <c r="K842" s="33">
        <f>IFERROR(1/J842, "X")</f>
        <v/>
      </c>
      <c r="L842" s="33">
        <f>IFERROR(I842-J842, "X")</f>
        <v/>
      </c>
      <c r="M842" s="33">
        <f>IFERROR(I842+J842, "X")</f>
        <v/>
      </c>
      <c r="N842" s="8" t="n">
        <v>1</v>
      </c>
      <c r="O842" s="9" t="n">
        <v>0</v>
      </c>
      <c r="P842" s="8" t="n">
        <v>0</v>
      </c>
      <c r="Q842" s="9" t="n">
        <v>1</v>
      </c>
      <c r="R842" s="9" t="n">
        <v>0</v>
      </c>
      <c r="S842" s="9" t="n">
        <v>0</v>
      </c>
      <c r="T842" s="9" t="n">
        <v>0</v>
      </c>
      <c r="U842" s="8" t="n">
        <v>11878</v>
      </c>
      <c r="V842" s="9" t="n">
        <v>20</v>
      </c>
      <c r="W842" s="9">
        <f>U842-V842-1</f>
        <v/>
      </c>
      <c r="X842" s="9">
        <f>COUNTIF(B:B,B842)</f>
        <v/>
      </c>
      <c r="Y842" s="7" t="n">
        <v>22</v>
      </c>
      <c r="Z842" s="7">
        <f>BQ842-Y842-6</f>
        <v/>
      </c>
      <c r="AA842" s="9" t="n">
        <v>0</v>
      </c>
      <c r="AB842" s="9" t="n">
        <v>1</v>
      </c>
      <c r="AC842" s="9" t="n">
        <v>0</v>
      </c>
      <c r="AD842" s="9" t="n">
        <v>0</v>
      </c>
      <c r="AE842" s="9" t="n">
        <v>1</v>
      </c>
      <c r="AF842" s="9" t="n">
        <v>0</v>
      </c>
      <c r="AG842" s="8" t="n">
        <v>0</v>
      </c>
      <c r="AH842" s="9" t="n">
        <v>1</v>
      </c>
      <c r="AI842" s="30" t="n">
        <v>0</v>
      </c>
      <c r="AJ842" s="9" t="n">
        <v>1</v>
      </c>
      <c r="AK842" s="30" t="n">
        <v>0</v>
      </c>
      <c r="AL842" s="21" t="n">
        <v>2017</v>
      </c>
      <c r="AM842" s="23">
        <f>LN(AL842)</f>
        <v/>
      </c>
      <c r="AN842" s="33" t="n">
        <v>0</v>
      </c>
      <c r="AO842" s="33" t="n">
        <v>0</v>
      </c>
      <c r="AP842" s="33" t="n">
        <v>0</v>
      </c>
      <c r="AQ842" s="43" t="n">
        <v>1</v>
      </c>
      <c r="AR842" s="33" t="inlineStr">
        <is>
          <t>.</t>
        </is>
      </c>
      <c r="AS842" s="43" t="inlineStr">
        <is>
          <t>.</t>
        </is>
      </c>
      <c r="AT842" s="42">
        <f>1-AU842</f>
        <v/>
      </c>
      <c r="AU842" s="18" t="n">
        <v>0.513</v>
      </c>
      <c r="AV842" t="n">
        <v>1</v>
      </c>
      <c r="AW842" s="40">
        <f>1-AV842</f>
        <v/>
      </c>
      <c r="AX842" t="inlineStr">
        <is>
          <t>.</t>
        </is>
      </c>
      <c r="AY842" s="40" t="inlineStr">
        <is>
          <t>.</t>
        </is>
      </c>
      <c r="BA842" s="18" t="n"/>
      <c r="BB842">
        <f>1-BC842</f>
        <v/>
      </c>
      <c r="BC842" s="18" t="n">
        <v>0.7615</v>
      </c>
      <c r="BD842" s="18" t="inlineStr">
        <is>
          <t>Palestine</t>
        </is>
      </c>
      <c r="BE842" t="n">
        <v>0</v>
      </c>
      <c r="BF842" t="n">
        <v>0</v>
      </c>
      <c r="BG842" t="n">
        <v>0</v>
      </c>
      <c r="BH842" t="n">
        <v>0</v>
      </c>
      <c r="BI842" t="n">
        <v>1</v>
      </c>
      <c r="BJ842" t="n">
        <v>0</v>
      </c>
      <c r="BK842" s="18" t="n">
        <v>0</v>
      </c>
      <c r="BL842" t="n">
        <v>0</v>
      </c>
      <c r="BM842" t="n">
        <v>1</v>
      </c>
      <c r="BN842" s="18" t="n">
        <v>0</v>
      </c>
      <c r="BO842" t="n">
        <v>80.17</v>
      </c>
      <c r="BP842" t="n">
        <v>775.6</v>
      </c>
      <c r="BQ842" s="25" t="n">
        <v>35.5</v>
      </c>
      <c r="BR842" t="n">
        <v>1</v>
      </c>
      <c r="BS842" t="n">
        <v>0</v>
      </c>
      <c r="BT842" t="n">
        <v>0</v>
      </c>
      <c r="BU842" t="n">
        <v>0</v>
      </c>
      <c r="BV842" t="n">
        <v>0</v>
      </c>
      <c r="BW842" t="n">
        <v>0</v>
      </c>
      <c r="BX842" t="n">
        <v>0</v>
      </c>
      <c r="BY842" s="18" t="n">
        <v>0</v>
      </c>
      <c r="BZ842" t="n">
        <v>0</v>
      </c>
      <c r="CA842" t="n">
        <v>0</v>
      </c>
      <c r="CB842" t="n">
        <v>0</v>
      </c>
      <c r="CC842" s="18" t="n">
        <v>1</v>
      </c>
      <c r="CD842" t="n">
        <v>0</v>
      </c>
      <c r="CE842" t="n">
        <v>0</v>
      </c>
      <c r="CF842" t="n">
        <v>0</v>
      </c>
      <c r="CG842" t="n">
        <v>0</v>
      </c>
      <c r="CH842" s="18" t="n">
        <v>0</v>
      </c>
      <c r="CI842" t="n">
        <v>1</v>
      </c>
      <c r="CJ842" t="n">
        <v>1</v>
      </c>
      <c r="CK842" t="n">
        <v>0</v>
      </c>
      <c r="CL842" t="n">
        <v>0</v>
      </c>
      <c r="CM842" t="n">
        <v>0</v>
      </c>
      <c r="CN842" t="n">
        <v>0</v>
      </c>
      <c r="CO842" t="n">
        <v>0</v>
      </c>
      <c r="CP842" t="n">
        <v>1</v>
      </c>
      <c r="CQ842" t="n">
        <v>1</v>
      </c>
      <c r="CR842" t="n">
        <v>1</v>
      </c>
      <c r="CS842" s="18" t="n">
        <v>1</v>
      </c>
      <c r="DD842" s="34" t="inlineStr">
        <is>
          <t>X</t>
        </is>
      </c>
    </row>
    <row r="843">
      <c r="A843" t="n">
        <v>842</v>
      </c>
      <c r="B843" t="n">
        <v>55</v>
      </c>
      <c r="C843" s="25" t="inlineStr">
        <is>
          <t>Ayyash et al. (2020)</t>
        </is>
      </c>
      <c r="D843" s="12" t="n">
        <v>1.698202107603541</v>
      </c>
      <c r="E843" s="14" t="n">
        <v>2.948973719790581</v>
      </c>
      <c r="F843" s="7" t="n">
        <v>0.5758620689655172</v>
      </c>
      <c r="G843" s="7">
        <f>D843-E843</f>
        <v/>
      </c>
      <c r="H843" s="16">
        <f>D843+E843</f>
        <v/>
      </c>
      <c r="I843" s="11">
        <f>IFERROR(F843/SQRT(F843^2+W843), "X")</f>
        <v/>
      </c>
      <c r="J843" s="33">
        <f>IFERROR(SQRT((1-I843^2)/W843), "X")</f>
        <v/>
      </c>
      <c r="K843" s="33">
        <f>IFERROR(1/J843, "X")</f>
        <v/>
      </c>
      <c r="L843" s="33">
        <f>IFERROR(I843-J843, "X")</f>
        <v/>
      </c>
      <c r="M843" s="33">
        <f>IFERROR(I843+J843, "X")</f>
        <v/>
      </c>
      <c r="N843" s="8" t="n">
        <v>1</v>
      </c>
      <c r="O843" s="9" t="n">
        <v>0</v>
      </c>
      <c r="P843" s="8" t="n">
        <v>0</v>
      </c>
      <c r="Q843" s="9" t="n">
        <v>1</v>
      </c>
      <c r="R843" s="9" t="n">
        <v>0</v>
      </c>
      <c r="S843" s="9" t="n">
        <v>0</v>
      </c>
      <c r="T843" s="9" t="n">
        <v>0</v>
      </c>
      <c r="U843" s="8" t="n">
        <v>11878</v>
      </c>
      <c r="V843" s="9" t="n">
        <v>20</v>
      </c>
      <c r="W843" s="9">
        <f>U843-V843-1</f>
        <v/>
      </c>
      <c r="X843" s="9">
        <f>COUNTIF(B:B,B843)</f>
        <v/>
      </c>
      <c r="Y843" s="7" t="n">
        <v>12</v>
      </c>
      <c r="Z843" s="7">
        <f>BQ843-Y843-6</f>
        <v/>
      </c>
      <c r="AA843" s="9" t="n">
        <v>0</v>
      </c>
      <c r="AB843" s="9" t="n">
        <v>1</v>
      </c>
      <c r="AC843" s="9" t="n">
        <v>0</v>
      </c>
      <c r="AD843" s="9" t="n">
        <v>0</v>
      </c>
      <c r="AE843" s="9" t="n">
        <v>1</v>
      </c>
      <c r="AF843" s="9" t="n">
        <v>0</v>
      </c>
      <c r="AG843" s="8" t="n">
        <v>0</v>
      </c>
      <c r="AH843" s="9" t="n">
        <v>1</v>
      </c>
      <c r="AI843" s="30" t="n">
        <v>0</v>
      </c>
      <c r="AJ843" s="9" t="n">
        <v>1</v>
      </c>
      <c r="AK843" s="30" t="n">
        <v>0</v>
      </c>
      <c r="AL843" s="21" t="n">
        <v>2017</v>
      </c>
      <c r="AM843" s="23">
        <f>LN(AL843)</f>
        <v/>
      </c>
      <c r="AN843" s="33" t="n">
        <v>0</v>
      </c>
      <c r="AO843" s="33" t="n">
        <v>0</v>
      </c>
      <c r="AP843" s="33" t="n">
        <v>1</v>
      </c>
      <c r="AQ843" s="43" t="n">
        <v>0</v>
      </c>
      <c r="AR843" s="33" t="inlineStr">
        <is>
          <t>.</t>
        </is>
      </c>
      <c r="AS843" s="43" t="inlineStr">
        <is>
          <t>.</t>
        </is>
      </c>
      <c r="AT843" s="42">
        <f>1-AU843</f>
        <v/>
      </c>
      <c r="AU843" s="18" t="n">
        <v>0.513</v>
      </c>
      <c r="AV843" t="n">
        <v>0</v>
      </c>
      <c r="AW843" s="40">
        <f>1-AV843</f>
        <v/>
      </c>
      <c r="AX843" t="inlineStr">
        <is>
          <t>.</t>
        </is>
      </c>
      <c r="AY843" s="40" t="inlineStr">
        <is>
          <t>.</t>
        </is>
      </c>
      <c r="BA843" s="18" t="n"/>
      <c r="BB843">
        <f>1-BC843</f>
        <v/>
      </c>
      <c r="BC843" s="18" t="n">
        <v>0.7615</v>
      </c>
      <c r="BD843" s="18" t="inlineStr">
        <is>
          <t>Palestine</t>
        </is>
      </c>
      <c r="BE843" t="n">
        <v>0</v>
      </c>
      <c r="BF843" t="n">
        <v>0</v>
      </c>
      <c r="BG843" t="n">
        <v>0</v>
      </c>
      <c r="BH843" t="n">
        <v>0</v>
      </c>
      <c r="BI843" t="n">
        <v>1</v>
      </c>
      <c r="BJ843" t="n">
        <v>0</v>
      </c>
      <c r="BK843" s="18" t="n">
        <v>0</v>
      </c>
      <c r="BL843" t="n">
        <v>0</v>
      </c>
      <c r="BM843" t="n">
        <v>1</v>
      </c>
      <c r="BN843" s="18" t="n">
        <v>0</v>
      </c>
      <c r="BO843" t="n">
        <v>80.17</v>
      </c>
      <c r="BP843" t="n">
        <v>775.6</v>
      </c>
      <c r="BQ843" s="25" t="n">
        <v>35.5</v>
      </c>
      <c r="BR843" t="n">
        <v>1</v>
      </c>
      <c r="BS843" t="n">
        <v>0</v>
      </c>
      <c r="BT843" t="n">
        <v>0</v>
      </c>
      <c r="BU843" t="n">
        <v>0</v>
      </c>
      <c r="BV843" t="n">
        <v>0</v>
      </c>
      <c r="BW843" t="n">
        <v>0</v>
      </c>
      <c r="BX843" t="n">
        <v>0</v>
      </c>
      <c r="BY843" s="18" t="n">
        <v>0</v>
      </c>
      <c r="BZ843" t="n">
        <v>0</v>
      </c>
      <c r="CA843" t="n">
        <v>0</v>
      </c>
      <c r="CB843" t="n">
        <v>0</v>
      </c>
      <c r="CC843" s="18" t="n">
        <v>1</v>
      </c>
      <c r="CD843" t="n">
        <v>0</v>
      </c>
      <c r="CE843" t="n">
        <v>0</v>
      </c>
      <c r="CF843" t="n">
        <v>0</v>
      </c>
      <c r="CG843" t="n">
        <v>0</v>
      </c>
      <c r="CH843" s="18" t="n">
        <v>0</v>
      </c>
      <c r="CI843" t="n">
        <v>1</v>
      </c>
      <c r="CJ843" t="n">
        <v>1</v>
      </c>
      <c r="CK843" t="n">
        <v>0</v>
      </c>
      <c r="CL843" t="n">
        <v>0</v>
      </c>
      <c r="CM843" t="n">
        <v>0</v>
      </c>
      <c r="CN843" t="n">
        <v>0</v>
      </c>
      <c r="CO843" t="n">
        <v>0</v>
      </c>
      <c r="CP843" t="n">
        <v>1</v>
      </c>
      <c r="CQ843" t="n">
        <v>1</v>
      </c>
      <c r="CR843" t="n">
        <v>1</v>
      </c>
      <c r="CS843" s="18" t="n">
        <v>1</v>
      </c>
      <c r="DD843" s="34" t="inlineStr">
        <is>
          <t>X</t>
        </is>
      </c>
    </row>
    <row r="844">
      <c r="A844" t="n">
        <v>843</v>
      </c>
      <c r="B844" t="n">
        <v>55</v>
      </c>
      <c r="C844" s="25" t="inlineStr">
        <is>
          <t>Ayyash et al. (2020)</t>
        </is>
      </c>
      <c r="D844" s="12" t="n">
        <v>11.7550571188636</v>
      </c>
      <c r="E844" s="14" t="n">
        <v>1.86055652374333</v>
      </c>
      <c r="F844" s="7" t="n">
        <v>6.318032786885246</v>
      </c>
      <c r="G844" s="7">
        <f>D844-E844</f>
        <v/>
      </c>
      <c r="H844" s="16">
        <f>D844+E844</f>
        <v/>
      </c>
      <c r="I844" s="11">
        <f>IFERROR(F844/SQRT(F844^2+W844), "X")</f>
        <v/>
      </c>
      <c r="J844" s="33">
        <f>IFERROR(SQRT((1-I844^2)/W844), "X")</f>
        <v/>
      </c>
      <c r="K844" s="33">
        <f>IFERROR(1/J844, "X")</f>
        <v/>
      </c>
      <c r="L844" s="33">
        <f>IFERROR(I844-J844, "X")</f>
        <v/>
      </c>
      <c r="M844" s="33">
        <f>IFERROR(I844+J844, "X")</f>
        <v/>
      </c>
      <c r="N844" s="8" t="n">
        <v>1</v>
      </c>
      <c r="O844" s="9" t="n">
        <v>0</v>
      </c>
      <c r="P844" s="8" t="n">
        <v>0</v>
      </c>
      <c r="Q844" s="9" t="n">
        <v>1</v>
      </c>
      <c r="R844" s="9" t="n">
        <v>0</v>
      </c>
      <c r="S844" s="9" t="n">
        <v>0</v>
      </c>
      <c r="T844" s="9" t="n">
        <v>0</v>
      </c>
      <c r="U844" s="8" t="n">
        <v>11878</v>
      </c>
      <c r="V844" s="9" t="n">
        <v>20</v>
      </c>
      <c r="W844" s="9">
        <f>U844-V844-1</f>
        <v/>
      </c>
      <c r="X844" s="9">
        <f>COUNTIF(B:B,B844)</f>
        <v/>
      </c>
      <c r="Y844" s="7" t="n">
        <v>14</v>
      </c>
      <c r="Z844" s="7">
        <f>BQ844-Y844-6</f>
        <v/>
      </c>
      <c r="AA844" s="9" t="n">
        <v>0</v>
      </c>
      <c r="AB844" s="9" t="n">
        <v>1</v>
      </c>
      <c r="AC844" s="9" t="n">
        <v>0</v>
      </c>
      <c r="AD844" s="9" t="n">
        <v>0</v>
      </c>
      <c r="AE844" s="9" t="n">
        <v>1</v>
      </c>
      <c r="AF844" s="9" t="n">
        <v>0</v>
      </c>
      <c r="AG844" s="8" t="n">
        <v>0</v>
      </c>
      <c r="AH844" s="9" t="n">
        <v>1</v>
      </c>
      <c r="AI844" s="30" t="n">
        <v>0</v>
      </c>
      <c r="AJ844" s="9" t="n">
        <v>1</v>
      </c>
      <c r="AK844" s="30" t="n">
        <v>0</v>
      </c>
      <c r="AL844" s="21" t="n">
        <v>2017</v>
      </c>
      <c r="AM844" s="23">
        <f>LN(AL844)</f>
        <v/>
      </c>
      <c r="AN844" s="33" t="n">
        <v>0</v>
      </c>
      <c r="AO844" s="33" t="n">
        <v>0</v>
      </c>
      <c r="AP844" s="33" t="n">
        <v>1</v>
      </c>
      <c r="AQ844" s="43" t="n">
        <v>0</v>
      </c>
      <c r="AR844" s="33" t="inlineStr">
        <is>
          <t>.</t>
        </is>
      </c>
      <c r="AS844" s="43" t="inlineStr">
        <is>
          <t>.</t>
        </is>
      </c>
      <c r="AT844" s="42">
        <f>1-AU844</f>
        <v/>
      </c>
      <c r="AU844" s="18" t="n">
        <v>0.513</v>
      </c>
      <c r="AV844" t="n">
        <v>0</v>
      </c>
      <c r="AW844" s="40">
        <f>1-AV844</f>
        <v/>
      </c>
      <c r="AX844" t="inlineStr">
        <is>
          <t>.</t>
        </is>
      </c>
      <c r="AY844" s="40" t="inlineStr">
        <is>
          <t>.</t>
        </is>
      </c>
      <c r="BA844" s="18" t="n"/>
      <c r="BB844">
        <f>1-BC844</f>
        <v/>
      </c>
      <c r="BC844" s="18" t="n">
        <v>0.7615</v>
      </c>
      <c r="BD844" s="18" t="inlineStr">
        <is>
          <t>Palestine</t>
        </is>
      </c>
      <c r="BE844" t="n">
        <v>0</v>
      </c>
      <c r="BF844" t="n">
        <v>0</v>
      </c>
      <c r="BG844" t="n">
        <v>0</v>
      </c>
      <c r="BH844" t="n">
        <v>0</v>
      </c>
      <c r="BI844" t="n">
        <v>1</v>
      </c>
      <c r="BJ844" t="n">
        <v>0</v>
      </c>
      <c r="BK844" s="18" t="n">
        <v>0</v>
      </c>
      <c r="BL844" t="n">
        <v>0</v>
      </c>
      <c r="BM844" t="n">
        <v>1</v>
      </c>
      <c r="BN844" s="18" t="n">
        <v>0</v>
      </c>
      <c r="BO844" t="n">
        <v>80.17</v>
      </c>
      <c r="BP844" t="n">
        <v>775.6</v>
      </c>
      <c r="BQ844" s="25" t="n">
        <v>35.5</v>
      </c>
      <c r="BR844" t="n">
        <v>1</v>
      </c>
      <c r="BS844" t="n">
        <v>0</v>
      </c>
      <c r="BT844" t="n">
        <v>0</v>
      </c>
      <c r="BU844" t="n">
        <v>0</v>
      </c>
      <c r="BV844" t="n">
        <v>0</v>
      </c>
      <c r="BW844" t="n">
        <v>0</v>
      </c>
      <c r="BX844" t="n">
        <v>0</v>
      </c>
      <c r="BY844" s="18" t="n">
        <v>0</v>
      </c>
      <c r="BZ844" t="n">
        <v>0</v>
      </c>
      <c r="CA844" t="n">
        <v>0</v>
      </c>
      <c r="CB844" t="n">
        <v>0</v>
      </c>
      <c r="CC844" s="18" t="n">
        <v>1</v>
      </c>
      <c r="CD844" t="n">
        <v>0</v>
      </c>
      <c r="CE844" t="n">
        <v>0</v>
      </c>
      <c r="CF844" t="n">
        <v>0</v>
      </c>
      <c r="CG844" t="n">
        <v>0</v>
      </c>
      <c r="CH844" s="18" t="n">
        <v>0</v>
      </c>
      <c r="CI844" t="n">
        <v>1</v>
      </c>
      <c r="CJ844" t="n">
        <v>1</v>
      </c>
      <c r="CK844" t="n">
        <v>0</v>
      </c>
      <c r="CL844" t="n">
        <v>0</v>
      </c>
      <c r="CM844" t="n">
        <v>0</v>
      </c>
      <c r="CN844" t="n">
        <v>0</v>
      </c>
      <c r="CO844" t="n">
        <v>0</v>
      </c>
      <c r="CP844" t="n">
        <v>1</v>
      </c>
      <c r="CQ844" t="n">
        <v>1</v>
      </c>
      <c r="CR844" t="n">
        <v>1</v>
      </c>
      <c r="CS844" s="18" t="n">
        <v>1</v>
      </c>
      <c r="DD844" s="34" t="inlineStr">
        <is>
          <t>X</t>
        </is>
      </c>
    </row>
    <row r="845">
      <c r="A845" t="n">
        <v>844</v>
      </c>
      <c r="B845" t="n">
        <v>55</v>
      </c>
      <c r="C845" s="25" t="inlineStr">
        <is>
          <t>Ayyash et al. (2020)</t>
        </is>
      </c>
      <c r="D845" s="12" t="n">
        <v>11.0133495541106</v>
      </c>
      <c r="E845" s="14" t="n">
        <v>1.237455006079843</v>
      </c>
      <c r="F845" s="7" t="n">
        <v>8.899999999999999</v>
      </c>
      <c r="G845" s="7">
        <f>D845-E845</f>
        <v/>
      </c>
      <c r="H845" s="16">
        <f>D845+E845</f>
        <v/>
      </c>
      <c r="I845" s="11">
        <f>IFERROR(F845/SQRT(F845^2+W845), "X")</f>
        <v/>
      </c>
      <c r="J845" s="33">
        <f>IFERROR(SQRT((1-I845^2)/W845), "X")</f>
        <v/>
      </c>
      <c r="K845" s="33">
        <f>IFERROR(1/J845, "X")</f>
        <v/>
      </c>
      <c r="L845" s="33">
        <f>IFERROR(I845-J845, "X")</f>
        <v/>
      </c>
      <c r="M845" s="33">
        <f>IFERROR(I845+J845, "X")</f>
        <v/>
      </c>
      <c r="N845" s="8" t="n">
        <v>1</v>
      </c>
      <c r="O845" s="9" t="n">
        <v>0</v>
      </c>
      <c r="P845" s="8" t="n">
        <v>0</v>
      </c>
      <c r="Q845" s="9" t="n">
        <v>1</v>
      </c>
      <c r="R845" s="9" t="n">
        <v>0</v>
      </c>
      <c r="S845" s="9" t="n">
        <v>0</v>
      </c>
      <c r="T845" s="9" t="n">
        <v>0</v>
      </c>
      <c r="U845" s="8" t="n">
        <v>11878</v>
      </c>
      <c r="V845" s="9" t="n">
        <v>20</v>
      </c>
      <c r="W845" s="9">
        <f>U845-V845-1</f>
        <v/>
      </c>
      <c r="X845" s="9">
        <f>COUNTIF(B:B,B845)</f>
        <v/>
      </c>
      <c r="Y845" s="7" t="n">
        <v>16</v>
      </c>
      <c r="Z845" s="7">
        <f>BQ845-Y845-6</f>
        <v/>
      </c>
      <c r="AA845" s="9" t="n">
        <v>0</v>
      </c>
      <c r="AB845" s="9" t="n">
        <v>1</v>
      </c>
      <c r="AC845" s="9" t="n">
        <v>0</v>
      </c>
      <c r="AD845" s="9" t="n">
        <v>0</v>
      </c>
      <c r="AE845" s="9" t="n">
        <v>1</v>
      </c>
      <c r="AF845" s="9" t="n">
        <v>0</v>
      </c>
      <c r="AG845" s="8" t="n">
        <v>0</v>
      </c>
      <c r="AH845" s="9" t="n">
        <v>1</v>
      </c>
      <c r="AI845" s="30" t="n">
        <v>0</v>
      </c>
      <c r="AJ845" s="9" t="n">
        <v>1</v>
      </c>
      <c r="AK845" s="30" t="n">
        <v>0</v>
      </c>
      <c r="AL845" s="21" t="n">
        <v>2017</v>
      </c>
      <c r="AM845" s="23">
        <f>LN(AL845)</f>
        <v/>
      </c>
      <c r="AN845" s="33" t="n">
        <v>0</v>
      </c>
      <c r="AO845" s="33" t="n">
        <v>0</v>
      </c>
      <c r="AP845" s="33" t="n">
        <v>0</v>
      </c>
      <c r="AQ845" s="43" t="n">
        <v>1</v>
      </c>
      <c r="AR845" s="33" t="inlineStr">
        <is>
          <t>.</t>
        </is>
      </c>
      <c r="AS845" s="43" t="inlineStr">
        <is>
          <t>.</t>
        </is>
      </c>
      <c r="AT845" s="42">
        <f>1-AU845</f>
        <v/>
      </c>
      <c r="AU845" s="18" t="n">
        <v>0.513</v>
      </c>
      <c r="AV845" t="n">
        <v>0</v>
      </c>
      <c r="AW845" s="40">
        <f>1-AV845</f>
        <v/>
      </c>
      <c r="AX845" t="inlineStr">
        <is>
          <t>.</t>
        </is>
      </c>
      <c r="AY845" s="40" t="inlineStr">
        <is>
          <t>.</t>
        </is>
      </c>
      <c r="BA845" s="18" t="n"/>
      <c r="BB845">
        <f>1-BC845</f>
        <v/>
      </c>
      <c r="BC845" s="18" t="n">
        <v>0.7615</v>
      </c>
      <c r="BD845" s="18" t="inlineStr">
        <is>
          <t>Palestine</t>
        </is>
      </c>
      <c r="BE845" t="n">
        <v>0</v>
      </c>
      <c r="BF845" t="n">
        <v>0</v>
      </c>
      <c r="BG845" t="n">
        <v>0</v>
      </c>
      <c r="BH845" t="n">
        <v>0</v>
      </c>
      <c r="BI845" t="n">
        <v>1</v>
      </c>
      <c r="BJ845" t="n">
        <v>0</v>
      </c>
      <c r="BK845" s="18" t="n">
        <v>0</v>
      </c>
      <c r="BL845" t="n">
        <v>0</v>
      </c>
      <c r="BM845" t="n">
        <v>1</v>
      </c>
      <c r="BN845" s="18" t="n">
        <v>0</v>
      </c>
      <c r="BO845" t="n">
        <v>80.17</v>
      </c>
      <c r="BP845" t="n">
        <v>775.6</v>
      </c>
      <c r="BQ845" s="25" t="n">
        <v>35.5</v>
      </c>
      <c r="BR845" t="n">
        <v>1</v>
      </c>
      <c r="BS845" t="n">
        <v>0</v>
      </c>
      <c r="BT845" t="n">
        <v>0</v>
      </c>
      <c r="BU845" t="n">
        <v>0</v>
      </c>
      <c r="BV845" t="n">
        <v>0</v>
      </c>
      <c r="BW845" t="n">
        <v>0</v>
      </c>
      <c r="BX845" t="n">
        <v>0</v>
      </c>
      <c r="BY845" s="18" t="n">
        <v>0</v>
      </c>
      <c r="BZ845" t="n">
        <v>0</v>
      </c>
      <c r="CA845" t="n">
        <v>0</v>
      </c>
      <c r="CB845" t="n">
        <v>0</v>
      </c>
      <c r="CC845" s="18" t="n">
        <v>1</v>
      </c>
      <c r="CD845" t="n">
        <v>0</v>
      </c>
      <c r="CE845" t="n">
        <v>0</v>
      </c>
      <c r="CF845" t="n">
        <v>0</v>
      </c>
      <c r="CG845" t="n">
        <v>0</v>
      </c>
      <c r="CH845" s="18" t="n">
        <v>0</v>
      </c>
      <c r="CI845" t="n">
        <v>1</v>
      </c>
      <c r="CJ845" t="n">
        <v>1</v>
      </c>
      <c r="CK845" t="n">
        <v>0</v>
      </c>
      <c r="CL845" t="n">
        <v>0</v>
      </c>
      <c r="CM845" t="n">
        <v>0</v>
      </c>
      <c r="CN845" t="n">
        <v>0</v>
      </c>
      <c r="CO845" t="n">
        <v>0</v>
      </c>
      <c r="CP845" t="n">
        <v>1</v>
      </c>
      <c r="CQ845" t="n">
        <v>1</v>
      </c>
      <c r="CR845" t="n">
        <v>1</v>
      </c>
      <c r="CS845" s="18" t="n">
        <v>1</v>
      </c>
      <c r="DD845" s="34" t="inlineStr">
        <is>
          <t>X</t>
        </is>
      </c>
    </row>
    <row r="846">
      <c r="A846" t="n">
        <v>845</v>
      </c>
      <c r="B846" t="n">
        <v>55</v>
      </c>
      <c r="C846" s="25" t="inlineStr">
        <is>
          <t>Ayyash et al. (2020)</t>
        </is>
      </c>
      <c r="D846" s="12" t="n">
        <v>13.86213352434218</v>
      </c>
      <c r="E846" s="14" t="n">
        <v>2.02488951240056</v>
      </c>
      <c r="F846" s="7" t="n">
        <v>6.845871559633028</v>
      </c>
      <c r="G846" s="7">
        <f>D846-E846</f>
        <v/>
      </c>
      <c r="H846" s="16">
        <f>D846+E846</f>
        <v/>
      </c>
      <c r="I846" s="11">
        <f>IFERROR(F846/SQRT(F846^2+W846), "X")</f>
        <v/>
      </c>
      <c r="J846" s="33">
        <f>IFERROR(SQRT((1-I846^2)/W846), "X")</f>
        <v/>
      </c>
      <c r="K846" s="33">
        <f>IFERROR(1/J846, "X")</f>
        <v/>
      </c>
      <c r="L846" s="33">
        <f>IFERROR(I846-J846, "X")</f>
        <v/>
      </c>
      <c r="M846" s="33">
        <f>IFERROR(I846+J846, "X")</f>
        <v/>
      </c>
      <c r="N846" s="8" t="n">
        <v>1</v>
      </c>
      <c r="O846" s="9" t="n">
        <v>0</v>
      </c>
      <c r="P846" s="8" t="n">
        <v>0</v>
      </c>
      <c r="Q846" s="9" t="n">
        <v>1</v>
      </c>
      <c r="R846" s="9" t="n">
        <v>0</v>
      </c>
      <c r="S846" s="9" t="n">
        <v>0</v>
      </c>
      <c r="T846" s="9" t="n">
        <v>0</v>
      </c>
      <c r="U846" s="8" t="n">
        <v>11878</v>
      </c>
      <c r="V846" s="9" t="n">
        <v>20</v>
      </c>
      <c r="W846" s="9">
        <f>U846-V846-1</f>
        <v/>
      </c>
      <c r="X846" s="9">
        <f>COUNTIF(B:B,B846)</f>
        <v/>
      </c>
      <c r="Y846" s="7" t="n">
        <v>18</v>
      </c>
      <c r="Z846" s="7">
        <f>BQ846-Y846-6</f>
        <v/>
      </c>
      <c r="AA846" s="9" t="n">
        <v>0</v>
      </c>
      <c r="AB846" s="9" t="n">
        <v>1</v>
      </c>
      <c r="AC846" s="9" t="n">
        <v>0</v>
      </c>
      <c r="AD846" s="9" t="n">
        <v>0</v>
      </c>
      <c r="AE846" s="9" t="n">
        <v>1</v>
      </c>
      <c r="AF846" s="9" t="n">
        <v>0</v>
      </c>
      <c r="AG846" s="8" t="n">
        <v>0</v>
      </c>
      <c r="AH846" s="9" t="n">
        <v>1</v>
      </c>
      <c r="AI846" s="30" t="n">
        <v>0</v>
      </c>
      <c r="AJ846" s="9" t="n">
        <v>1</v>
      </c>
      <c r="AK846" s="30" t="n">
        <v>0</v>
      </c>
      <c r="AL846" s="21" t="n">
        <v>2017</v>
      </c>
      <c r="AM846" s="23">
        <f>LN(AL846)</f>
        <v/>
      </c>
      <c r="AN846" s="33" t="n">
        <v>0</v>
      </c>
      <c r="AO846" s="33" t="n">
        <v>0</v>
      </c>
      <c r="AP846" s="33" t="n">
        <v>0</v>
      </c>
      <c r="AQ846" s="43" t="n">
        <v>1</v>
      </c>
      <c r="AR846" s="33" t="inlineStr">
        <is>
          <t>.</t>
        </is>
      </c>
      <c r="AS846" s="43" t="inlineStr">
        <is>
          <t>.</t>
        </is>
      </c>
      <c r="AT846" s="42">
        <f>1-AU846</f>
        <v/>
      </c>
      <c r="AU846" s="18" t="n">
        <v>0.513</v>
      </c>
      <c r="AV846" t="n">
        <v>0</v>
      </c>
      <c r="AW846" s="40">
        <f>1-AV846</f>
        <v/>
      </c>
      <c r="AX846" t="inlineStr">
        <is>
          <t>.</t>
        </is>
      </c>
      <c r="AY846" s="40" t="inlineStr">
        <is>
          <t>.</t>
        </is>
      </c>
      <c r="BA846" s="18" t="n"/>
      <c r="BB846">
        <f>1-BC846</f>
        <v/>
      </c>
      <c r="BC846" s="18" t="n">
        <v>0.7615</v>
      </c>
      <c r="BD846" s="18" t="inlineStr">
        <is>
          <t>Palestine</t>
        </is>
      </c>
      <c r="BE846" t="n">
        <v>0</v>
      </c>
      <c r="BF846" t="n">
        <v>0</v>
      </c>
      <c r="BG846" t="n">
        <v>0</v>
      </c>
      <c r="BH846" t="n">
        <v>0</v>
      </c>
      <c r="BI846" t="n">
        <v>1</v>
      </c>
      <c r="BJ846" t="n">
        <v>0</v>
      </c>
      <c r="BK846" s="18" t="n">
        <v>0</v>
      </c>
      <c r="BL846" t="n">
        <v>0</v>
      </c>
      <c r="BM846" t="n">
        <v>1</v>
      </c>
      <c r="BN846" s="18" t="n">
        <v>0</v>
      </c>
      <c r="BO846" t="n">
        <v>80.17</v>
      </c>
      <c r="BP846" t="n">
        <v>775.6</v>
      </c>
      <c r="BQ846" s="25" t="n">
        <v>35.5</v>
      </c>
      <c r="BR846" t="n">
        <v>1</v>
      </c>
      <c r="BS846" t="n">
        <v>0</v>
      </c>
      <c r="BT846" t="n">
        <v>0</v>
      </c>
      <c r="BU846" t="n">
        <v>0</v>
      </c>
      <c r="BV846" t="n">
        <v>0</v>
      </c>
      <c r="BW846" t="n">
        <v>0</v>
      </c>
      <c r="BX846" t="n">
        <v>0</v>
      </c>
      <c r="BY846" s="18" t="n">
        <v>0</v>
      </c>
      <c r="BZ846" t="n">
        <v>0</v>
      </c>
      <c r="CA846" t="n">
        <v>0</v>
      </c>
      <c r="CB846" t="n">
        <v>0</v>
      </c>
      <c r="CC846" s="18" t="n">
        <v>1</v>
      </c>
      <c r="CD846" t="n">
        <v>0</v>
      </c>
      <c r="CE846" t="n">
        <v>0</v>
      </c>
      <c r="CF846" t="n">
        <v>0</v>
      </c>
      <c r="CG846" t="n">
        <v>0</v>
      </c>
      <c r="CH846" s="18" t="n">
        <v>0</v>
      </c>
      <c r="CI846" t="n">
        <v>1</v>
      </c>
      <c r="CJ846" t="n">
        <v>1</v>
      </c>
      <c r="CK846" t="n">
        <v>0</v>
      </c>
      <c r="CL846" t="n">
        <v>0</v>
      </c>
      <c r="CM846" t="n">
        <v>0</v>
      </c>
      <c r="CN846" t="n">
        <v>0</v>
      </c>
      <c r="CO846" t="n">
        <v>0</v>
      </c>
      <c r="CP846" t="n">
        <v>1</v>
      </c>
      <c r="CQ846" t="n">
        <v>1</v>
      </c>
      <c r="CR846" t="n">
        <v>1</v>
      </c>
      <c r="CS846" s="18" t="n">
        <v>1</v>
      </c>
      <c r="DD846" s="34" t="inlineStr">
        <is>
          <t>X</t>
        </is>
      </c>
    </row>
    <row r="847">
      <c r="A847" t="n">
        <v>846</v>
      </c>
      <c r="B847" t="n">
        <v>55</v>
      </c>
      <c r="C847" s="25" t="inlineStr">
        <is>
          <t>Ayyash et al. (2020)</t>
        </is>
      </c>
      <c r="D847" s="12" t="n">
        <v>16.97754079215897</v>
      </c>
      <c r="E847" s="14" t="n">
        <v>21.48760204234318</v>
      </c>
      <c r="F847" s="7" t="n">
        <v>0.7901086756308712</v>
      </c>
      <c r="G847" s="7">
        <f>D847-E847</f>
        <v/>
      </c>
      <c r="H847" s="16">
        <f>D847+E847</f>
        <v/>
      </c>
      <c r="I847" s="11">
        <f>IFERROR(F847/SQRT(F847^2+W847), "X")</f>
        <v/>
      </c>
      <c r="J847" s="33">
        <f>IFERROR(SQRT((1-I847^2)/W847), "X")</f>
        <v/>
      </c>
      <c r="K847" s="33">
        <f>IFERROR(1/J847, "X")</f>
        <v/>
      </c>
      <c r="L847" s="33">
        <f>IFERROR(I847-J847, "X")</f>
        <v/>
      </c>
      <c r="M847" s="33">
        <f>IFERROR(I847+J847, "X")</f>
        <v/>
      </c>
      <c r="N847" s="8" t="n">
        <v>1</v>
      </c>
      <c r="O847" s="9" t="n">
        <v>0</v>
      </c>
      <c r="P847" s="8" t="n">
        <v>0</v>
      </c>
      <c r="Q847" s="9" t="n">
        <v>1</v>
      </c>
      <c r="R847" s="9" t="n">
        <v>0</v>
      </c>
      <c r="S847" s="9" t="n">
        <v>0</v>
      </c>
      <c r="T847" s="9" t="n">
        <v>0</v>
      </c>
      <c r="U847" s="8" t="n">
        <v>11878</v>
      </c>
      <c r="V847" s="9" t="n">
        <v>20</v>
      </c>
      <c r="W847" s="9">
        <f>U847-V847-1</f>
        <v/>
      </c>
      <c r="X847" s="9">
        <f>COUNTIF(B:B,B847)</f>
        <v/>
      </c>
      <c r="Y847" s="7" t="n">
        <v>18</v>
      </c>
      <c r="Z847" s="7">
        <f>BQ847-Y847-6</f>
        <v/>
      </c>
      <c r="AA847" s="9" t="n">
        <v>0</v>
      </c>
      <c r="AB847" s="9" t="n">
        <v>1</v>
      </c>
      <c r="AC847" s="9" t="n">
        <v>0</v>
      </c>
      <c r="AD847" s="9" t="n">
        <v>0</v>
      </c>
      <c r="AE847" s="9" t="n">
        <v>1</v>
      </c>
      <c r="AF847" s="9" t="n">
        <v>0</v>
      </c>
      <c r="AG847" s="8" t="n">
        <v>0</v>
      </c>
      <c r="AH847" s="9" t="n">
        <v>1</v>
      </c>
      <c r="AI847" s="30" t="n">
        <v>0</v>
      </c>
      <c r="AJ847" s="9" t="n">
        <v>1</v>
      </c>
      <c r="AK847" s="30" t="n">
        <v>0</v>
      </c>
      <c r="AL847" s="21" t="n">
        <v>2017</v>
      </c>
      <c r="AM847" s="23">
        <f>LN(AL847)</f>
        <v/>
      </c>
      <c r="AN847" s="33" t="n">
        <v>0</v>
      </c>
      <c r="AO847" s="33" t="n">
        <v>0</v>
      </c>
      <c r="AP847" s="33" t="n">
        <v>0</v>
      </c>
      <c r="AQ847" s="43" t="n">
        <v>1</v>
      </c>
      <c r="AR847" s="33" t="inlineStr">
        <is>
          <t>.</t>
        </is>
      </c>
      <c r="AS847" s="43" t="inlineStr">
        <is>
          <t>.</t>
        </is>
      </c>
      <c r="AT847" s="42">
        <f>1-AU847</f>
        <v/>
      </c>
      <c r="AU847" s="18" t="n">
        <v>0.513</v>
      </c>
      <c r="AV847" t="n">
        <v>0</v>
      </c>
      <c r="AW847" s="40">
        <f>1-AV847</f>
        <v/>
      </c>
      <c r="AX847" t="inlineStr">
        <is>
          <t>.</t>
        </is>
      </c>
      <c r="AY847" s="40" t="inlineStr">
        <is>
          <t>.</t>
        </is>
      </c>
      <c r="BA847" s="18" t="n"/>
      <c r="BB847">
        <f>1-BC847</f>
        <v/>
      </c>
      <c r="BC847" s="18" t="n">
        <v>0.7615</v>
      </c>
      <c r="BD847" s="18" t="inlineStr">
        <is>
          <t>Palestine</t>
        </is>
      </c>
      <c r="BE847" t="n">
        <v>0</v>
      </c>
      <c r="BF847" t="n">
        <v>0</v>
      </c>
      <c r="BG847" t="n">
        <v>0</v>
      </c>
      <c r="BH847" t="n">
        <v>0</v>
      </c>
      <c r="BI847" t="n">
        <v>1</v>
      </c>
      <c r="BJ847" t="n">
        <v>0</v>
      </c>
      <c r="BK847" s="18" t="n">
        <v>0</v>
      </c>
      <c r="BL847" t="n">
        <v>0</v>
      </c>
      <c r="BM847" t="n">
        <v>1</v>
      </c>
      <c r="BN847" s="18" t="n">
        <v>0</v>
      </c>
      <c r="BO847" t="n">
        <v>80.17</v>
      </c>
      <c r="BP847" t="n">
        <v>775.6</v>
      </c>
      <c r="BQ847" s="25" t="n">
        <v>35.5</v>
      </c>
      <c r="BR847" t="n">
        <v>1</v>
      </c>
      <c r="BS847" t="n">
        <v>0</v>
      </c>
      <c r="BT847" t="n">
        <v>0</v>
      </c>
      <c r="BU847" t="n">
        <v>0</v>
      </c>
      <c r="BV847" t="n">
        <v>0</v>
      </c>
      <c r="BW847" t="n">
        <v>0</v>
      </c>
      <c r="BX847" t="n">
        <v>0</v>
      </c>
      <c r="BY847" s="18" t="n">
        <v>0</v>
      </c>
      <c r="BZ847" t="n">
        <v>0</v>
      </c>
      <c r="CA847" t="n">
        <v>0</v>
      </c>
      <c r="CB847" t="n">
        <v>0</v>
      </c>
      <c r="CC847" s="18" t="n">
        <v>1</v>
      </c>
      <c r="CD847" t="n">
        <v>0</v>
      </c>
      <c r="CE847" t="n">
        <v>0</v>
      </c>
      <c r="CF847" t="n">
        <v>0</v>
      </c>
      <c r="CG847" t="n">
        <v>0</v>
      </c>
      <c r="CH847" s="18" t="n">
        <v>0</v>
      </c>
      <c r="CI847" t="n">
        <v>1</v>
      </c>
      <c r="CJ847" t="n">
        <v>1</v>
      </c>
      <c r="CK847" t="n">
        <v>0</v>
      </c>
      <c r="CL847" t="n">
        <v>0</v>
      </c>
      <c r="CM847" t="n">
        <v>0</v>
      </c>
      <c r="CN847" t="n">
        <v>0</v>
      </c>
      <c r="CO847" t="n">
        <v>0</v>
      </c>
      <c r="CP847" t="n">
        <v>1</v>
      </c>
      <c r="CQ847" t="n">
        <v>1</v>
      </c>
      <c r="CR847" t="n">
        <v>1</v>
      </c>
      <c r="CS847" s="18" t="n">
        <v>1</v>
      </c>
      <c r="DD847" s="34" t="inlineStr">
        <is>
          <t>X</t>
        </is>
      </c>
    </row>
    <row r="848" customFormat="1" s="207">
      <c r="A848" s="207" t="n">
        <v>847</v>
      </c>
      <c r="B848" s="207" t="n">
        <v>55</v>
      </c>
      <c r="C848" s="208" t="inlineStr">
        <is>
          <t>Ayyash et al. (2020)</t>
        </is>
      </c>
      <c r="D848" s="209" t="n">
        <v>16.34840264889846</v>
      </c>
      <c r="E848" s="210" t="n">
        <v>2.032634331922353</v>
      </c>
      <c r="F848" s="211" t="n">
        <v>8.042962962962964</v>
      </c>
      <c r="G848" s="211">
        <f>D848-E848</f>
        <v/>
      </c>
      <c r="H848" s="212">
        <f>D848+E848</f>
        <v/>
      </c>
      <c r="I848" s="213">
        <f>IFERROR(F848/SQRT(F848^2+W848), "X")</f>
        <v/>
      </c>
      <c r="J848" s="214">
        <f>IFERROR(SQRT((1-I848^2)/W848), "X")</f>
        <v/>
      </c>
      <c r="K848" s="214">
        <f>IFERROR(1/J848, "X")</f>
        <v/>
      </c>
      <c r="L848" s="214">
        <f>IFERROR(I848-J848, "X")</f>
        <v/>
      </c>
      <c r="M848" s="214">
        <f>IFERROR(I848+J848, "X")</f>
        <v/>
      </c>
      <c r="N848" s="215" t="n">
        <v>1</v>
      </c>
      <c r="O848" s="216" t="n">
        <v>0</v>
      </c>
      <c r="P848" s="215" t="n">
        <v>0</v>
      </c>
      <c r="Q848" s="216" t="n">
        <v>1</v>
      </c>
      <c r="R848" s="216" t="n">
        <v>0</v>
      </c>
      <c r="S848" s="216" t="n">
        <v>0</v>
      </c>
      <c r="T848" s="216" t="n">
        <v>0</v>
      </c>
      <c r="U848" s="215" t="n">
        <v>11878</v>
      </c>
      <c r="V848" s="216" t="n">
        <v>20</v>
      </c>
      <c r="W848" s="216">
        <f>U848-V848-1</f>
        <v/>
      </c>
      <c r="X848" s="216">
        <f>COUNTIF(B:B,B848)</f>
        <v/>
      </c>
      <c r="Y848" s="211" t="n">
        <v>22</v>
      </c>
      <c r="Z848" s="211">
        <f>BQ848-Y848-6</f>
        <v/>
      </c>
      <c r="AA848" s="216" t="n">
        <v>0</v>
      </c>
      <c r="AB848" s="216" t="n">
        <v>1</v>
      </c>
      <c r="AC848" s="216" t="n">
        <v>0</v>
      </c>
      <c r="AD848" s="216" t="n">
        <v>0</v>
      </c>
      <c r="AE848" s="216" t="n">
        <v>1</v>
      </c>
      <c r="AF848" s="216" t="n">
        <v>0</v>
      </c>
      <c r="AG848" s="215" t="n">
        <v>0</v>
      </c>
      <c r="AH848" s="216" t="n">
        <v>1</v>
      </c>
      <c r="AI848" s="217" t="n">
        <v>0</v>
      </c>
      <c r="AJ848" s="216" t="n">
        <v>1</v>
      </c>
      <c r="AK848" s="217" t="n">
        <v>0</v>
      </c>
      <c r="AL848" s="218" t="n">
        <v>2017</v>
      </c>
      <c r="AM848" s="219">
        <f>LN(AL848)</f>
        <v/>
      </c>
      <c r="AN848" s="214" t="n">
        <v>0</v>
      </c>
      <c r="AO848" s="214" t="n">
        <v>0</v>
      </c>
      <c r="AP848" s="214" t="n">
        <v>0</v>
      </c>
      <c r="AQ848" s="220" t="n">
        <v>1</v>
      </c>
      <c r="AR848" s="214" t="inlineStr">
        <is>
          <t>.</t>
        </is>
      </c>
      <c r="AS848" s="220" t="inlineStr">
        <is>
          <t>.</t>
        </is>
      </c>
      <c r="AT848" s="221">
        <f>1-AU848</f>
        <v/>
      </c>
      <c r="AU848" s="222" t="n">
        <v>0.513</v>
      </c>
      <c r="AV848" s="207" t="n">
        <v>0</v>
      </c>
      <c r="AW848" s="223">
        <f>1-AV848</f>
        <v/>
      </c>
      <c r="AX848" s="207" t="inlineStr">
        <is>
          <t>.</t>
        </is>
      </c>
      <c r="AY848" s="223" t="inlineStr">
        <is>
          <t>.</t>
        </is>
      </c>
      <c r="BA848" s="222" t="n"/>
      <c r="BB848" s="207">
        <f>1-BC848</f>
        <v/>
      </c>
      <c r="BC848" s="222" t="n">
        <v>0.7615</v>
      </c>
      <c r="BD848" s="222" t="inlineStr">
        <is>
          <t>Palestine</t>
        </is>
      </c>
      <c r="BE848" t="n">
        <v>0</v>
      </c>
      <c r="BF848" t="n">
        <v>0</v>
      </c>
      <c r="BG848" t="n">
        <v>0</v>
      </c>
      <c r="BH848" t="n">
        <v>0</v>
      </c>
      <c r="BI848" t="n">
        <v>1</v>
      </c>
      <c r="BJ848" t="n">
        <v>0</v>
      </c>
      <c r="BK848" s="222" t="n">
        <v>0</v>
      </c>
      <c r="BL848" t="n">
        <v>0</v>
      </c>
      <c r="BM848" t="n">
        <v>1</v>
      </c>
      <c r="BN848" s="222" t="n">
        <v>0</v>
      </c>
      <c r="BO848" t="n">
        <v>80.17</v>
      </c>
      <c r="BP848" t="n">
        <v>775.6</v>
      </c>
      <c r="BQ848" s="208" t="n">
        <v>35.5</v>
      </c>
      <c r="BR848" s="207" t="n">
        <v>1</v>
      </c>
      <c r="BS848" s="207" t="n">
        <v>0</v>
      </c>
      <c r="BT848" s="207" t="n">
        <v>0</v>
      </c>
      <c r="BU848" s="207" t="n">
        <v>0</v>
      </c>
      <c r="BV848" s="207" t="n">
        <v>0</v>
      </c>
      <c r="BW848" s="207" t="n">
        <v>0</v>
      </c>
      <c r="BX848" s="207" t="n">
        <v>0</v>
      </c>
      <c r="BY848" s="222" t="n">
        <v>0</v>
      </c>
      <c r="BZ848" s="207" t="n">
        <v>0</v>
      </c>
      <c r="CA848" s="207" t="n">
        <v>0</v>
      </c>
      <c r="CB848" s="207" t="n">
        <v>0</v>
      </c>
      <c r="CC848" s="222" t="n">
        <v>1</v>
      </c>
      <c r="CD848" s="207" t="n">
        <v>0</v>
      </c>
      <c r="CE848" s="207" t="n">
        <v>0</v>
      </c>
      <c r="CF848" s="207" t="n">
        <v>0</v>
      </c>
      <c r="CG848" s="207" t="n">
        <v>0</v>
      </c>
      <c r="CH848" s="222" t="n">
        <v>0</v>
      </c>
      <c r="CI848" s="207" t="n">
        <v>1</v>
      </c>
      <c r="CJ848" s="207" t="n">
        <v>1</v>
      </c>
      <c r="CK848" s="207" t="n">
        <v>0</v>
      </c>
      <c r="CL848" s="207" t="n">
        <v>0</v>
      </c>
      <c r="CM848" s="207" t="n">
        <v>0</v>
      </c>
      <c r="CN848" s="207" t="n">
        <v>0</v>
      </c>
      <c r="CO848" s="207" t="n">
        <v>0</v>
      </c>
      <c r="CP848" s="207" t="n">
        <v>1</v>
      </c>
      <c r="CQ848" s="207" t="n">
        <v>1</v>
      </c>
      <c r="CR848" s="207" t="n">
        <v>1</v>
      </c>
      <c r="CS848" s="222" t="n">
        <v>1</v>
      </c>
      <c r="CY848" s="224" t="n"/>
      <c r="DD848" s="224" t="inlineStr">
        <is>
          <t>X</t>
        </is>
      </c>
    </row>
    <row r="849">
      <c r="A849" t="n">
        <v>848</v>
      </c>
      <c r="B849" t="n">
        <v>56</v>
      </c>
      <c r="D849" s="12" t="n"/>
      <c r="E849" s="14" t="n"/>
      <c r="H849" s="16" t="n"/>
      <c r="I849" s="11" t="n"/>
      <c r="J849" s="33" t="n"/>
      <c r="K849" s="33" t="n"/>
      <c r="L849" s="33" t="n"/>
      <c r="M849" s="33" t="n"/>
      <c r="N849" s="8" t="n"/>
      <c r="X849" s="9">
        <f>COUNTIF(B:B,B849)</f>
        <v/>
      </c>
      <c r="AG849" s="8" t="n"/>
      <c r="AI849" s="30" t="n"/>
      <c r="AK849" s="30" t="n"/>
      <c r="AL849" s="21" t="n"/>
      <c r="AM849" s="23">
        <f>LN(AL849)</f>
        <v/>
      </c>
      <c r="AW849" s="40" t="n"/>
      <c r="AY849" s="40" t="n"/>
      <c r="BA849" s="18" t="n"/>
      <c r="BC849" s="18" t="n"/>
      <c r="BD849" s="18" t="n"/>
      <c r="BK849" s="18" t="n"/>
      <c r="BN849" s="18" t="n"/>
      <c r="BY849" s="18" t="n"/>
      <c r="CC849" s="18" t="n"/>
      <c r="CH849" s="18" t="n"/>
      <c r="CS849" s="18" t="n"/>
      <c r="DD849" s="34" t="inlineStr">
        <is>
          <t>X</t>
        </is>
      </c>
    </row>
    <row r="850">
      <c r="A850" t="n">
        <v>849</v>
      </c>
      <c r="B850" t="n">
        <v>56</v>
      </c>
      <c r="D850" s="12" t="n"/>
      <c r="E850" s="14" t="n"/>
      <c r="H850" s="16" t="n"/>
      <c r="I850" s="11" t="n"/>
      <c r="J850" s="33" t="n"/>
      <c r="K850" s="33" t="n"/>
      <c r="L850" s="33" t="n"/>
      <c r="M850" s="33" t="n"/>
      <c r="N850" s="8" t="n"/>
      <c r="X850" s="9">
        <f>COUNTIF(B:B,B850)</f>
        <v/>
      </c>
      <c r="AG850" s="8" t="n"/>
      <c r="AI850" s="30" t="n"/>
      <c r="AK850" s="30" t="n"/>
      <c r="AL850" s="21" t="n"/>
      <c r="AM850" s="23">
        <f>LN(AL850)</f>
        <v/>
      </c>
      <c r="AW850" s="40" t="n"/>
      <c r="AY850" s="40" t="n"/>
      <c r="BA850" s="18" t="n"/>
      <c r="BC850" s="18" t="n"/>
      <c r="BD850" s="18" t="n"/>
      <c r="BK850" s="18" t="n"/>
      <c r="BN850" s="18" t="n"/>
      <c r="BY850" s="18" t="n"/>
      <c r="CC850" s="18" t="n"/>
      <c r="CH850" s="18" t="n"/>
      <c r="CS850" s="18" t="n"/>
      <c r="DD850" s="34" t="inlineStr">
        <is>
          <t>X</t>
        </is>
      </c>
    </row>
    <row r="851">
      <c r="A851" t="n">
        <v>850</v>
      </c>
      <c r="D851" s="12" t="n"/>
      <c r="E851" s="14" t="n"/>
      <c r="H851" s="16" t="n"/>
      <c r="I851" s="11" t="n"/>
      <c r="J851" s="33" t="n"/>
      <c r="K851" s="33" t="n"/>
      <c r="L851" s="33" t="n"/>
      <c r="M851" s="33" t="n"/>
      <c r="N851" s="8" t="n"/>
      <c r="X851" s="9">
        <f>COUNTIF(B:B,B851)</f>
        <v/>
      </c>
      <c r="AG851" s="8" t="n"/>
      <c r="AI851" s="30" t="n"/>
      <c r="AK851" s="30" t="n"/>
      <c r="AL851" s="21" t="n"/>
      <c r="AM851" s="23">
        <f>LN(AL851)</f>
        <v/>
      </c>
      <c r="AW851" s="40" t="n"/>
      <c r="AY851" s="40" t="n"/>
      <c r="BA851" s="18" t="n"/>
      <c r="BC851" s="18" t="n"/>
      <c r="BD851" s="18" t="n"/>
      <c r="BK851" s="18" t="n"/>
      <c r="BN851" s="18" t="n"/>
      <c r="BY851" s="18" t="n"/>
      <c r="CC851" s="18" t="n"/>
      <c r="CH851" s="18" t="n"/>
      <c r="CS851" s="18" t="n"/>
      <c r="DD851" s="34" t="inlineStr">
        <is>
          <t>X</t>
        </is>
      </c>
    </row>
    <row r="852">
      <c r="A852" t="n">
        <v>851</v>
      </c>
      <c r="D852" s="12" t="n"/>
      <c r="E852" s="14" t="n"/>
      <c r="H852" s="16" t="n"/>
      <c r="I852" s="11" t="n"/>
      <c r="J852" s="33" t="n"/>
      <c r="K852" s="33" t="n"/>
      <c r="L852" s="33" t="n"/>
      <c r="M852" s="33" t="n"/>
      <c r="N852" s="8" t="n"/>
      <c r="X852" s="9">
        <f>COUNTIF(B:B,B852)</f>
        <v/>
      </c>
      <c r="AG852" s="8" t="n"/>
      <c r="AI852" s="30" t="n"/>
      <c r="AK852" s="30" t="n"/>
      <c r="AL852" s="21" t="n"/>
      <c r="AM852" s="23">
        <f>LN(AL852)</f>
        <v/>
      </c>
      <c r="AW852" s="40" t="n"/>
      <c r="AY852" s="40" t="n"/>
      <c r="BA852" s="18" t="n"/>
      <c r="BC852" s="18" t="n"/>
      <c r="BD852" s="18" t="n"/>
      <c r="BK852" s="18" t="n"/>
      <c r="BN852" s="18" t="n"/>
      <c r="BY852" s="18" t="n"/>
      <c r="CC852" s="18" t="n"/>
      <c r="CH852" s="18" t="n"/>
      <c r="CS852" s="18" t="n"/>
      <c r="DD852" s="34" t="inlineStr">
        <is>
          <t>X</t>
        </is>
      </c>
    </row>
    <row r="853">
      <c r="A853" t="n">
        <v>852</v>
      </c>
      <c r="D853" s="12" t="n"/>
      <c r="E853" s="14" t="n"/>
      <c r="H853" s="16" t="n"/>
      <c r="I853" s="11" t="n"/>
      <c r="J853" s="33" t="n"/>
      <c r="K853" s="33" t="n"/>
      <c r="L853" s="33" t="n"/>
      <c r="M853" s="33" t="n"/>
      <c r="N853" s="8" t="n"/>
      <c r="X853" s="9">
        <f>COUNTIF(B:B,B853)</f>
        <v/>
      </c>
      <c r="AG853" s="8" t="n"/>
      <c r="AI853" s="30" t="n"/>
      <c r="AK853" s="30" t="n"/>
      <c r="AL853" s="21" t="n"/>
      <c r="AM853" s="23">
        <f>LN(AL853)</f>
        <v/>
      </c>
      <c r="AW853" s="40" t="n"/>
      <c r="AY853" s="40" t="n"/>
      <c r="BA853" s="18" t="n"/>
      <c r="BC853" s="18" t="n"/>
      <c r="BD853" s="18" t="n"/>
      <c r="BK853" s="18" t="n"/>
      <c r="BN853" s="18" t="n"/>
      <c r="BY853" s="18" t="n"/>
      <c r="CC853" s="18" t="n"/>
      <c r="CH853" s="18" t="n"/>
      <c r="CS853" s="18" t="n"/>
      <c r="DD853" s="34" t="inlineStr">
        <is>
          <t>X</t>
        </is>
      </c>
    </row>
    <row r="854">
      <c r="A854" t="n">
        <v>853</v>
      </c>
      <c r="D854" s="12" t="n"/>
      <c r="E854" s="14" t="n"/>
      <c r="H854" s="16" t="n"/>
      <c r="I854" s="11" t="n"/>
      <c r="J854" s="33" t="n"/>
      <c r="K854" s="33" t="n"/>
      <c r="L854" s="33" t="n"/>
      <c r="M854" s="33" t="n"/>
      <c r="N854" s="8" t="n"/>
      <c r="X854" s="9">
        <f>COUNTIF(B:B,B854)</f>
        <v/>
      </c>
      <c r="AG854" s="8" t="n"/>
      <c r="AI854" s="30" t="n"/>
      <c r="AK854" s="30" t="n"/>
      <c r="AL854" s="21" t="n"/>
      <c r="AM854" s="23">
        <f>LN(AL854)</f>
        <v/>
      </c>
      <c r="AW854" s="40" t="n"/>
      <c r="AY854" s="40" t="n"/>
      <c r="BA854" s="18" t="n"/>
      <c r="BC854" s="18" t="n"/>
      <c r="BD854" s="18" t="n"/>
      <c r="BK854" s="18" t="n"/>
      <c r="BN854" s="18" t="n"/>
      <c r="BY854" s="18" t="n"/>
      <c r="CC854" s="18" t="n"/>
      <c r="CH854" s="18" t="n"/>
      <c r="CS854" s="18" t="n"/>
      <c r="DD854" s="34" t="inlineStr">
        <is>
          <t>X</t>
        </is>
      </c>
    </row>
    <row r="855">
      <c r="A855" t="n">
        <v>854</v>
      </c>
      <c r="D855" s="12" t="n"/>
      <c r="E855" s="14" t="n"/>
      <c r="H855" s="16" t="n"/>
      <c r="I855" s="11" t="n"/>
      <c r="J855" s="33" t="n"/>
      <c r="K855" s="33" t="n"/>
      <c r="L855" s="33" t="n"/>
      <c r="M855" s="33" t="n"/>
      <c r="N855" s="8" t="n"/>
      <c r="X855" s="9">
        <f>COUNTIF(B:B,B855)</f>
        <v/>
      </c>
      <c r="AG855" s="8" t="n"/>
      <c r="AI855" s="30" t="n"/>
      <c r="AK855" s="30" t="n"/>
      <c r="AL855" s="21" t="n"/>
      <c r="AM855" s="23">
        <f>LN(AL855)</f>
        <v/>
      </c>
      <c r="AW855" s="40" t="n"/>
      <c r="AY855" s="40" t="n"/>
      <c r="BA855" s="18" t="n"/>
      <c r="BC855" s="18" t="n"/>
      <c r="BD855" s="18" t="n"/>
      <c r="BK855" s="18" t="n"/>
      <c r="BN855" s="18" t="n"/>
      <c r="BY855" s="18" t="n"/>
      <c r="CC855" s="18" t="n"/>
      <c r="CH855" s="18" t="n"/>
      <c r="CS855" s="18" t="n"/>
      <c r="DD855" s="34" t="inlineStr">
        <is>
          <t>X</t>
        </is>
      </c>
    </row>
    <row r="856">
      <c r="A856" t="n">
        <v>855</v>
      </c>
      <c r="D856" s="12" t="n"/>
      <c r="E856" s="14" t="n"/>
      <c r="H856" s="16" t="n"/>
      <c r="I856" s="11" t="n"/>
      <c r="J856" s="33" t="n"/>
      <c r="K856" s="33" t="n"/>
      <c r="L856" s="33" t="n"/>
      <c r="M856" s="33" t="n"/>
      <c r="N856" s="8" t="n"/>
      <c r="X856" s="9">
        <f>COUNTIF(B:B,B856)</f>
        <v/>
      </c>
      <c r="AG856" s="8" t="n"/>
      <c r="AI856" s="30" t="n"/>
      <c r="AK856" s="30" t="n"/>
      <c r="AL856" s="21" t="n"/>
      <c r="AM856" s="23">
        <f>LN(AL856)</f>
        <v/>
      </c>
      <c r="AW856" s="40" t="n"/>
      <c r="AY856" s="40" t="n"/>
      <c r="BA856" s="18" t="n"/>
      <c r="BC856" s="18" t="n"/>
      <c r="BD856" s="18" t="n"/>
      <c r="BK856" s="18" t="n"/>
      <c r="BN856" s="18" t="n"/>
      <c r="BY856" s="18" t="n"/>
      <c r="CC856" s="18" t="n"/>
      <c r="CH856" s="18" t="n"/>
      <c r="CS856" s="18" t="n"/>
      <c r="DD856" s="34" t="inlineStr">
        <is>
          <t>X</t>
        </is>
      </c>
    </row>
    <row r="857">
      <c r="A857" t="n">
        <v>856</v>
      </c>
      <c r="D857" s="12" t="n"/>
      <c r="E857" s="14" t="n"/>
      <c r="H857" s="16" t="n"/>
      <c r="I857" s="11" t="n"/>
      <c r="J857" s="33" t="n"/>
      <c r="K857" s="33" t="n"/>
      <c r="L857" s="33" t="n"/>
      <c r="M857" s="33" t="n"/>
      <c r="N857" s="8" t="n"/>
      <c r="X857" s="9">
        <f>COUNTIF(B:B,B857)</f>
        <v/>
      </c>
      <c r="AG857" s="8" t="n"/>
      <c r="AI857" s="30" t="n"/>
      <c r="AK857" s="30" t="n"/>
      <c r="AL857" s="21" t="n"/>
      <c r="AM857" s="23">
        <f>LN(AL857)</f>
        <v/>
      </c>
      <c r="AW857" s="40" t="n"/>
      <c r="AY857" s="40" t="n"/>
      <c r="BA857" s="18" t="n"/>
      <c r="BC857" s="18" t="n"/>
      <c r="BD857" s="18" t="n"/>
      <c r="BK857" s="18" t="n"/>
      <c r="BN857" s="18" t="n"/>
      <c r="BY857" s="18" t="n"/>
      <c r="CC857" s="18" t="n"/>
      <c r="CH857" s="18" t="n"/>
      <c r="CS857" s="18" t="n"/>
      <c r="DD857" s="34" t="inlineStr">
        <is>
          <t>X</t>
        </is>
      </c>
    </row>
    <row r="858">
      <c r="A858" t="n">
        <v>857</v>
      </c>
      <c r="D858" s="12" t="n"/>
      <c r="E858" s="14" t="n"/>
      <c r="H858" s="16" t="n"/>
      <c r="I858" s="11" t="n"/>
      <c r="J858" s="33" t="n"/>
      <c r="K858" s="33" t="n"/>
      <c r="L858" s="33" t="n"/>
      <c r="M858" s="33" t="n"/>
      <c r="N858" s="8" t="n"/>
      <c r="X858" s="9">
        <f>COUNTIF(B:B,B858)</f>
        <v/>
      </c>
      <c r="AG858" s="8" t="n"/>
      <c r="AI858" s="30" t="n"/>
      <c r="AK858" s="30" t="n"/>
      <c r="AL858" s="21" t="n"/>
      <c r="AM858" s="23">
        <f>LN(AL858)</f>
        <v/>
      </c>
      <c r="AW858" s="40" t="n"/>
      <c r="AY858" s="40" t="n"/>
      <c r="BA858" s="18" t="n"/>
      <c r="BC858" s="18" t="n"/>
      <c r="BD858" s="18" t="n"/>
      <c r="BK858" s="18" t="n"/>
      <c r="BN858" s="18" t="n"/>
      <c r="BY858" s="18" t="n"/>
      <c r="CC858" s="18" t="n"/>
      <c r="CH858" s="18" t="n"/>
      <c r="CS858" s="18" t="n"/>
      <c r="DD858" s="34" t="inlineStr">
        <is>
          <t>X</t>
        </is>
      </c>
    </row>
    <row r="859">
      <c r="A859" t="n">
        <v>858</v>
      </c>
      <c r="D859" s="12" t="n"/>
      <c r="E859" s="14" t="n"/>
      <c r="H859" s="16" t="n"/>
      <c r="I859" s="11" t="n"/>
      <c r="J859" s="33" t="n"/>
      <c r="K859" s="33" t="n"/>
      <c r="L859" s="33" t="n"/>
      <c r="M859" s="33" t="n"/>
      <c r="N859" s="8" t="n"/>
      <c r="X859" s="9">
        <f>COUNTIF(B:B,B859)</f>
        <v/>
      </c>
      <c r="AG859" s="8" t="n"/>
      <c r="AI859" s="30" t="n"/>
      <c r="AK859" s="30" t="n"/>
      <c r="AL859" s="21" t="n"/>
      <c r="AM859" s="23">
        <f>LN(AL859)</f>
        <v/>
      </c>
      <c r="AW859" s="40" t="n"/>
      <c r="AY859" s="40" t="n"/>
      <c r="BA859" s="18" t="n"/>
      <c r="BC859" s="18" t="n"/>
      <c r="BD859" s="18" t="n"/>
      <c r="BK859" s="18" t="n"/>
      <c r="BN859" s="18" t="n"/>
      <c r="BY859" s="18" t="n"/>
      <c r="CC859" s="18" t="n"/>
      <c r="CH859" s="18" t="n"/>
      <c r="CS859" s="18" t="n"/>
      <c r="DD859" s="34" t="inlineStr">
        <is>
          <t>X</t>
        </is>
      </c>
    </row>
    <row r="860">
      <c r="A860" t="n">
        <v>859</v>
      </c>
      <c r="D860" s="12" t="n"/>
      <c r="E860" s="14" t="n"/>
      <c r="H860" s="16" t="n"/>
      <c r="I860" s="11" t="n"/>
      <c r="J860" s="33" t="n"/>
      <c r="K860" s="33" t="n"/>
      <c r="L860" s="33" t="n"/>
      <c r="M860" s="33" t="n"/>
      <c r="N860" s="8" t="n"/>
      <c r="X860" s="9">
        <f>COUNTIF(B:B,B860)</f>
        <v/>
      </c>
      <c r="AG860" s="8" t="n"/>
      <c r="AI860" s="30" t="n"/>
      <c r="AK860" s="30" t="n"/>
      <c r="AL860" s="21" t="n"/>
      <c r="AM860" s="23">
        <f>LN(AL860)</f>
        <v/>
      </c>
      <c r="AW860" s="40" t="n"/>
      <c r="AY860" s="40" t="n"/>
      <c r="BA860" s="18" t="n"/>
      <c r="BC860" s="18" t="n"/>
      <c r="BD860" s="18" t="n"/>
      <c r="BK860" s="18" t="n"/>
      <c r="BN860" s="18" t="n"/>
      <c r="BY860" s="18" t="n"/>
      <c r="CC860" s="18" t="n"/>
      <c r="CH860" s="18" t="n"/>
      <c r="CS860" s="18" t="n"/>
      <c r="DD860" s="34" t="inlineStr">
        <is>
          <t>X</t>
        </is>
      </c>
    </row>
    <row r="861">
      <c r="A861" t="n">
        <v>860</v>
      </c>
      <c r="D861" s="12" t="n"/>
      <c r="E861" s="14" t="n"/>
      <c r="H861" s="16" t="n"/>
      <c r="I861" s="11" t="n"/>
      <c r="J861" s="33" t="n"/>
      <c r="K861" s="33" t="n"/>
      <c r="L861" s="33" t="n"/>
      <c r="M861" s="33" t="n"/>
      <c r="N861" s="8" t="n"/>
      <c r="X861" s="9">
        <f>COUNTIF(B:B,B861)</f>
        <v/>
      </c>
      <c r="AG861" s="8" t="n"/>
      <c r="AI861" s="30" t="n"/>
      <c r="AK861" s="30" t="n"/>
      <c r="AL861" s="21" t="n"/>
      <c r="AM861" s="23">
        <f>LN(AL861)</f>
        <v/>
      </c>
      <c r="AW861" s="40" t="n"/>
      <c r="AY861" s="40" t="n"/>
      <c r="BA861" s="18" t="n"/>
      <c r="BC861" s="18" t="n"/>
      <c r="BD861" s="18" t="n"/>
      <c r="BK861" s="18" t="n"/>
      <c r="BN861" s="18" t="n"/>
      <c r="BY861" s="18" t="n"/>
      <c r="CC861" s="18" t="n"/>
      <c r="CH861" s="18" t="n"/>
      <c r="CS861" s="18" t="n"/>
      <c r="DD861" s="34" t="inlineStr">
        <is>
          <t>X</t>
        </is>
      </c>
    </row>
    <row r="862">
      <c r="A862" t="n">
        <v>861</v>
      </c>
      <c r="D862" s="12" t="n"/>
      <c r="E862" s="14" t="n"/>
      <c r="H862" s="16" t="n"/>
      <c r="I862" s="11" t="n"/>
      <c r="J862" s="33" t="n"/>
      <c r="K862" s="33" t="n"/>
      <c r="L862" s="33" t="n"/>
      <c r="M862" s="33" t="n"/>
      <c r="N862" s="8" t="n"/>
      <c r="X862" s="9">
        <f>COUNTIF(B:B,B862)</f>
        <v/>
      </c>
      <c r="AG862" s="8" t="n"/>
      <c r="AI862" s="30" t="n"/>
      <c r="AK862" s="30" t="n"/>
      <c r="AL862" s="21" t="n"/>
      <c r="AM862" s="23">
        <f>LN(AL862)</f>
        <v/>
      </c>
      <c r="AW862" s="40" t="n"/>
      <c r="AY862" s="40" t="n"/>
      <c r="BA862" s="18" t="n"/>
      <c r="BC862" s="18" t="n"/>
      <c r="BD862" s="18" t="n"/>
      <c r="BK862" s="18" t="n"/>
      <c r="BN862" s="18" t="n"/>
      <c r="BY862" s="18" t="n"/>
      <c r="CC862" s="18" t="n"/>
      <c r="CH862" s="18" t="n"/>
      <c r="CS862" s="18" t="n"/>
      <c r="DD862" s="34" t="inlineStr">
        <is>
          <t>X</t>
        </is>
      </c>
    </row>
    <row r="863">
      <c r="A863" t="n">
        <v>862</v>
      </c>
      <c r="D863" s="12" t="n"/>
      <c r="E863" s="14" t="n"/>
      <c r="H863" s="16" t="n"/>
      <c r="I863" s="11" t="n"/>
      <c r="J863" s="33" t="n"/>
      <c r="K863" s="33" t="n"/>
      <c r="L863" s="33" t="n"/>
      <c r="M863" s="33" t="n"/>
      <c r="N863" s="8" t="n"/>
      <c r="X863" s="9">
        <f>COUNTIF(B:B,B863)</f>
        <v/>
      </c>
      <c r="AG863" s="8" t="n"/>
      <c r="AI863" s="30" t="n"/>
      <c r="AK863" s="30" t="n"/>
      <c r="AL863" s="21" t="n"/>
      <c r="AM863" s="23">
        <f>LN(AL863)</f>
        <v/>
      </c>
      <c r="AW863" s="40" t="n"/>
      <c r="AY863" s="40" t="n"/>
      <c r="BA863" s="18" t="n"/>
      <c r="BC863" s="18" t="n"/>
      <c r="BD863" s="18" t="n"/>
      <c r="BK863" s="18" t="n"/>
      <c r="BN863" s="18" t="n"/>
      <c r="BY863" s="18" t="n"/>
      <c r="CC863" s="18" t="n"/>
      <c r="CH863" s="18" t="n"/>
      <c r="CS863" s="18" t="n"/>
      <c r="DD863" s="34" t="inlineStr">
        <is>
          <t>X</t>
        </is>
      </c>
    </row>
    <row r="864">
      <c r="A864" t="n">
        <v>863</v>
      </c>
      <c r="D864" s="12" t="n"/>
      <c r="E864" s="14" t="n"/>
      <c r="H864" s="16" t="n"/>
      <c r="I864" s="11" t="n"/>
      <c r="J864" s="33" t="n"/>
      <c r="K864" s="33" t="n"/>
      <c r="L864" s="33" t="n"/>
      <c r="M864" s="33" t="n"/>
      <c r="N864" s="8" t="n"/>
      <c r="X864" s="9">
        <f>COUNTIF(B:B,B864)</f>
        <v/>
      </c>
      <c r="AG864" s="8" t="n"/>
      <c r="AI864" s="30" t="n"/>
      <c r="AK864" s="30" t="n"/>
      <c r="AL864" s="21" t="n"/>
      <c r="AM864" s="23">
        <f>LN(AL864)</f>
        <v/>
      </c>
      <c r="AW864" s="40" t="n"/>
      <c r="AY864" s="40" t="n"/>
      <c r="BA864" s="18" t="n"/>
      <c r="BC864" s="18" t="n"/>
      <c r="BD864" s="18" t="n"/>
      <c r="BK864" s="18" t="n"/>
      <c r="BN864" s="18" t="n"/>
      <c r="BY864" s="18" t="n"/>
      <c r="CC864" s="18" t="n"/>
      <c r="CH864" s="18" t="n"/>
      <c r="CS864" s="18" t="n"/>
      <c r="DD864" s="34" t="inlineStr">
        <is>
          <t>X</t>
        </is>
      </c>
    </row>
    <row r="865">
      <c r="A865" t="n">
        <v>864</v>
      </c>
      <c r="D865" s="12" t="n"/>
      <c r="E865" s="14" t="n"/>
      <c r="H865" s="16" t="n"/>
      <c r="I865" s="11" t="n"/>
      <c r="J865" s="33" t="n"/>
      <c r="K865" s="33" t="n"/>
      <c r="L865" s="33" t="n"/>
      <c r="M865" s="33" t="n"/>
      <c r="N865" s="8" t="n"/>
      <c r="X865" s="9">
        <f>COUNTIF(B:B,B865)</f>
        <v/>
      </c>
      <c r="AG865" s="8" t="n"/>
      <c r="AI865" s="30" t="n"/>
      <c r="AK865" s="30" t="n"/>
      <c r="AL865" s="21" t="n"/>
      <c r="AM865" s="23">
        <f>LN(AL865)</f>
        <v/>
      </c>
      <c r="AW865" s="40" t="n"/>
      <c r="AY865" s="40" t="n"/>
      <c r="BA865" s="18" t="n"/>
      <c r="BC865" s="18" t="n"/>
      <c r="BD865" s="18" t="n"/>
      <c r="BK865" s="18" t="n"/>
      <c r="BN865" s="18" t="n"/>
      <c r="BY865" s="18" t="n"/>
      <c r="CC865" s="18" t="n"/>
      <c r="CH865" s="18" t="n"/>
      <c r="CS865" s="18" t="n"/>
      <c r="DD865" s="34" t="inlineStr">
        <is>
          <t>X</t>
        </is>
      </c>
    </row>
    <row r="866">
      <c r="A866" t="n">
        <v>865</v>
      </c>
      <c r="D866" s="12" t="n"/>
      <c r="E866" s="14" t="n"/>
      <c r="H866" s="16" t="n"/>
      <c r="I866" s="11" t="n"/>
      <c r="J866" s="33" t="n"/>
      <c r="K866" s="33" t="n"/>
      <c r="L866" s="33" t="n"/>
      <c r="M866" s="33" t="n"/>
      <c r="N866" s="8" t="n"/>
      <c r="X866" s="9">
        <f>COUNTIF(B:B,B866)</f>
        <v/>
      </c>
      <c r="AG866" s="8" t="n"/>
      <c r="AI866" s="30" t="n"/>
      <c r="AK866" s="30" t="n"/>
      <c r="AL866" s="21" t="n"/>
      <c r="AM866" s="23">
        <f>LN(AL866)</f>
        <v/>
      </c>
      <c r="AW866" s="40" t="n"/>
      <c r="AY866" s="40" t="n"/>
      <c r="BA866" s="18" t="n"/>
      <c r="BC866" s="18" t="n"/>
      <c r="BD866" s="18" t="n"/>
      <c r="BK866" s="18" t="n"/>
      <c r="BN866" s="18" t="n"/>
      <c r="BY866" s="18" t="n"/>
      <c r="CC866" s="18" t="n"/>
      <c r="CH866" s="18" t="n"/>
      <c r="CS866" s="18" t="n"/>
      <c r="DD866" s="34" t="inlineStr">
        <is>
          <t>X</t>
        </is>
      </c>
    </row>
    <row r="867">
      <c r="A867" t="n">
        <v>866</v>
      </c>
      <c r="D867" s="12" t="n"/>
      <c r="E867" s="14" t="n"/>
      <c r="H867" s="16" t="n"/>
      <c r="I867" s="11" t="n"/>
      <c r="J867" s="33" t="n"/>
      <c r="K867" s="33" t="n"/>
      <c r="L867" s="33" t="n"/>
      <c r="M867" s="33" t="n"/>
      <c r="N867" s="8" t="n"/>
      <c r="X867" s="9">
        <f>COUNTIF(B:B,B867)</f>
        <v/>
      </c>
      <c r="AG867" s="8" t="n"/>
      <c r="AI867" s="30" t="n"/>
      <c r="AK867" s="30" t="n"/>
      <c r="AL867" s="21" t="n"/>
      <c r="AM867" s="23">
        <f>LN(AL867)</f>
        <v/>
      </c>
      <c r="AW867" s="40" t="n"/>
      <c r="AY867" s="40" t="n"/>
      <c r="BA867" s="18" t="n"/>
      <c r="BC867" s="18" t="n"/>
      <c r="BD867" s="18" t="n"/>
      <c r="BK867" s="18" t="n"/>
      <c r="BN867" s="18" t="n"/>
      <c r="BY867" s="18" t="n"/>
      <c r="CC867" s="18" t="n"/>
      <c r="CH867" s="18" t="n"/>
      <c r="CS867" s="18" t="n"/>
      <c r="DD867" s="34" t="inlineStr">
        <is>
          <t>X</t>
        </is>
      </c>
    </row>
    <row r="868">
      <c r="A868" t="n">
        <v>867</v>
      </c>
      <c r="D868" s="12" t="n"/>
      <c r="E868" s="14" t="n"/>
      <c r="H868" s="16" t="n"/>
      <c r="I868" s="11" t="n"/>
      <c r="J868" s="33" t="n"/>
      <c r="K868" s="33" t="n"/>
      <c r="L868" s="33" t="n"/>
      <c r="M868" s="33" t="n"/>
      <c r="N868" s="8" t="n"/>
      <c r="X868" s="9">
        <f>COUNTIF(B:B,B868)</f>
        <v/>
      </c>
      <c r="AG868" s="8" t="n"/>
      <c r="AI868" s="30" t="n"/>
      <c r="AK868" s="30" t="n"/>
      <c r="AL868" s="21" t="n"/>
      <c r="AM868" s="23">
        <f>LN(AL868)</f>
        <v/>
      </c>
      <c r="AW868" s="40" t="n"/>
      <c r="AY868" s="40" t="n"/>
      <c r="BA868" s="18" t="n"/>
      <c r="BC868" s="18" t="n"/>
      <c r="BD868" s="18" t="n"/>
      <c r="BK868" s="18" t="n"/>
      <c r="BN868" s="18" t="n"/>
      <c r="BY868" s="18" t="n"/>
      <c r="CC868" s="18" t="n"/>
      <c r="CH868" s="18" t="n"/>
      <c r="CS868" s="18" t="n"/>
      <c r="DD868" s="34" t="inlineStr">
        <is>
          <t>X</t>
        </is>
      </c>
    </row>
    <row r="869">
      <c r="A869" t="n">
        <v>868</v>
      </c>
      <c r="D869" s="12" t="n"/>
      <c r="E869" s="14" t="n"/>
      <c r="H869" s="16" t="n"/>
      <c r="I869" s="11" t="n"/>
      <c r="J869" s="33" t="n"/>
      <c r="K869" s="33" t="n"/>
      <c r="L869" s="33" t="n"/>
      <c r="M869" s="33" t="n"/>
      <c r="N869" s="8" t="n"/>
      <c r="X869" s="9">
        <f>COUNTIF(B:B,B869)</f>
        <v/>
      </c>
      <c r="AG869" s="8" t="n"/>
      <c r="AI869" s="30" t="n"/>
      <c r="AK869" s="30" t="n"/>
      <c r="AL869" s="21" t="n"/>
      <c r="AM869" s="23">
        <f>LN(AL869)</f>
        <v/>
      </c>
      <c r="AW869" s="40" t="n"/>
      <c r="AY869" s="40" t="n"/>
      <c r="BA869" s="18" t="n"/>
      <c r="BC869" s="18" t="n"/>
      <c r="BD869" s="18" t="n"/>
      <c r="BK869" s="18" t="n"/>
      <c r="BN869" s="18" t="n"/>
      <c r="BY869" s="18" t="n"/>
      <c r="CC869" s="18" t="n"/>
      <c r="CH869" s="18" t="n"/>
      <c r="CS869" s="18" t="n"/>
      <c r="DD869" s="34" t="inlineStr">
        <is>
          <t>X</t>
        </is>
      </c>
    </row>
    <row r="870">
      <c r="A870" t="n">
        <v>869</v>
      </c>
      <c r="D870" s="12" t="n"/>
      <c r="E870" s="14" t="n"/>
      <c r="H870" s="16" t="n"/>
      <c r="I870" s="11" t="n"/>
      <c r="J870" s="33" t="n"/>
      <c r="K870" s="33" t="n"/>
      <c r="L870" s="33" t="n"/>
      <c r="M870" s="33" t="n"/>
      <c r="N870" s="8" t="n"/>
      <c r="X870" s="9">
        <f>COUNTIF(B:B,B870)</f>
        <v/>
      </c>
      <c r="AG870" s="8" t="n"/>
      <c r="AI870" s="30" t="n"/>
      <c r="AK870" s="30" t="n"/>
      <c r="AL870" s="21" t="n"/>
      <c r="AM870" s="23">
        <f>LN(AL870)</f>
        <v/>
      </c>
      <c r="AW870" s="40" t="n"/>
      <c r="AY870" s="40" t="n"/>
      <c r="BA870" s="18" t="n"/>
      <c r="BC870" s="18" t="n"/>
      <c r="BD870" s="18" t="n"/>
      <c r="BK870" s="18" t="n"/>
      <c r="BN870" s="18" t="n"/>
      <c r="BY870" s="18" t="n"/>
      <c r="CC870" s="18" t="n"/>
      <c r="CH870" s="18" t="n"/>
      <c r="CS870" s="18" t="n"/>
      <c r="DD870" s="34" t="inlineStr">
        <is>
          <t>X</t>
        </is>
      </c>
    </row>
    <row r="871">
      <c r="A871" t="n">
        <v>870</v>
      </c>
      <c r="D871" s="12" t="n"/>
      <c r="E871" s="14" t="n"/>
      <c r="H871" s="16" t="n"/>
      <c r="I871" s="11" t="n"/>
      <c r="J871" s="33" t="n"/>
      <c r="K871" s="33" t="n"/>
      <c r="L871" s="33" t="n"/>
      <c r="M871" s="33" t="n"/>
      <c r="N871" s="8" t="n"/>
      <c r="X871" s="9">
        <f>COUNTIF(B:B,B871)</f>
        <v/>
      </c>
      <c r="AG871" s="8" t="n"/>
      <c r="AI871" s="30" t="n"/>
      <c r="AK871" s="30" t="n"/>
      <c r="AL871" s="21" t="n"/>
      <c r="AM871" s="23">
        <f>LN(AL871)</f>
        <v/>
      </c>
      <c r="AW871" s="40" t="n"/>
      <c r="AY871" s="40" t="n"/>
      <c r="BA871" s="18" t="n"/>
      <c r="BC871" s="18" t="n"/>
      <c r="BD871" s="18" t="n"/>
      <c r="BK871" s="18" t="n"/>
      <c r="BN871" s="18" t="n"/>
      <c r="BY871" s="18" t="n"/>
      <c r="CC871" s="18" t="n"/>
      <c r="CH871" s="18" t="n"/>
      <c r="CS871" s="18" t="n"/>
      <c r="DD871" s="34" t="inlineStr">
        <is>
          <t>X</t>
        </is>
      </c>
    </row>
    <row r="872">
      <c r="A872" t="n">
        <v>871</v>
      </c>
      <c r="D872" s="12" t="n"/>
      <c r="E872" s="14" t="n"/>
      <c r="H872" s="16" t="n"/>
      <c r="I872" s="11" t="n"/>
      <c r="J872" s="33" t="n"/>
      <c r="K872" s="33" t="n"/>
      <c r="L872" s="33" t="n"/>
      <c r="M872" s="33" t="n"/>
      <c r="N872" s="8" t="n"/>
      <c r="X872" s="9">
        <f>COUNTIF(B:B,B872)</f>
        <v/>
      </c>
      <c r="AG872" s="8" t="n"/>
      <c r="AI872" s="30" t="n"/>
      <c r="AK872" s="30" t="n"/>
      <c r="AL872" s="21" t="n"/>
      <c r="AM872" s="23">
        <f>LN(AL872)</f>
        <v/>
      </c>
      <c r="AW872" s="40" t="n"/>
      <c r="AY872" s="40" t="n"/>
      <c r="BA872" s="18" t="n"/>
      <c r="BC872" s="18" t="n"/>
      <c r="BD872" s="18" t="n"/>
      <c r="BK872" s="18" t="n"/>
      <c r="BN872" s="18" t="n"/>
      <c r="BY872" s="18" t="n"/>
      <c r="CC872" s="18" t="n"/>
      <c r="CH872" s="18" t="n"/>
      <c r="CS872" s="18" t="n"/>
      <c r="DD872" s="34" t="inlineStr">
        <is>
          <t>X</t>
        </is>
      </c>
    </row>
    <row r="873">
      <c r="A873" t="n">
        <v>872</v>
      </c>
      <c r="D873" s="12" t="n"/>
      <c r="E873" s="14" t="n"/>
      <c r="H873" s="16" t="n"/>
      <c r="I873" s="11" t="n"/>
      <c r="J873" s="33" t="n"/>
      <c r="K873" s="33" t="n"/>
      <c r="L873" s="33" t="n"/>
      <c r="M873" s="33" t="n"/>
      <c r="N873" s="8" t="n"/>
      <c r="X873" s="9">
        <f>COUNTIF(B:B,B873)</f>
        <v/>
      </c>
      <c r="AG873" s="8" t="n"/>
      <c r="AI873" s="30" t="n"/>
      <c r="AK873" s="30" t="n"/>
      <c r="AL873" s="21" t="n"/>
      <c r="AM873" s="23">
        <f>LN(AL873)</f>
        <v/>
      </c>
      <c r="AW873" s="40" t="n"/>
      <c r="AY873" s="40" t="n"/>
      <c r="BA873" s="18" t="n"/>
      <c r="BC873" s="18" t="n"/>
      <c r="BD873" s="18" t="n"/>
      <c r="BK873" s="18" t="n"/>
      <c r="BN873" s="18" t="n"/>
      <c r="BY873" s="18" t="n"/>
      <c r="CC873" s="18" t="n"/>
      <c r="CH873" s="18" t="n"/>
      <c r="CS873" s="18" t="n"/>
      <c r="DD873" s="34" t="inlineStr">
        <is>
          <t>X</t>
        </is>
      </c>
    </row>
    <row r="874">
      <c r="A874" t="n">
        <v>873</v>
      </c>
      <c r="D874" s="12" t="n"/>
      <c r="E874" s="14" t="n"/>
      <c r="H874" s="16" t="n"/>
      <c r="I874" s="11" t="n"/>
      <c r="J874" s="33" t="n"/>
      <c r="K874" s="33" t="n"/>
      <c r="L874" s="33" t="n"/>
      <c r="M874" s="33" t="n"/>
      <c r="N874" s="8" t="n"/>
      <c r="X874" s="9">
        <f>COUNTIF(B:B,B874)</f>
        <v/>
      </c>
      <c r="AG874" s="8" t="n"/>
      <c r="AI874" s="30" t="n"/>
      <c r="AK874" s="30" t="n"/>
      <c r="AL874" s="21" t="n"/>
      <c r="AM874" s="23">
        <f>LN(AL874)</f>
        <v/>
      </c>
      <c r="AW874" s="40" t="n"/>
      <c r="AY874" s="40" t="n"/>
      <c r="BA874" s="18" t="n"/>
      <c r="BC874" s="18" t="n"/>
      <c r="BD874" s="18" t="n"/>
      <c r="BK874" s="18" t="n"/>
      <c r="BN874" s="18" t="n"/>
      <c r="BY874" s="18" t="n"/>
      <c r="CC874" s="18" t="n"/>
      <c r="CH874" s="18" t="n"/>
      <c r="CS874" s="18" t="n"/>
      <c r="DD874" s="34" t="inlineStr">
        <is>
          <t>X</t>
        </is>
      </c>
    </row>
    <row r="875">
      <c r="A875" t="n">
        <v>874</v>
      </c>
      <c r="D875" s="12" t="n"/>
      <c r="E875" s="14" t="n"/>
      <c r="H875" s="16" t="n"/>
      <c r="I875" s="11" t="n"/>
      <c r="J875" s="33" t="n"/>
      <c r="K875" s="33" t="n"/>
      <c r="L875" s="33" t="n"/>
      <c r="M875" s="33" t="n"/>
      <c r="N875" s="8" t="n"/>
      <c r="X875" s="9">
        <f>COUNTIF(B:B,B875)</f>
        <v/>
      </c>
      <c r="AG875" s="8" t="n"/>
      <c r="AI875" s="30" t="n"/>
      <c r="AK875" s="30" t="n"/>
      <c r="AL875" s="21" t="n"/>
      <c r="AM875" s="23">
        <f>LN(AL875)</f>
        <v/>
      </c>
      <c r="AW875" s="40" t="n"/>
      <c r="AY875" s="40" t="n"/>
      <c r="BA875" s="18" t="n"/>
      <c r="BC875" s="18" t="n"/>
      <c r="BD875" s="18" t="n"/>
      <c r="BK875" s="18" t="n"/>
      <c r="BN875" s="18" t="n"/>
      <c r="BY875" s="18" t="n"/>
      <c r="CC875" s="18" t="n"/>
      <c r="CH875" s="18" t="n"/>
      <c r="CS875" s="18" t="n"/>
      <c r="DD875" s="34" t="inlineStr">
        <is>
          <t>X</t>
        </is>
      </c>
    </row>
    <row r="876">
      <c r="A876" t="n">
        <v>875</v>
      </c>
      <c r="D876" s="12" t="n"/>
      <c r="E876" s="14" t="n"/>
      <c r="H876" s="16" t="n"/>
      <c r="I876" s="11" t="n"/>
      <c r="J876" s="33" t="n"/>
      <c r="K876" s="33" t="n"/>
      <c r="L876" s="33" t="n"/>
      <c r="M876" s="33" t="n"/>
      <c r="N876" s="8" t="n"/>
      <c r="X876" s="9">
        <f>COUNTIF(B:B,B876)</f>
        <v/>
      </c>
      <c r="AG876" s="8" t="n"/>
      <c r="AI876" s="30" t="n"/>
      <c r="AK876" s="30" t="n"/>
      <c r="AL876" s="21" t="n"/>
      <c r="AM876" s="23">
        <f>LN(AL876)</f>
        <v/>
      </c>
      <c r="AW876" s="40" t="n"/>
      <c r="AY876" s="40" t="n"/>
      <c r="BA876" s="18" t="n"/>
      <c r="BC876" s="18" t="n"/>
      <c r="BD876" s="18" t="n"/>
      <c r="BK876" s="18" t="n"/>
      <c r="BN876" s="18" t="n"/>
      <c r="BY876" s="18" t="n"/>
      <c r="CC876" s="18" t="n"/>
      <c r="CH876" s="18" t="n"/>
      <c r="CS876" s="18" t="n"/>
      <c r="DD876" s="34" t="inlineStr">
        <is>
          <t>X</t>
        </is>
      </c>
    </row>
    <row r="877">
      <c r="A877" t="n">
        <v>876</v>
      </c>
      <c r="D877" s="12" t="n"/>
      <c r="E877" s="14" t="n"/>
      <c r="H877" s="16" t="n"/>
      <c r="I877" s="11" t="n"/>
      <c r="J877" s="33" t="n"/>
      <c r="K877" s="33" t="n"/>
      <c r="L877" s="33" t="n"/>
      <c r="M877" s="33" t="n"/>
      <c r="N877" s="8" t="n"/>
      <c r="X877" s="9">
        <f>COUNTIF(B:B,B877)</f>
        <v/>
      </c>
      <c r="AG877" s="8" t="n"/>
      <c r="AI877" s="30" t="n"/>
      <c r="AK877" s="30" t="n"/>
      <c r="AL877" s="21" t="n"/>
      <c r="AM877" s="23">
        <f>LN(AL877)</f>
        <v/>
      </c>
      <c r="AW877" s="40" t="n"/>
      <c r="AY877" s="40" t="n"/>
      <c r="BA877" s="18" t="n"/>
      <c r="BC877" s="18" t="n"/>
      <c r="BD877" s="18" t="n"/>
      <c r="BK877" s="18" t="n"/>
      <c r="BN877" s="18" t="n"/>
      <c r="BY877" s="18" t="n"/>
      <c r="CC877" s="18" t="n"/>
      <c r="CH877" s="18" t="n"/>
      <c r="CS877" s="18" t="n"/>
      <c r="DD877" s="34" t="inlineStr">
        <is>
          <t>X</t>
        </is>
      </c>
    </row>
    <row r="878">
      <c r="A878" t="n">
        <v>877</v>
      </c>
      <c r="D878" s="12" t="n"/>
      <c r="E878" s="14" t="n"/>
      <c r="H878" s="16" t="n"/>
      <c r="I878" s="11" t="n"/>
      <c r="J878" s="33" t="n"/>
      <c r="K878" s="33" t="n"/>
      <c r="L878" s="33" t="n"/>
      <c r="M878" s="33" t="n"/>
      <c r="N878" s="8" t="n"/>
      <c r="X878" s="9">
        <f>COUNTIF(B:B,B878)</f>
        <v/>
      </c>
      <c r="AG878" s="8" t="n"/>
      <c r="AI878" s="30" t="n"/>
      <c r="AK878" s="30" t="n"/>
      <c r="AL878" s="21" t="n"/>
      <c r="AM878" s="23">
        <f>LN(AL878)</f>
        <v/>
      </c>
      <c r="AW878" s="40" t="n"/>
      <c r="AY878" s="40" t="n"/>
      <c r="BA878" s="18" t="n"/>
      <c r="BC878" s="18" t="n"/>
      <c r="BD878" s="18" t="n"/>
      <c r="BK878" s="18" t="n"/>
      <c r="BN878" s="18" t="n"/>
      <c r="BY878" s="18" t="n"/>
      <c r="CC878" s="18" t="n"/>
      <c r="CH878" s="18" t="n"/>
      <c r="CS878" s="18" t="n"/>
      <c r="DD878" s="34" t="inlineStr">
        <is>
          <t>X</t>
        </is>
      </c>
    </row>
    <row r="879">
      <c r="A879" t="n">
        <v>878</v>
      </c>
      <c r="D879" s="12" t="n"/>
      <c r="E879" s="14" t="n"/>
      <c r="H879" s="16" t="n"/>
      <c r="I879" s="11" t="n"/>
      <c r="J879" s="33" t="n"/>
      <c r="K879" s="33" t="n"/>
      <c r="L879" s="33" t="n"/>
      <c r="M879" s="33" t="n"/>
      <c r="N879" s="8" t="n"/>
      <c r="X879" s="9">
        <f>COUNTIF(B:B,B879)</f>
        <v/>
      </c>
      <c r="AG879" s="8" t="n"/>
      <c r="AI879" s="30" t="n"/>
      <c r="AK879" s="30" t="n"/>
      <c r="AL879" s="21" t="n"/>
      <c r="AM879" s="23">
        <f>LN(AL879)</f>
        <v/>
      </c>
      <c r="AW879" s="40" t="n"/>
      <c r="AY879" s="40" t="n"/>
      <c r="BA879" s="18" t="n"/>
      <c r="BC879" s="18" t="n"/>
      <c r="BD879" s="18" t="n"/>
      <c r="BK879" s="18" t="n"/>
      <c r="BN879" s="18" t="n"/>
      <c r="BY879" s="18" t="n"/>
      <c r="CC879" s="18" t="n"/>
      <c r="CH879" s="18" t="n"/>
      <c r="CS879" s="18" t="n"/>
      <c r="DD879" s="34" t="inlineStr">
        <is>
          <t>X</t>
        </is>
      </c>
    </row>
    <row r="880">
      <c r="A880" t="n">
        <v>879</v>
      </c>
      <c r="D880" s="12" t="n"/>
      <c r="E880" s="14" t="n"/>
      <c r="H880" s="16" t="n"/>
      <c r="I880" s="11" t="n"/>
      <c r="J880" s="33" t="n"/>
      <c r="K880" s="33" t="n"/>
      <c r="L880" s="33" t="n"/>
      <c r="M880" s="33" t="n"/>
      <c r="N880" s="8" t="n"/>
      <c r="X880" s="9">
        <f>COUNTIF(B:B,B880)</f>
        <v/>
      </c>
      <c r="AG880" s="8" t="n"/>
      <c r="AI880" s="30" t="n"/>
      <c r="AK880" s="30" t="n"/>
      <c r="AL880" s="21" t="n"/>
      <c r="AM880" s="23">
        <f>LN(AL880)</f>
        <v/>
      </c>
      <c r="AW880" s="40" t="n"/>
      <c r="AY880" s="40" t="n"/>
      <c r="BA880" s="18" t="n"/>
      <c r="BC880" s="18" t="n"/>
      <c r="BD880" s="18" t="n"/>
      <c r="BK880" s="18" t="n"/>
      <c r="BN880" s="18" t="n"/>
      <c r="BY880" s="18" t="n"/>
      <c r="CC880" s="18" t="n"/>
      <c r="CH880" s="18" t="n"/>
      <c r="CS880" s="18" t="n"/>
      <c r="DD880" s="34" t="inlineStr">
        <is>
          <t>X</t>
        </is>
      </c>
    </row>
    <row r="881">
      <c r="A881" t="n">
        <v>880</v>
      </c>
      <c r="D881" s="12" t="n"/>
      <c r="E881" s="14" t="n"/>
      <c r="H881" s="16" t="n"/>
      <c r="I881" s="11" t="n"/>
      <c r="J881" s="33" t="n"/>
      <c r="K881" s="33" t="n"/>
      <c r="L881" s="33" t="n"/>
      <c r="M881" s="33" t="n"/>
      <c r="N881" s="8" t="n"/>
      <c r="X881" s="9">
        <f>COUNTIF(B:B,B881)</f>
        <v/>
      </c>
      <c r="AG881" s="8" t="n"/>
      <c r="AI881" s="30" t="n"/>
      <c r="AK881" s="30" t="n"/>
      <c r="AL881" s="21" t="n"/>
      <c r="AM881" s="23">
        <f>LN(AL881)</f>
        <v/>
      </c>
      <c r="AW881" s="40" t="n"/>
      <c r="AY881" s="40" t="n"/>
      <c r="BA881" s="18" t="n"/>
      <c r="BC881" s="18" t="n"/>
      <c r="BD881" s="18" t="n"/>
      <c r="BK881" s="18" t="n"/>
      <c r="BN881" s="18" t="n"/>
      <c r="BY881" s="18" t="n"/>
      <c r="CC881" s="18" t="n"/>
      <c r="CH881" s="18" t="n"/>
      <c r="CS881" s="18" t="n"/>
      <c r="DD881" s="34" t="inlineStr">
        <is>
          <t>X</t>
        </is>
      </c>
    </row>
    <row r="882">
      <c r="A882" t="n">
        <v>881</v>
      </c>
      <c r="D882" s="12" t="n"/>
      <c r="E882" s="14" t="n"/>
      <c r="H882" s="16" t="n"/>
      <c r="I882" s="11" t="n"/>
      <c r="J882" s="33" t="n"/>
      <c r="K882" s="33" t="n"/>
      <c r="L882" s="33" t="n"/>
      <c r="M882" s="33" t="n"/>
      <c r="N882" s="8" t="n"/>
      <c r="X882" s="9">
        <f>COUNTIF(B:B,B882)</f>
        <v/>
      </c>
      <c r="AG882" s="8" t="n"/>
      <c r="AI882" s="30" t="n"/>
      <c r="AK882" s="30" t="n"/>
      <c r="AL882" s="21" t="n"/>
      <c r="AM882" s="23">
        <f>LN(AL882)</f>
        <v/>
      </c>
      <c r="AW882" s="40" t="n"/>
      <c r="AY882" s="40" t="n"/>
      <c r="BA882" s="18" t="n"/>
      <c r="BC882" s="18" t="n"/>
      <c r="BD882" s="18" t="n"/>
      <c r="BK882" s="18" t="n"/>
      <c r="BN882" s="18" t="n"/>
      <c r="BY882" s="18" t="n"/>
      <c r="CC882" s="18" t="n"/>
      <c r="CH882" s="18" t="n"/>
      <c r="CS882" s="18" t="n"/>
      <c r="DD882" s="34" t="inlineStr">
        <is>
          <t>X</t>
        </is>
      </c>
    </row>
    <row r="883">
      <c r="A883" t="n">
        <v>882</v>
      </c>
      <c r="D883" s="12" t="n"/>
      <c r="E883" s="14" t="n"/>
      <c r="H883" s="16" t="n"/>
      <c r="I883" s="11" t="n"/>
      <c r="J883" s="33" t="n"/>
      <c r="K883" s="33" t="n"/>
      <c r="L883" s="33" t="n"/>
      <c r="M883" s="33" t="n"/>
      <c r="N883" s="8" t="n"/>
      <c r="X883" s="9">
        <f>COUNTIF(B:B,B883)</f>
        <v/>
      </c>
      <c r="AG883" s="8" t="n"/>
      <c r="AI883" s="30" t="n"/>
      <c r="AK883" s="30" t="n"/>
      <c r="AL883" s="21" t="n"/>
      <c r="AM883" s="23">
        <f>LN(AL883)</f>
        <v/>
      </c>
      <c r="AW883" s="40" t="n"/>
      <c r="AY883" s="40" t="n"/>
      <c r="BA883" s="18" t="n"/>
      <c r="BC883" s="18" t="n"/>
      <c r="BD883" s="18" t="n"/>
      <c r="BK883" s="18" t="n"/>
      <c r="BN883" s="18" t="n"/>
      <c r="BY883" s="18" t="n"/>
      <c r="CC883" s="18" t="n"/>
      <c r="CH883" s="18" t="n"/>
      <c r="CS883" s="18" t="n"/>
      <c r="DD883" s="34" t="inlineStr">
        <is>
          <t>X</t>
        </is>
      </c>
    </row>
    <row r="884">
      <c r="A884" t="n">
        <v>883</v>
      </c>
      <c r="D884" s="12" t="n"/>
      <c r="E884" s="14" t="n"/>
      <c r="H884" s="16" t="n"/>
      <c r="I884" s="11" t="n"/>
      <c r="J884" s="33" t="n"/>
      <c r="K884" s="33" t="n"/>
      <c r="L884" s="33" t="n"/>
      <c r="M884" s="33" t="n"/>
      <c r="N884" s="8" t="n"/>
      <c r="X884" s="9">
        <f>COUNTIF(B:B,B884)</f>
        <v/>
      </c>
      <c r="AG884" s="8" t="n"/>
      <c r="AI884" s="30" t="n"/>
      <c r="AK884" s="30" t="n"/>
      <c r="AL884" s="21" t="n"/>
      <c r="AM884" s="23">
        <f>LN(AL884)</f>
        <v/>
      </c>
      <c r="AW884" s="40" t="n"/>
      <c r="AY884" s="40" t="n"/>
      <c r="BA884" s="18" t="n"/>
      <c r="BC884" s="18" t="n"/>
      <c r="BD884" s="18" t="n"/>
      <c r="BK884" s="18" t="n"/>
      <c r="BN884" s="18" t="n"/>
      <c r="BY884" s="18" t="n"/>
      <c r="CC884" s="18" t="n"/>
      <c r="CH884" s="18" t="n"/>
      <c r="CS884" s="18" t="n"/>
      <c r="DD884" s="34" t="inlineStr">
        <is>
          <t>X</t>
        </is>
      </c>
    </row>
    <row r="885">
      <c r="A885" t="n">
        <v>884</v>
      </c>
      <c r="D885" s="12" t="n"/>
      <c r="E885" s="14" t="n"/>
      <c r="H885" s="16" t="n"/>
      <c r="I885" s="11" t="n"/>
      <c r="J885" s="33" t="n"/>
      <c r="K885" s="33" t="n"/>
      <c r="L885" s="33" t="n"/>
      <c r="M885" s="33" t="n"/>
      <c r="N885" s="8" t="n"/>
      <c r="X885" s="9">
        <f>COUNTIF(B:B,B885)</f>
        <v/>
      </c>
      <c r="AG885" s="8" t="n"/>
      <c r="AI885" s="30" t="n"/>
      <c r="AK885" s="30" t="n"/>
      <c r="AL885" s="21" t="n"/>
      <c r="AM885" s="23">
        <f>LN(AL885)</f>
        <v/>
      </c>
      <c r="AW885" s="40" t="n"/>
      <c r="AY885" s="40" t="n"/>
      <c r="BA885" s="18" t="n"/>
      <c r="BC885" s="18" t="n"/>
      <c r="BD885" s="18" t="n"/>
      <c r="BK885" s="18" t="n"/>
      <c r="BN885" s="18" t="n"/>
      <c r="BY885" s="18" t="n"/>
      <c r="CC885" s="18" t="n"/>
      <c r="CH885" s="18" t="n"/>
      <c r="CS885" s="18" t="n"/>
      <c r="DD885" s="34" t="inlineStr">
        <is>
          <t>X</t>
        </is>
      </c>
    </row>
    <row r="886">
      <c r="A886" t="n">
        <v>885</v>
      </c>
      <c r="D886" s="12" t="n"/>
      <c r="E886" s="14" t="n"/>
      <c r="H886" s="16" t="n"/>
      <c r="I886" s="11" t="n"/>
      <c r="J886" s="33" t="n"/>
      <c r="K886" s="33" t="n"/>
      <c r="L886" s="33" t="n"/>
      <c r="M886" s="33" t="n"/>
      <c r="N886" s="8" t="n"/>
      <c r="X886" s="9">
        <f>COUNTIF(B:B,B886)</f>
        <v/>
      </c>
      <c r="AG886" s="8" t="n"/>
      <c r="AI886" s="30" t="n"/>
      <c r="AK886" s="30" t="n"/>
      <c r="AL886" s="21" t="n"/>
      <c r="AM886" s="23">
        <f>LN(AL886)</f>
        <v/>
      </c>
      <c r="AW886" s="40" t="n"/>
      <c r="AY886" s="40" t="n"/>
      <c r="BA886" s="18" t="n"/>
      <c r="BC886" s="18" t="n"/>
      <c r="BD886" s="18" t="n"/>
      <c r="BK886" s="18" t="n"/>
      <c r="BN886" s="18" t="n"/>
      <c r="BY886" s="18" t="n"/>
      <c r="CC886" s="18" t="n"/>
      <c r="CH886" s="18" t="n"/>
      <c r="CS886" s="18" t="n"/>
      <c r="DD886" s="34" t="inlineStr">
        <is>
          <t>X</t>
        </is>
      </c>
    </row>
    <row r="887">
      <c r="A887" t="n">
        <v>886</v>
      </c>
      <c r="D887" s="12" t="n"/>
      <c r="E887" s="14" t="n"/>
      <c r="H887" s="16" t="n"/>
      <c r="I887" s="11" t="n"/>
      <c r="J887" s="33" t="n"/>
      <c r="K887" s="33" t="n"/>
      <c r="L887" s="33" t="n"/>
      <c r="M887" s="33" t="n"/>
      <c r="N887" s="8" t="n"/>
      <c r="X887" s="9">
        <f>COUNTIF(B:B,B887)</f>
        <v/>
      </c>
      <c r="AG887" s="8" t="n"/>
      <c r="AI887" s="30" t="n"/>
      <c r="AK887" s="30" t="n"/>
      <c r="AL887" s="21" t="n"/>
      <c r="AM887" s="23">
        <f>LN(AL887)</f>
        <v/>
      </c>
      <c r="AW887" s="40" t="n"/>
      <c r="AY887" s="40" t="n"/>
      <c r="BA887" s="18" t="n"/>
      <c r="BC887" s="18" t="n"/>
      <c r="BD887" s="18" t="n"/>
      <c r="BK887" s="18" t="n"/>
      <c r="BN887" s="18" t="n"/>
      <c r="BY887" s="18" t="n"/>
      <c r="CC887" s="18" t="n"/>
      <c r="CH887" s="18" t="n"/>
      <c r="CS887" s="18" t="n"/>
      <c r="DD887" s="34" t="inlineStr">
        <is>
          <t>X</t>
        </is>
      </c>
    </row>
    <row r="888">
      <c r="A888" t="n">
        <v>887</v>
      </c>
      <c r="D888" s="12" t="n"/>
      <c r="E888" s="14" t="n"/>
      <c r="H888" s="16" t="n"/>
      <c r="I888" s="11" t="n"/>
      <c r="J888" s="33" t="n"/>
      <c r="K888" s="33" t="n"/>
      <c r="L888" s="33" t="n"/>
      <c r="M888" s="33" t="n"/>
      <c r="N888" s="8" t="n"/>
      <c r="X888" s="9">
        <f>COUNTIF(B:B,B888)</f>
        <v/>
      </c>
      <c r="AG888" s="8" t="n"/>
      <c r="AI888" s="30" t="n"/>
      <c r="AK888" s="30" t="n"/>
      <c r="AL888" s="21" t="n"/>
      <c r="AM888" s="23">
        <f>LN(AL888)</f>
        <v/>
      </c>
      <c r="AW888" s="40" t="n"/>
      <c r="AY888" s="40" t="n"/>
      <c r="BA888" s="18" t="n"/>
      <c r="BC888" s="18" t="n"/>
      <c r="BD888" s="18" t="n"/>
      <c r="BK888" s="18" t="n"/>
      <c r="BN888" s="18" t="n"/>
      <c r="BY888" s="18" t="n"/>
      <c r="CC888" s="18" t="n"/>
      <c r="CH888" s="18" t="n"/>
      <c r="CS888" s="18" t="n"/>
      <c r="DD888" s="34" t="inlineStr">
        <is>
          <t>X</t>
        </is>
      </c>
    </row>
    <row r="889">
      <c r="A889" t="n">
        <v>888</v>
      </c>
      <c r="D889" s="12" t="n"/>
      <c r="E889" s="14" t="n"/>
      <c r="H889" s="16" t="n"/>
      <c r="I889" s="11" t="n"/>
      <c r="J889" s="33" t="n"/>
      <c r="K889" s="33" t="n"/>
      <c r="L889" s="33" t="n"/>
      <c r="M889" s="33" t="n"/>
      <c r="N889" s="8" t="n"/>
      <c r="X889" s="9">
        <f>COUNTIF(B:B,B889)</f>
        <v/>
      </c>
      <c r="AG889" s="8" t="n"/>
      <c r="AI889" s="30" t="n"/>
      <c r="AK889" s="30" t="n"/>
      <c r="AL889" s="21" t="n"/>
      <c r="AM889" s="23">
        <f>LN(AL889)</f>
        <v/>
      </c>
      <c r="AW889" s="40" t="n"/>
      <c r="AY889" s="40" t="n"/>
      <c r="BA889" s="18" t="n"/>
      <c r="BC889" s="18" t="n"/>
      <c r="BD889" s="18" t="n"/>
      <c r="BK889" s="18" t="n"/>
      <c r="BN889" s="18" t="n"/>
      <c r="BY889" s="18" t="n"/>
      <c r="CC889" s="18" t="n"/>
      <c r="CH889" s="18" t="n"/>
      <c r="CS889" s="18" t="n"/>
      <c r="DD889" s="34" t="inlineStr">
        <is>
          <t>X</t>
        </is>
      </c>
    </row>
    <row r="890">
      <c r="A890" t="n">
        <v>889</v>
      </c>
      <c r="D890" s="12" t="n"/>
      <c r="E890" s="14" t="n"/>
      <c r="H890" s="16" t="n"/>
      <c r="I890" s="11" t="n"/>
      <c r="J890" s="33" t="n"/>
      <c r="K890" s="33" t="n"/>
      <c r="L890" s="33" t="n"/>
      <c r="M890" s="33" t="n"/>
      <c r="N890" s="8" t="n"/>
      <c r="X890" s="9">
        <f>COUNTIF(B:B,B890)</f>
        <v/>
      </c>
      <c r="AG890" s="8" t="n"/>
      <c r="AI890" s="30" t="n"/>
      <c r="AK890" s="30" t="n"/>
      <c r="AL890" s="21" t="n"/>
      <c r="AM890" s="23">
        <f>LN(AL890)</f>
        <v/>
      </c>
      <c r="AW890" s="40" t="n"/>
      <c r="AY890" s="40" t="n"/>
      <c r="BA890" s="18" t="n"/>
      <c r="BC890" s="18" t="n"/>
      <c r="BD890" s="18" t="n"/>
      <c r="BK890" s="18" t="n"/>
      <c r="BN890" s="18" t="n"/>
      <c r="BY890" s="18" t="n"/>
      <c r="CC890" s="18" t="n"/>
      <c r="CH890" s="18" t="n"/>
      <c r="CS890" s="18" t="n"/>
      <c r="DD890" s="34" t="inlineStr">
        <is>
          <t>X</t>
        </is>
      </c>
    </row>
    <row r="891">
      <c r="A891" t="n">
        <v>890</v>
      </c>
      <c r="D891" s="12" t="n"/>
      <c r="E891" s="14" t="n"/>
      <c r="H891" s="16" t="n"/>
      <c r="I891" s="11" t="n"/>
      <c r="J891" s="33" t="n"/>
      <c r="K891" s="33" t="n"/>
      <c r="L891" s="33" t="n"/>
      <c r="M891" s="33" t="n"/>
      <c r="N891" s="8" t="n"/>
      <c r="X891" s="9">
        <f>COUNTIF(B:B,B891)</f>
        <v/>
      </c>
      <c r="AG891" s="8" t="n"/>
      <c r="AI891" s="30" t="n"/>
      <c r="AK891" s="30" t="n"/>
      <c r="AL891" s="21" t="n"/>
      <c r="AM891" s="23">
        <f>LN(AL891)</f>
        <v/>
      </c>
      <c r="AW891" s="40" t="n"/>
      <c r="AY891" s="40" t="n"/>
      <c r="BA891" s="18" t="n"/>
      <c r="BC891" s="18" t="n"/>
      <c r="BD891" s="18" t="n"/>
      <c r="BK891" s="18" t="n"/>
      <c r="BN891" s="18" t="n"/>
      <c r="BY891" s="18" t="n"/>
      <c r="CC891" s="18" t="n"/>
      <c r="CH891" s="18" t="n"/>
      <c r="CS891" s="18" t="n"/>
      <c r="DD891" s="34" t="inlineStr">
        <is>
          <t>X</t>
        </is>
      </c>
    </row>
    <row r="892">
      <c r="A892" t="n">
        <v>891</v>
      </c>
      <c r="D892" s="12" t="n"/>
      <c r="E892" s="14" t="n"/>
      <c r="H892" s="16" t="n"/>
      <c r="I892" s="11" t="n"/>
      <c r="J892" s="33" t="n"/>
      <c r="K892" s="33" t="n"/>
      <c r="L892" s="33" t="n"/>
      <c r="M892" s="33" t="n"/>
      <c r="N892" s="8" t="n"/>
      <c r="X892" s="9">
        <f>COUNTIF(B:B,B892)</f>
        <v/>
      </c>
      <c r="AG892" s="8" t="n"/>
      <c r="AI892" s="30" t="n"/>
      <c r="AK892" s="30" t="n"/>
      <c r="AL892" s="21" t="n"/>
      <c r="AM892" s="23">
        <f>LN(AL892)</f>
        <v/>
      </c>
      <c r="AW892" s="40" t="n"/>
      <c r="AY892" s="40" t="n"/>
      <c r="BA892" s="18" t="n"/>
      <c r="BC892" s="18" t="n"/>
      <c r="BD892" s="18" t="n"/>
      <c r="BK892" s="18" t="n"/>
      <c r="BN892" s="18" t="n"/>
      <c r="BY892" s="18" t="n"/>
      <c r="CC892" s="18" t="n"/>
      <c r="CH892" s="18" t="n"/>
      <c r="CS892" s="18" t="n"/>
      <c r="DD892" s="34" t="inlineStr">
        <is>
          <t>X</t>
        </is>
      </c>
    </row>
    <row r="893">
      <c r="A893" t="n">
        <v>892</v>
      </c>
      <c r="D893" s="12" t="n"/>
      <c r="E893" s="14" t="n"/>
      <c r="H893" s="16" t="n"/>
      <c r="I893" s="11" t="n"/>
      <c r="J893" s="33" t="n"/>
      <c r="K893" s="33" t="n"/>
      <c r="L893" s="33" t="n"/>
      <c r="M893" s="33" t="n"/>
      <c r="N893" s="8" t="n"/>
      <c r="X893" s="9">
        <f>COUNTIF(B:B,B893)</f>
        <v/>
      </c>
      <c r="AG893" s="8" t="n"/>
      <c r="AI893" s="30" t="n"/>
      <c r="AK893" s="30" t="n"/>
      <c r="AL893" s="21" t="n"/>
      <c r="AM893" s="23">
        <f>LN(AL893)</f>
        <v/>
      </c>
      <c r="AW893" s="40" t="n"/>
      <c r="AY893" s="40" t="n"/>
      <c r="BA893" s="18" t="n"/>
      <c r="BC893" s="18" t="n"/>
      <c r="BD893" s="18" t="n"/>
      <c r="BK893" s="18" t="n"/>
      <c r="BN893" s="18" t="n"/>
      <c r="BY893" s="18" t="n"/>
      <c r="CC893" s="18" t="n"/>
      <c r="CH893" s="18" t="n"/>
      <c r="CS893" s="18" t="n"/>
      <c r="DD893" s="34" t="inlineStr">
        <is>
          <t>X</t>
        </is>
      </c>
    </row>
    <row r="894">
      <c r="A894" t="n">
        <v>893</v>
      </c>
      <c r="D894" s="12" t="n"/>
      <c r="E894" s="14" t="n"/>
      <c r="H894" s="16" t="n"/>
      <c r="I894" s="11" t="n"/>
      <c r="J894" s="33" t="n"/>
      <c r="K894" s="33" t="n"/>
      <c r="L894" s="33" t="n"/>
      <c r="M894" s="33" t="n"/>
      <c r="N894" s="8" t="n"/>
      <c r="X894" s="9">
        <f>COUNTIF(B:B,B894)</f>
        <v/>
      </c>
      <c r="AG894" s="8" t="n"/>
      <c r="AI894" s="30" t="n"/>
      <c r="AK894" s="30" t="n"/>
      <c r="AL894" s="21" t="n"/>
      <c r="AM894" s="23">
        <f>LN(AL894)</f>
        <v/>
      </c>
      <c r="AW894" s="40" t="n"/>
      <c r="AY894" s="40" t="n"/>
      <c r="BA894" s="18" t="n"/>
      <c r="BC894" s="18" t="n"/>
      <c r="BD894" s="18" t="n"/>
      <c r="BK894" s="18" t="n"/>
      <c r="BN894" s="18" t="n"/>
      <c r="BY894" s="18" t="n"/>
      <c r="CC894" s="18" t="n"/>
      <c r="CH894" s="18" t="n"/>
      <c r="CS894" s="18" t="n"/>
      <c r="DD894" s="34" t="inlineStr">
        <is>
          <t>X</t>
        </is>
      </c>
    </row>
    <row r="895">
      <c r="A895" t="n">
        <v>894</v>
      </c>
      <c r="D895" s="12" t="n"/>
      <c r="E895" s="14" t="n"/>
      <c r="H895" s="16" t="n"/>
      <c r="I895" s="11" t="n"/>
      <c r="J895" s="33" t="n"/>
      <c r="K895" s="33" t="n"/>
      <c r="L895" s="33" t="n"/>
      <c r="M895" s="33" t="n"/>
      <c r="N895" s="8" t="n"/>
      <c r="X895" s="9">
        <f>COUNTIF(B:B,B895)</f>
        <v/>
      </c>
      <c r="AG895" s="8" t="n"/>
      <c r="AI895" s="30" t="n"/>
      <c r="AK895" s="30" t="n"/>
      <c r="AL895" s="21" t="n"/>
      <c r="AM895" s="23">
        <f>LN(AL895)</f>
        <v/>
      </c>
      <c r="AW895" s="40" t="n"/>
      <c r="AY895" s="40" t="n"/>
      <c r="BA895" s="18" t="n"/>
      <c r="BC895" s="18" t="n"/>
      <c r="BD895" s="18" t="n"/>
      <c r="BK895" s="18" t="n"/>
      <c r="BN895" s="18" t="n"/>
      <c r="BY895" s="18" t="n"/>
      <c r="CC895" s="18" t="n"/>
      <c r="CH895" s="18" t="n"/>
      <c r="CS895" s="18" t="n"/>
      <c r="DD895" s="34" t="inlineStr">
        <is>
          <t>X</t>
        </is>
      </c>
    </row>
    <row r="896">
      <c r="A896" t="n">
        <v>895</v>
      </c>
      <c r="D896" s="12" t="n"/>
      <c r="E896" s="14" t="n"/>
      <c r="H896" s="16" t="n"/>
      <c r="I896" s="11" t="n"/>
      <c r="J896" s="33" t="n"/>
      <c r="K896" s="33" t="n"/>
      <c r="L896" s="33" t="n"/>
      <c r="M896" s="33" t="n"/>
      <c r="N896" s="8" t="n"/>
      <c r="X896" s="9">
        <f>COUNTIF(B:B,B896)</f>
        <v/>
      </c>
      <c r="AG896" s="8" t="n"/>
      <c r="AI896" s="30" t="n"/>
      <c r="AK896" s="30" t="n"/>
      <c r="AL896" s="21" t="n"/>
      <c r="AM896" s="23">
        <f>LN(AL896)</f>
        <v/>
      </c>
      <c r="AW896" s="40" t="n"/>
      <c r="AY896" s="40" t="n"/>
      <c r="BA896" s="18" t="n"/>
      <c r="BC896" s="18" t="n"/>
      <c r="BD896" s="18" t="n"/>
      <c r="BK896" s="18" t="n"/>
      <c r="BN896" s="18" t="n"/>
      <c r="BY896" s="18" t="n"/>
      <c r="CC896" s="18" t="n"/>
      <c r="CH896" s="18" t="n"/>
      <c r="CS896" s="18" t="n"/>
      <c r="DD896" s="34" t="inlineStr">
        <is>
          <t>X</t>
        </is>
      </c>
    </row>
    <row r="897">
      <c r="A897" t="n">
        <v>896</v>
      </c>
      <c r="D897" s="12" t="n"/>
      <c r="E897" s="14" t="n"/>
      <c r="H897" s="16" t="n"/>
      <c r="I897" s="11" t="n"/>
      <c r="J897" s="33" t="n"/>
      <c r="K897" s="33" t="n"/>
      <c r="L897" s="33" t="n"/>
      <c r="M897" s="33" t="n"/>
      <c r="N897" s="8" t="n"/>
      <c r="X897" s="9">
        <f>COUNTIF(B:B,B897)</f>
        <v/>
      </c>
      <c r="AG897" s="8" t="n"/>
      <c r="AI897" s="30" t="n"/>
      <c r="AK897" s="30" t="n"/>
      <c r="AL897" s="21" t="n"/>
      <c r="AM897" s="23">
        <f>LN(AL897)</f>
        <v/>
      </c>
      <c r="AW897" s="40" t="n"/>
      <c r="AY897" s="40" t="n"/>
      <c r="BA897" s="18" t="n"/>
      <c r="BC897" s="18" t="n"/>
      <c r="BD897" s="18" t="n"/>
      <c r="BK897" s="18" t="n"/>
      <c r="BN897" s="18" t="n"/>
      <c r="BY897" s="18" t="n"/>
      <c r="CC897" s="18" t="n"/>
      <c r="CH897" s="18" t="n"/>
      <c r="CS897" s="18" t="n"/>
      <c r="DD897" s="34" t="inlineStr">
        <is>
          <t>X</t>
        </is>
      </c>
    </row>
    <row r="898">
      <c r="A898" t="n">
        <v>897</v>
      </c>
      <c r="D898" s="12" t="n"/>
      <c r="E898" s="14" t="n"/>
      <c r="H898" s="16" t="n"/>
      <c r="I898" s="11" t="n"/>
      <c r="J898" s="33" t="n"/>
      <c r="K898" s="33" t="n"/>
      <c r="L898" s="33" t="n"/>
      <c r="M898" s="33" t="n"/>
      <c r="N898" s="8" t="n"/>
      <c r="X898" s="9">
        <f>COUNTIF(B:B,B898)</f>
        <v/>
      </c>
      <c r="AG898" s="8" t="n"/>
      <c r="AI898" s="30" t="n"/>
      <c r="AK898" s="30" t="n"/>
      <c r="AL898" s="21" t="n"/>
      <c r="AM898" s="23">
        <f>LN(AL898)</f>
        <v/>
      </c>
      <c r="AW898" s="40" t="n"/>
      <c r="AY898" s="40" t="n"/>
      <c r="BA898" s="18" t="n"/>
      <c r="BC898" s="18" t="n"/>
      <c r="BD898" s="18" t="n"/>
      <c r="BK898" s="18" t="n"/>
      <c r="BN898" s="18" t="n"/>
      <c r="BY898" s="18" t="n"/>
      <c r="CC898" s="18" t="n"/>
      <c r="CH898" s="18" t="n"/>
      <c r="CS898" s="18" t="n"/>
      <c r="DD898" s="34" t="inlineStr">
        <is>
          <t>X</t>
        </is>
      </c>
    </row>
    <row r="899">
      <c r="A899" t="n">
        <v>898</v>
      </c>
      <c r="D899" s="12" t="n"/>
      <c r="E899" s="14" t="n"/>
      <c r="H899" s="16" t="n"/>
      <c r="I899" s="11" t="n"/>
      <c r="J899" s="33" t="n"/>
      <c r="K899" s="33" t="n"/>
      <c r="L899" s="33" t="n"/>
      <c r="M899" s="33" t="n"/>
      <c r="N899" s="8" t="n"/>
      <c r="X899" s="9">
        <f>COUNTIF(B:B,B899)</f>
        <v/>
      </c>
      <c r="AG899" s="8" t="n"/>
      <c r="AI899" s="30" t="n"/>
      <c r="AK899" s="30" t="n"/>
      <c r="AL899" s="21" t="n"/>
      <c r="AM899" s="23">
        <f>LN(AL899)</f>
        <v/>
      </c>
      <c r="AW899" s="40" t="n"/>
      <c r="AY899" s="40" t="n"/>
      <c r="BA899" s="18" t="n"/>
      <c r="BC899" s="18" t="n"/>
      <c r="BD899" s="18" t="n"/>
      <c r="BK899" s="18" t="n"/>
      <c r="BN899" s="18" t="n"/>
      <c r="BY899" s="18" t="n"/>
      <c r="CC899" s="18" t="n"/>
      <c r="CH899" s="18" t="n"/>
      <c r="CS899" s="18" t="n"/>
      <c r="DD899" s="34" t="inlineStr">
        <is>
          <t>X</t>
        </is>
      </c>
    </row>
    <row r="900">
      <c r="A900" t="n">
        <v>899</v>
      </c>
      <c r="D900" s="12" t="n"/>
      <c r="E900" s="14" t="n"/>
      <c r="H900" s="16" t="n"/>
      <c r="I900" s="11" t="n"/>
      <c r="J900" s="33" t="n"/>
      <c r="K900" s="33" t="n"/>
      <c r="L900" s="33" t="n"/>
      <c r="M900" s="33" t="n"/>
      <c r="N900" s="8" t="n"/>
      <c r="X900" s="9">
        <f>COUNTIF(B:B,B900)</f>
        <v/>
      </c>
      <c r="AG900" s="8" t="n"/>
      <c r="AI900" s="30" t="n"/>
      <c r="AK900" s="30" t="n"/>
      <c r="AL900" s="21" t="n"/>
      <c r="AM900" s="23">
        <f>LN(AL900)</f>
        <v/>
      </c>
      <c r="AW900" s="40" t="n"/>
      <c r="AY900" s="40" t="n"/>
      <c r="BA900" s="18" t="n"/>
      <c r="BC900" s="18" t="n"/>
      <c r="BD900" s="18" t="n"/>
      <c r="BK900" s="18" t="n"/>
      <c r="BN900" s="18" t="n"/>
      <c r="BY900" s="18" t="n"/>
      <c r="CC900" s="18" t="n"/>
      <c r="CH900" s="18" t="n"/>
      <c r="CS900" s="18" t="n"/>
      <c r="DD900" s="34" t="inlineStr">
        <is>
          <t>X</t>
        </is>
      </c>
    </row>
    <row r="901">
      <c r="A901" t="n">
        <v>900</v>
      </c>
      <c r="D901" s="12" t="n"/>
      <c r="E901" s="14" t="n"/>
      <c r="H901" s="16" t="n"/>
      <c r="I901" s="11" t="n"/>
      <c r="J901" s="33" t="n"/>
      <c r="K901" s="33" t="n"/>
      <c r="L901" s="33" t="n"/>
      <c r="M901" s="33" t="n"/>
      <c r="N901" s="8" t="n"/>
      <c r="X901" s="9">
        <f>COUNTIF(B:B,B901)</f>
        <v/>
      </c>
      <c r="AG901" s="8" t="n"/>
      <c r="AI901" s="30" t="n"/>
      <c r="AK901" s="30" t="n"/>
      <c r="AL901" s="21" t="n"/>
      <c r="AM901" s="23">
        <f>LN(AL901)</f>
        <v/>
      </c>
      <c r="AW901" s="40" t="n"/>
      <c r="AY901" s="40" t="n"/>
      <c r="BA901" s="18" t="n"/>
      <c r="BC901" s="18" t="n"/>
      <c r="BD901" s="18" t="n"/>
      <c r="BK901" s="18" t="n"/>
      <c r="BN901" s="18" t="n"/>
      <c r="BY901" s="18" t="n"/>
      <c r="CC901" s="18" t="n"/>
      <c r="CH901" s="18" t="n"/>
      <c r="CS901" s="18" t="n"/>
      <c r="DD901" s="34" t="inlineStr">
        <is>
          <t>X</t>
        </is>
      </c>
    </row>
    <row r="902">
      <c r="A902" t="n">
        <v>901</v>
      </c>
      <c r="D902" s="12" t="n"/>
      <c r="E902" s="14" t="n"/>
      <c r="H902" s="16" t="n"/>
      <c r="I902" s="11" t="n"/>
      <c r="J902" s="33" t="n"/>
      <c r="K902" s="33" t="n"/>
      <c r="L902" s="33" t="n"/>
      <c r="M902" s="33" t="n"/>
      <c r="N902" s="8" t="n"/>
      <c r="X902" s="9">
        <f>COUNTIF(B:B,B902)</f>
        <v/>
      </c>
      <c r="AG902" s="8" t="n"/>
      <c r="AI902" s="30" t="n"/>
      <c r="AK902" s="30" t="n"/>
      <c r="AL902" s="21" t="n"/>
      <c r="AM902" s="23">
        <f>LN(AL902)</f>
        <v/>
      </c>
      <c r="AW902" s="40" t="n"/>
      <c r="AY902" s="40" t="n"/>
      <c r="BA902" s="18" t="n"/>
      <c r="BC902" s="18" t="n"/>
      <c r="BD902" s="18" t="n"/>
      <c r="BK902" s="18" t="n"/>
      <c r="BN902" s="18" t="n"/>
      <c r="BY902" s="18" t="n"/>
      <c r="CC902" s="18" t="n"/>
      <c r="CH902" s="18" t="n"/>
      <c r="CS902" s="18" t="n"/>
      <c r="DD902" s="34" t="inlineStr">
        <is>
          <t>X</t>
        </is>
      </c>
    </row>
    <row r="903">
      <c r="A903" t="n">
        <v>902</v>
      </c>
      <c r="D903" s="12" t="n"/>
      <c r="E903" s="14" t="n"/>
      <c r="H903" s="16" t="n"/>
      <c r="I903" s="11" t="n"/>
      <c r="J903" s="33" t="n"/>
      <c r="K903" s="33" t="n"/>
      <c r="L903" s="33" t="n"/>
      <c r="M903" s="33" t="n"/>
      <c r="N903" s="8" t="n"/>
      <c r="X903" s="9">
        <f>COUNTIF(B:B,B903)</f>
        <v/>
      </c>
      <c r="AG903" s="8" t="n"/>
      <c r="AI903" s="30" t="n"/>
      <c r="AK903" s="30" t="n"/>
      <c r="AL903" s="21" t="n"/>
      <c r="AM903" s="23">
        <f>LN(AL903)</f>
        <v/>
      </c>
      <c r="AW903" s="40" t="n"/>
      <c r="AY903" s="40" t="n"/>
      <c r="BA903" s="18" t="n"/>
      <c r="BC903" s="18" t="n"/>
      <c r="BD903" s="18" t="n"/>
      <c r="BK903" s="18" t="n"/>
      <c r="BN903" s="18" t="n"/>
      <c r="BY903" s="18" t="n"/>
      <c r="CC903" s="18" t="n"/>
      <c r="CH903" s="18" t="n"/>
      <c r="CS903" s="18" t="n"/>
      <c r="DD903" s="34" t="inlineStr">
        <is>
          <t>X</t>
        </is>
      </c>
    </row>
    <row r="904">
      <c r="A904" t="n">
        <v>903</v>
      </c>
      <c r="D904" s="12" t="n"/>
      <c r="E904" s="14" t="n"/>
      <c r="H904" s="16" t="n"/>
      <c r="I904" s="11" t="n"/>
      <c r="J904" s="33" t="n"/>
      <c r="K904" s="33" t="n"/>
      <c r="L904" s="33" t="n"/>
      <c r="M904" s="33" t="n"/>
      <c r="N904" s="8" t="n"/>
      <c r="X904" s="9">
        <f>COUNTIF(B:B,B904)</f>
        <v/>
      </c>
      <c r="AG904" s="8" t="n"/>
      <c r="AI904" s="30" t="n"/>
      <c r="AK904" s="30" t="n"/>
      <c r="AL904" s="21" t="n"/>
      <c r="AM904" s="23">
        <f>LN(AL904)</f>
        <v/>
      </c>
      <c r="AW904" s="40" t="n"/>
      <c r="AY904" s="40" t="n"/>
      <c r="BA904" s="18" t="n"/>
      <c r="BC904" s="18" t="n"/>
      <c r="BD904" s="18" t="n"/>
      <c r="BK904" s="18" t="n"/>
      <c r="BN904" s="18" t="n"/>
      <c r="BY904" s="18" t="n"/>
      <c r="CC904" s="18" t="n"/>
      <c r="CH904" s="18" t="n"/>
      <c r="CS904" s="18" t="n"/>
      <c r="DD904" s="34" t="inlineStr">
        <is>
          <t>X</t>
        </is>
      </c>
    </row>
    <row r="905">
      <c r="A905" t="n">
        <v>904</v>
      </c>
      <c r="D905" s="12" t="n"/>
      <c r="E905" s="14" t="n"/>
      <c r="H905" s="16" t="n"/>
      <c r="I905" s="11" t="n"/>
      <c r="J905" s="33" t="n"/>
      <c r="K905" s="33" t="n"/>
      <c r="L905" s="33" t="n"/>
      <c r="M905" s="33" t="n"/>
      <c r="N905" s="8" t="n"/>
      <c r="X905" s="9">
        <f>COUNTIF(B:B,B905)</f>
        <v/>
      </c>
      <c r="AG905" s="8" t="n"/>
      <c r="AI905" s="30" t="n"/>
      <c r="AK905" s="30" t="n"/>
      <c r="AL905" s="21" t="n"/>
      <c r="AM905" s="23">
        <f>LN(AL905)</f>
        <v/>
      </c>
      <c r="AW905" s="40" t="n"/>
      <c r="AY905" s="40" t="n"/>
      <c r="BA905" s="18" t="n"/>
      <c r="BC905" s="18" t="n"/>
      <c r="BD905" s="18" t="n"/>
      <c r="BK905" s="18" t="n"/>
      <c r="BN905" s="18" t="n"/>
      <c r="BY905" s="18" t="n"/>
      <c r="CC905" s="18" t="n"/>
      <c r="CH905" s="18" t="n"/>
      <c r="CS905" s="18" t="n"/>
      <c r="DD905" s="34" t="inlineStr">
        <is>
          <t>X</t>
        </is>
      </c>
    </row>
    <row r="906">
      <c r="A906" t="n">
        <v>905</v>
      </c>
      <c r="D906" s="12" t="n"/>
      <c r="E906" s="14" t="n"/>
      <c r="H906" s="16" t="n"/>
      <c r="I906" s="11" t="n"/>
      <c r="J906" s="33" t="n"/>
      <c r="K906" s="33" t="n"/>
      <c r="L906" s="33" t="n"/>
      <c r="M906" s="33" t="n"/>
      <c r="N906" s="8" t="n"/>
      <c r="X906" s="9">
        <f>COUNTIF(B:B,B906)</f>
        <v/>
      </c>
      <c r="AG906" s="8" t="n"/>
      <c r="AI906" s="30" t="n"/>
      <c r="AK906" s="30" t="n"/>
      <c r="AL906" s="21" t="n"/>
      <c r="AM906" s="23">
        <f>LN(AL906)</f>
        <v/>
      </c>
      <c r="AW906" s="40" t="n"/>
      <c r="AY906" s="40" t="n"/>
      <c r="BA906" s="18" t="n"/>
      <c r="BC906" s="18" t="n"/>
      <c r="BD906" s="18" t="n"/>
      <c r="BK906" s="18" t="n"/>
      <c r="BN906" s="18" t="n"/>
      <c r="BY906" s="18" t="n"/>
      <c r="CC906" s="18" t="n"/>
      <c r="CH906" s="18" t="n"/>
      <c r="CS906" s="18" t="n"/>
      <c r="DD906" s="34" t="inlineStr">
        <is>
          <t>X</t>
        </is>
      </c>
    </row>
    <row r="907">
      <c r="A907" t="n">
        <v>906</v>
      </c>
      <c r="D907" s="12" t="n"/>
      <c r="E907" s="14" t="n"/>
      <c r="H907" s="16" t="n"/>
      <c r="I907" s="11" t="n"/>
      <c r="J907" s="33" t="n"/>
      <c r="K907" s="33" t="n"/>
      <c r="L907" s="33" t="n"/>
      <c r="M907" s="33" t="n"/>
      <c r="N907" s="8" t="n"/>
      <c r="X907" s="9">
        <f>COUNTIF(B:B,B907)</f>
        <v/>
      </c>
      <c r="AG907" s="8" t="n"/>
      <c r="AI907" s="30" t="n"/>
      <c r="AK907" s="30" t="n"/>
      <c r="AL907" s="21" t="n"/>
      <c r="AM907" s="23">
        <f>LN(AL907)</f>
        <v/>
      </c>
      <c r="AW907" s="40" t="n"/>
      <c r="AY907" s="40" t="n"/>
      <c r="BA907" s="18" t="n"/>
      <c r="BC907" s="18" t="n"/>
      <c r="BD907" s="18" t="n"/>
      <c r="BK907" s="18" t="n"/>
      <c r="BN907" s="18" t="n"/>
      <c r="BY907" s="18" t="n"/>
      <c r="CC907" s="18" t="n"/>
      <c r="CH907" s="18" t="n"/>
      <c r="CS907" s="18" t="n"/>
      <c r="DD907" s="34" t="inlineStr">
        <is>
          <t>X</t>
        </is>
      </c>
    </row>
    <row r="908">
      <c r="A908" t="n">
        <v>907</v>
      </c>
      <c r="D908" s="12" t="n"/>
      <c r="E908" s="14" t="n"/>
      <c r="H908" s="16" t="n"/>
      <c r="I908" s="11" t="n"/>
      <c r="J908" s="33" t="n"/>
      <c r="K908" s="33" t="n"/>
      <c r="L908" s="33" t="n"/>
      <c r="M908" s="33" t="n"/>
      <c r="N908" s="8" t="n"/>
      <c r="X908" s="9">
        <f>COUNTIF(B:B,B908)</f>
        <v/>
      </c>
      <c r="AG908" s="8" t="n"/>
      <c r="AI908" s="30" t="n"/>
      <c r="AK908" s="30" t="n"/>
      <c r="AL908" s="21" t="n"/>
      <c r="AM908" s="23">
        <f>LN(AL908)</f>
        <v/>
      </c>
      <c r="AW908" s="40" t="n"/>
      <c r="AY908" s="40" t="n"/>
      <c r="BA908" s="18" t="n"/>
      <c r="BC908" s="18" t="n"/>
      <c r="BD908" s="18" t="n"/>
      <c r="BK908" s="18" t="n"/>
      <c r="BN908" s="18" t="n"/>
      <c r="BY908" s="18" t="n"/>
      <c r="CC908" s="18" t="n"/>
      <c r="CH908" s="18" t="n"/>
      <c r="CS908" s="18" t="n"/>
      <c r="DD908" s="34" t="inlineStr">
        <is>
          <t>X</t>
        </is>
      </c>
    </row>
    <row r="909">
      <c r="A909" t="n">
        <v>908</v>
      </c>
      <c r="D909" s="12" t="n"/>
      <c r="E909" s="14" t="n"/>
      <c r="H909" s="16" t="n"/>
      <c r="I909" s="11" t="n"/>
      <c r="J909" s="33" t="n"/>
      <c r="K909" s="33" t="n"/>
      <c r="L909" s="33" t="n"/>
      <c r="M909" s="33" t="n"/>
      <c r="N909" s="8" t="n"/>
      <c r="X909" s="9">
        <f>COUNTIF(B:B,B909)</f>
        <v/>
      </c>
      <c r="AG909" s="8" t="n"/>
      <c r="AI909" s="30" t="n"/>
      <c r="AK909" s="30" t="n"/>
      <c r="AL909" s="21" t="n"/>
      <c r="AM909" s="23">
        <f>LN(AL909)</f>
        <v/>
      </c>
      <c r="AW909" s="40" t="n"/>
      <c r="AY909" s="40" t="n"/>
      <c r="BA909" s="18" t="n"/>
      <c r="BC909" s="18" t="n"/>
      <c r="BD909" s="18" t="n"/>
      <c r="BK909" s="18" t="n"/>
      <c r="BN909" s="18" t="n"/>
      <c r="BY909" s="18" t="n"/>
      <c r="CC909" s="18" t="n"/>
      <c r="CH909" s="18" t="n"/>
      <c r="CS909" s="18" t="n"/>
      <c r="DD909" s="34" t="inlineStr">
        <is>
          <t>X</t>
        </is>
      </c>
    </row>
    <row r="910">
      <c r="A910" t="n">
        <v>909</v>
      </c>
      <c r="D910" s="12" t="n"/>
      <c r="E910" s="14" t="n"/>
      <c r="H910" s="16" t="n"/>
      <c r="I910" s="11" t="n"/>
      <c r="J910" s="33" t="n"/>
      <c r="K910" s="33" t="n"/>
      <c r="L910" s="33" t="n"/>
      <c r="M910" s="33" t="n"/>
      <c r="N910" s="8" t="n"/>
      <c r="X910" s="9">
        <f>COUNTIF(B:B,B910)</f>
        <v/>
      </c>
      <c r="AG910" s="8" t="n"/>
      <c r="AI910" s="30" t="n"/>
      <c r="AK910" s="30" t="n"/>
      <c r="AL910" s="21" t="n"/>
      <c r="AM910" s="23">
        <f>LN(AL910)</f>
        <v/>
      </c>
      <c r="AW910" s="40" t="n"/>
      <c r="AY910" s="40" t="n"/>
      <c r="BA910" s="18" t="n"/>
      <c r="BC910" s="18" t="n"/>
      <c r="BD910" s="18" t="n"/>
      <c r="BK910" s="18" t="n"/>
      <c r="BN910" s="18" t="n"/>
      <c r="BY910" s="18" t="n"/>
      <c r="CC910" s="18" t="n"/>
      <c r="CH910" s="18" t="n"/>
      <c r="CS910" s="18" t="n"/>
      <c r="DD910" s="34" t="inlineStr">
        <is>
          <t>X</t>
        </is>
      </c>
    </row>
    <row r="911">
      <c r="A911" t="n">
        <v>910</v>
      </c>
      <c r="D911" s="12" t="n"/>
      <c r="E911" s="14" t="n"/>
      <c r="H911" s="16" t="n"/>
      <c r="I911" s="11" t="n"/>
      <c r="J911" s="33" t="n"/>
      <c r="K911" s="33" t="n"/>
      <c r="L911" s="33" t="n"/>
      <c r="M911" s="33" t="n"/>
      <c r="N911" s="8" t="n"/>
      <c r="X911" s="9">
        <f>COUNTIF(B:B,B911)</f>
        <v/>
      </c>
      <c r="AG911" s="8" t="n"/>
      <c r="AI911" s="30" t="n"/>
      <c r="AK911" s="30" t="n"/>
      <c r="AL911" s="21" t="n"/>
      <c r="AM911" s="23">
        <f>LN(AL911)</f>
        <v/>
      </c>
      <c r="AW911" s="40" t="n"/>
      <c r="AY911" s="40" t="n"/>
      <c r="BA911" s="18" t="n"/>
      <c r="BC911" s="18" t="n"/>
      <c r="BD911" s="18" t="n"/>
      <c r="BK911" s="18" t="n"/>
      <c r="BN911" s="18" t="n"/>
      <c r="BY911" s="18" t="n"/>
      <c r="CC911" s="18" t="n"/>
      <c r="CH911" s="18" t="n"/>
      <c r="CS911" s="18" t="n"/>
      <c r="DD911" s="34" t="inlineStr">
        <is>
          <t>X</t>
        </is>
      </c>
    </row>
    <row r="912">
      <c r="A912" t="n">
        <v>911</v>
      </c>
      <c r="D912" s="12" t="n"/>
      <c r="E912" s="14" t="n"/>
      <c r="H912" s="16" t="n"/>
      <c r="I912" s="11" t="n"/>
      <c r="J912" s="33" t="n"/>
      <c r="K912" s="33" t="n"/>
      <c r="L912" s="33" t="n"/>
      <c r="M912" s="33" t="n"/>
      <c r="N912" s="8" t="n"/>
      <c r="X912" s="9">
        <f>COUNTIF(B:B,B912)</f>
        <v/>
      </c>
      <c r="AG912" s="8" t="n"/>
      <c r="AI912" s="30" t="n"/>
      <c r="AK912" s="30" t="n"/>
      <c r="AL912" s="21" t="n"/>
      <c r="AM912" s="23">
        <f>LN(AL912)</f>
        <v/>
      </c>
      <c r="AW912" s="40" t="n"/>
      <c r="AY912" s="40" t="n"/>
      <c r="BA912" s="18" t="n"/>
      <c r="BC912" s="18" t="n"/>
      <c r="BD912" s="18" t="n"/>
      <c r="BK912" s="18" t="n"/>
      <c r="BN912" s="18" t="n"/>
      <c r="BY912" s="18" t="n"/>
      <c r="CC912" s="18" t="n"/>
      <c r="CH912" s="18" t="n"/>
      <c r="CS912" s="18" t="n"/>
      <c r="DD912" s="34" t="inlineStr">
        <is>
          <t>X</t>
        </is>
      </c>
    </row>
    <row r="913">
      <c r="A913" t="n">
        <v>912</v>
      </c>
      <c r="D913" s="12" t="n"/>
      <c r="E913" s="14" t="n"/>
      <c r="H913" s="16" t="n"/>
      <c r="I913" s="11" t="n"/>
      <c r="J913" s="33" t="n"/>
      <c r="K913" s="33" t="n"/>
      <c r="L913" s="33" t="n"/>
      <c r="M913" s="33" t="n"/>
      <c r="N913" s="8" t="n"/>
      <c r="X913" s="9">
        <f>COUNTIF(B:B,B913)</f>
        <v/>
      </c>
      <c r="AG913" s="8" t="n"/>
      <c r="AI913" s="30" t="n"/>
      <c r="AK913" s="30" t="n"/>
      <c r="AL913" s="21" t="n"/>
      <c r="AM913" s="23">
        <f>LN(AL913)</f>
        <v/>
      </c>
      <c r="AW913" s="40" t="n"/>
      <c r="AY913" s="40" t="n"/>
      <c r="BA913" s="18" t="n"/>
      <c r="BC913" s="18" t="n"/>
      <c r="BD913" s="18" t="n"/>
      <c r="BK913" s="18" t="n"/>
      <c r="BN913" s="18" t="n"/>
      <c r="BY913" s="18" t="n"/>
      <c r="CC913" s="18" t="n"/>
      <c r="CH913" s="18" t="n"/>
      <c r="CS913" s="18" t="n"/>
      <c r="DD913" s="34" t="inlineStr">
        <is>
          <t>X</t>
        </is>
      </c>
    </row>
    <row r="914">
      <c r="A914" t="n">
        <v>913</v>
      </c>
      <c r="D914" s="12" t="n"/>
      <c r="E914" s="14" t="n"/>
      <c r="H914" s="16" t="n"/>
      <c r="I914" s="11" t="n"/>
      <c r="J914" s="33" t="n"/>
      <c r="K914" s="33" t="n"/>
      <c r="L914" s="33" t="n"/>
      <c r="M914" s="33" t="n"/>
      <c r="N914" s="8" t="n"/>
      <c r="X914" s="9">
        <f>COUNTIF(B:B,B914)</f>
        <v/>
      </c>
      <c r="AG914" s="8" t="n"/>
      <c r="AI914" s="30" t="n"/>
      <c r="AK914" s="30" t="n"/>
      <c r="AL914" s="21" t="n"/>
      <c r="AM914" s="23">
        <f>LN(AL914)</f>
        <v/>
      </c>
      <c r="AW914" s="40" t="n"/>
      <c r="AY914" s="40" t="n"/>
      <c r="BA914" s="18" t="n"/>
      <c r="BC914" s="18" t="n"/>
      <c r="BD914" s="18" t="n"/>
      <c r="BK914" s="18" t="n"/>
      <c r="BN914" s="18" t="n"/>
      <c r="BY914" s="18" t="n"/>
      <c r="CC914" s="18" t="n"/>
      <c r="CH914" s="18" t="n"/>
      <c r="CS914" s="18" t="n"/>
      <c r="DD914" s="34" t="inlineStr">
        <is>
          <t>X</t>
        </is>
      </c>
    </row>
    <row r="915">
      <c r="A915" t="n">
        <v>914</v>
      </c>
      <c r="D915" s="12" t="n"/>
      <c r="E915" s="14" t="n"/>
      <c r="H915" s="16" t="n"/>
      <c r="I915" s="11" t="n"/>
      <c r="J915" s="33" t="n"/>
      <c r="K915" s="33" t="n"/>
      <c r="L915" s="33" t="n"/>
      <c r="M915" s="33" t="n"/>
      <c r="N915" s="8" t="n"/>
      <c r="X915" s="9">
        <f>COUNTIF(B:B,B915)</f>
        <v/>
      </c>
      <c r="AG915" s="8" t="n"/>
      <c r="AI915" s="30" t="n"/>
      <c r="AK915" s="30" t="n"/>
      <c r="AL915" s="21" t="n"/>
      <c r="AM915" s="23">
        <f>LN(AL915)</f>
        <v/>
      </c>
      <c r="AW915" s="40" t="n"/>
      <c r="AY915" s="40" t="n"/>
      <c r="BA915" s="18" t="n"/>
      <c r="BC915" s="18" t="n"/>
      <c r="BD915" s="18" t="n"/>
      <c r="BK915" s="18" t="n"/>
      <c r="BN915" s="18" t="n"/>
      <c r="BY915" s="18" t="n"/>
      <c r="CC915" s="18" t="n"/>
      <c r="CH915" s="18" t="n"/>
      <c r="CS915" s="18" t="n"/>
      <c r="DD915" s="34" t="inlineStr">
        <is>
          <t>X</t>
        </is>
      </c>
    </row>
    <row r="916">
      <c r="A916" t="n">
        <v>915</v>
      </c>
      <c r="D916" s="12" t="n"/>
      <c r="E916" s="14" t="n"/>
      <c r="H916" s="16" t="n"/>
      <c r="I916" s="11" t="n"/>
      <c r="J916" s="33" t="n"/>
      <c r="K916" s="33" t="n"/>
      <c r="L916" s="33" t="n"/>
      <c r="M916" s="33" t="n"/>
      <c r="N916" s="8" t="n"/>
      <c r="X916" s="9">
        <f>COUNTIF(B:B,B916)</f>
        <v/>
      </c>
      <c r="AG916" s="8" t="n"/>
      <c r="AI916" s="30" t="n"/>
      <c r="AK916" s="30" t="n"/>
      <c r="AL916" s="21" t="n"/>
      <c r="AM916" s="23">
        <f>LN(AL916)</f>
        <v/>
      </c>
      <c r="AW916" s="40" t="n"/>
      <c r="AY916" s="40" t="n"/>
      <c r="BA916" s="18" t="n"/>
      <c r="BC916" s="18" t="n"/>
      <c r="BD916" s="18" t="n"/>
      <c r="BK916" s="18" t="n"/>
      <c r="BN916" s="18" t="n"/>
      <c r="BY916" s="18" t="n"/>
      <c r="CC916" s="18" t="n"/>
      <c r="CH916" s="18" t="n"/>
      <c r="CS916" s="18" t="n"/>
      <c r="DD916" s="34" t="inlineStr">
        <is>
          <t>X</t>
        </is>
      </c>
    </row>
    <row r="917">
      <c r="A917" t="n">
        <v>916</v>
      </c>
      <c r="D917" s="12" t="n"/>
      <c r="E917" s="14" t="n"/>
      <c r="H917" s="16" t="n"/>
      <c r="I917" s="11" t="n"/>
      <c r="J917" s="33" t="n"/>
      <c r="K917" s="33" t="n"/>
      <c r="L917" s="33" t="n"/>
      <c r="M917" s="33" t="n"/>
      <c r="N917" s="8" t="n"/>
      <c r="X917" s="9">
        <f>COUNTIF(B:B,B917)</f>
        <v/>
      </c>
      <c r="AG917" s="8" t="n"/>
      <c r="AI917" s="30" t="n"/>
      <c r="AK917" s="30" t="n"/>
      <c r="AL917" s="21" t="n"/>
      <c r="AM917" s="23">
        <f>LN(AL917)</f>
        <v/>
      </c>
      <c r="AW917" s="40" t="n"/>
      <c r="AY917" s="40" t="n"/>
      <c r="BA917" s="18" t="n"/>
      <c r="BC917" s="18" t="n"/>
      <c r="BD917" s="18" t="n"/>
      <c r="BK917" s="18" t="n"/>
      <c r="BN917" s="18" t="n"/>
      <c r="BY917" s="18" t="n"/>
      <c r="CC917" s="18" t="n"/>
      <c r="CH917" s="18" t="n"/>
      <c r="CS917" s="18" t="n"/>
      <c r="DD917" s="34" t="inlineStr">
        <is>
          <t>X</t>
        </is>
      </c>
    </row>
    <row r="918">
      <c r="A918" t="n">
        <v>917</v>
      </c>
      <c r="D918" s="12" t="n"/>
      <c r="E918" s="14" t="n"/>
      <c r="H918" s="16" t="n"/>
      <c r="I918" s="11" t="n"/>
      <c r="J918" s="33" t="n"/>
      <c r="K918" s="33" t="n"/>
      <c r="L918" s="33" t="n"/>
      <c r="M918" s="33" t="n"/>
      <c r="N918" s="8" t="n"/>
      <c r="X918" s="9">
        <f>COUNTIF(B:B,B918)</f>
        <v/>
      </c>
      <c r="AG918" s="8" t="n"/>
      <c r="AI918" s="30" t="n"/>
      <c r="AK918" s="30" t="n"/>
      <c r="AL918" s="21" t="n"/>
      <c r="AM918" s="23">
        <f>LN(AL918)</f>
        <v/>
      </c>
      <c r="AW918" s="40" t="n"/>
      <c r="AY918" s="40" t="n"/>
      <c r="BA918" s="18" t="n"/>
      <c r="BC918" s="18" t="n"/>
      <c r="BD918" s="18" t="n"/>
      <c r="BK918" s="18" t="n"/>
      <c r="BN918" s="18" t="n"/>
      <c r="BY918" s="18" t="n"/>
      <c r="CC918" s="18" t="n"/>
      <c r="CH918" s="18" t="n"/>
      <c r="CS918" s="18" t="n"/>
      <c r="DD918" s="34" t="inlineStr">
        <is>
          <t>X</t>
        </is>
      </c>
    </row>
    <row r="919">
      <c r="A919" t="n">
        <v>918</v>
      </c>
      <c r="D919" s="12" t="n"/>
      <c r="E919" s="14" t="n"/>
      <c r="H919" s="16" t="n"/>
      <c r="I919" s="11" t="n"/>
      <c r="J919" s="33" t="n"/>
      <c r="K919" s="33" t="n"/>
      <c r="L919" s="33" t="n"/>
      <c r="M919" s="33" t="n"/>
      <c r="N919" s="8" t="n"/>
      <c r="X919" s="9">
        <f>COUNTIF(B:B,B919)</f>
        <v/>
      </c>
      <c r="AG919" s="8" t="n"/>
      <c r="AI919" s="30" t="n"/>
      <c r="AK919" s="30" t="n"/>
      <c r="AL919" s="21" t="n"/>
      <c r="AM919" s="23">
        <f>LN(AL919)</f>
        <v/>
      </c>
      <c r="AW919" s="40" t="n"/>
      <c r="AY919" s="40" t="n"/>
      <c r="BA919" s="18" t="n"/>
      <c r="BC919" s="18" t="n"/>
      <c r="BD919" s="18" t="n"/>
      <c r="BK919" s="18" t="n"/>
      <c r="BN919" s="18" t="n"/>
      <c r="BY919" s="18" t="n"/>
      <c r="CC919" s="18" t="n"/>
      <c r="CH919" s="18" t="n"/>
      <c r="CS919" s="18" t="n"/>
      <c r="DD919" s="34" t="inlineStr">
        <is>
          <t>X</t>
        </is>
      </c>
    </row>
    <row r="920">
      <c r="A920" t="n">
        <v>919</v>
      </c>
      <c r="D920" s="12" t="n"/>
      <c r="E920" s="14" t="n"/>
      <c r="H920" s="16" t="n"/>
      <c r="I920" s="11" t="n"/>
      <c r="J920" s="33" t="n"/>
      <c r="K920" s="33" t="n"/>
      <c r="L920" s="33" t="n"/>
      <c r="M920" s="33" t="n"/>
      <c r="N920" s="8" t="n"/>
      <c r="X920" s="9">
        <f>COUNTIF(B:B,B920)</f>
        <v/>
      </c>
      <c r="AG920" s="8" t="n"/>
      <c r="AI920" s="30" t="n"/>
      <c r="AK920" s="30" t="n"/>
      <c r="AL920" s="21" t="n"/>
      <c r="AM920" s="23">
        <f>LN(AL920)</f>
        <v/>
      </c>
      <c r="AW920" s="40" t="n"/>
      <c r="AY920" s="40" t="n"/>
      <c r="BA920" s="18" t="n"/>
      <c r="BC920" s="18" t="n"/>
      <c r="BD920" s="18" t="n"/>
      <c r="BK920" s="18" t="n"/>
      <c r="BN920" s="18" t="n"/>
      <c r="BY920" s="18" t="n"/>
      <c r="CC920" s="18" t="n"/>
      <c r="CH920" s="18" t="n"/>
      <c r="CS920" s="18" t="n"/>
      <c r="DD920" s="34" t="inlineStr">
        <is>
          <t>X</t>
        </is>
      </c>
    </row>
    <row r="921">
      <c r="A921" t="n">
        <v>920</v>
      </c>
      <c r="D921" s="12" t="n"/>
      <c r="E921" s="14" t="n"/>
      <c r="H921" s="16" t="n"/>
      <c r="I921" s="11" t="n"/>
      <c r="J921" s="33" t="n"/>
      <c r="K921" s="33" t="n"/>
      <c r="L921" s="33" t="n"/>
      <c r="M921" s="33" t="n"/>
      <c r="N921" s="8" t="n"/>
      <c r="X921" s="9">
        <f>COUNTIF(B:B,B921)</f>
        <v/>
      </c>
      <c r="AG921" s="8" t="n"/>
      <c r="AI921" s="30" t="n"/>
      <c r="AK921" s="30" t="n"/>
      <c r="AL921" s="21" t="n"/>
      <c r="AM921" s="23">
        <f>LN(AL921)</f>
        <v/>
      </c>
      <c r="AW921" s="40" t="n"/>
      <c r="AY921" s="40" t="n"/>
      <c r="BA921" s="18" t="n"/>
      <c r="BC921" s="18" t="n"/>
      <c r="BD921" s="18" t="n"/>
      <c r="BK921" s="18" t="n"/>
      <c r="BN921" s="18" t="n"/>
      <c r="BY921" s="18" t="n"/>
      <c r="CC921" s="18" t="n"/>
      <c r="CH921" s="18" t="n"/>
      <c r="CS921" s="18" t="n"/>
      <c r="DD921" s="34" t="inlineStr">
        <is>
          <t>X</t>
        </is>
      </c>
    </row>
    <row r="922">
      <c r="A922" t="n">
        <v>921</v>
      </c>
      <c r="D922" s="12" t="n"/>
      <c r="E922" s="14" t="n"/>
      <c r="H922" s="16" t="n"/>
      <c r="I922" s="11" t="n"/>
      <c r="J922" s="33" t="n"/>
      <c r="K922" s="33" t="n"/>
      <c r="L922" s="33" t="n"/>
      <c r="M922" s="33" t="n"/>
      <c r="N922" s="8" t="n"/>
      <c r="X922" s="9">
        <f>COUNTIF(B:B,B922)</f>
        <v/>
      </c>
      <c r="AG922" s="8" t="n"/>
      <c r="AI922" s="30" t="n"/>
      <c r="AK922" s="30" t="n"/>
      <c r="AL922" s="21" t="n"/>
      <c r="AM922" s="23">
        <f>LN(AL922)</f>
        <v/>
      </c>
      <c r="AW922" s="40" t="n"/>
      <c r="AY922" s="40" t="n"/>
      <c r="BA922" s="18" t="n"/>
      <c r="BC922" s="18" t="n"/>
      <c r="BD922" s="18" t="n"/>
      <c r="BK922" s="18" t="n"/>
      <c r="BN922" s="18" t="n"/>
      <c r="BY922" s="18" t="n"/>
      <c r="CC922" s="18" t="n"/>
      <c r="CH922" s="18" t="n"/>
      <c r="CS922" s="18" t="n"/>
      <c r="DD922" s="34" t="inlineStr">
        <is>
          <t>X</t>
        </is>
      </c>
    </row>
    <row r="923">
      <c r="A923" t="n">
        <v>922</v>
      </c>
      <c r="D923" s="12" t="n"/>
      <c r="E923" s="14" t="n"/>
      <c r="H923" s="16" t="n"/>
      <c r="I923" s="11" t="n"/>
      <c r="J923" s="33" t="n"/>
      <c r="K923" s="33" t="n"/>
      <c r="L923" s="33" t="n"/>
      <c r="M923" s="33" t="n"/>
      <c r="N923" s="8" t="n"/>
      <c r="X923" s="9">
        <f>COUNTIF(B:B,B923)</f>
        <v/>
      </c>
      <c r="AG923" s="8" t="n"/>
      <c r="AI923" s="30" t="n"/>
      <c r="AK923" s="30" t="n"/>
      <c r="AL923" s="21" t="n"/>
      <c r="AM923" s="23">
        <f>LN(AL923)</f>
        <v/>
      </c>
      <c r="AW923" s="40" t="n"/>
      <c r="AY923" s="40" t="n"/>
      <c r="BA923" s="18" t="n"/>
      <c r="BC923" s="18" t="n"/>
      <c r="BD923" s="18" t="n"/>
      <c r="BK923" s="18" t="n"/>
      <c r="BN923" s="18" t="n"/>
      <c r="BY923" s="18" t="n"/>
      <c r="CC923" s="18" t="n"/>
      <c r="CH923" s="18" t="n"/>
      <c r="CS923" s="18" t="n"/>
      <c r="DD923" s="34" t="inlineStr">
        <is>
          <t>X</t>
        </is>
      </c>
    </row>
    <row r="924">
      <c r="A924" t="n">
        <v>923</v>
      </c>
      <c r="D924" s="12" t="n"/>
      <c r="E924" s="14" t="n"/>
      <c r="H924" s="16" t="n"/>
      <c r="I924" s="11" t="n"/>
      <c r="J924" s="33" t="n"/>
      <c r="K924" s="33" t="n"/>
      <c r="L924" s="33" t="n"/>
      <c r="M924" s="33" t="n"/>
      <c r="N924" s="8" t="n"/>
      <c r="X924" s="9">
        <f>COUNTIF(B:B,B924)</f>
        <v/>
      </c>
      <c r="AG924" s="8" t="n"/>
      <c r="AI924" s="30" t="n"/>
      <c r="AK924" s="30" t="n"/>
      <c r="AL924" s="21" t="n"/>
      <c r="AM924" s="23">
        <f>LN(AL924)</f>
        <v/>
      </c>
      <c r="AW924" s="40" t="n"/>
      <c r="AY924" s="40" t="n"/>
      <c r="BA924" s="18" t="n"/>
      <c r="BC924" s="18" t="n"/>
      <c r="BD924" s="18" t="n"/>
      <c r="BK924" s="18" t="n"/>
      <c r="BN924" s="18" t="n"/>
      <c r="BY924" s="18" t="n"/>
      <c r="CC924" s="18" t="n"/>
      <c r="CH924" s="18" t="n"/>
      <c r="CS924" s="18" t="n"/>
      <c r="DD924" s="34" t="inlineStr">
        <is>
          <t>X</t>
        </is>
      </c>
    </row>
    <row r="925">
      <c r="A925" t="n">
        <v>924</v>
      </c>
      <c r="D925" s="12" t="n"/>
      <c r="E925" s="14" t="n"/>
      <c r="H925" s="16" t="n"/>
      <c r="I925" s="11" t="n"/>
      <c r="J925" s="33" t="n"/>
      <c r="K925" s="33" t="n"/>
      <c r="L925" s="33" t="n"/>
      <c r="M925" s="33" t="n"/>
      <c r="N925" s="8" t="n"/>
      <c r="X925" s="9">
        <f>COUNTIF(B:B,B925)</f>
        <v/>
      </c>
      <c r="AG925" s="8" t="n"/>
      <c r="AI925" s="30" t="n"/>
      <c r="AK925" s="30" t="n"/>
      <c r="AL925" s="21" t="n"/>
      <c r="AM925" s="23">
        <f>LN(AL925)</f>
        <v/>
      </c>
      <c r="AW925" s="40" t="n"/>
      <c r="AY925" s="40" t="n"/>
      <c r="BA925" s="18" t="n"/>
      <c r="BC925" s="18" t="n"/>
      <c r="BD925" s="18" t="n"/>
      <c r="BK925" s="18" t="n"/>
      <c r="BN925" s="18" t="n"/>
      <c r="BY925" s="18" t="n"/>
      <c r="CC925" s="18" t="n"/>
      <c r="CH925" s="18" t="n"/>
      <c r="CS925" s="18" t="n"/>
      <c r="DD925" s="34" t="inlineStr">
        <is>
          <t>X</t>
        </is>
      </c>
    </row>
    <row r="926">
      <c r="A926" t="n">
        <v>925</v>
      </c>
      <c r="D926" s="12" t="n"/>
      <c r="E926" s="14" t="n"/>
      <c r="H926" s="16" t="n"/>
      <c r="I926" s="11" t="n"/>
      <c r="J926" s="33" t="n"/>
      <c r="K926" s="33" t="n"/>
      <c r="L926" s="33" t="n"/>
      <c r="M926" s="33" t="n"/>
      <c r="N926" s="8" t="n"/>
      <c r="X926" s="9">
        <f>COUNTIF(B:B,B926)</f>
        <v/>
      </c>
      <c r="AG926" s="8" t="n"/>
      <c r="AI926" s="30" t="n"/>
      <c r="AK926" s="30" t="n"/>
      <c r="AL926" s="21" t="n"/>
      <c r="AM926" s="23">
        <f>LN(AL926)</f>
        <v/>
      </c>
      <c r="AW926" s="40" t="n"/>
      <c r="AY926" s="40" t="n"/>
      <c r="BA926" s="18" t="n"/>
      <c r="BC926" s="18" t="n"/>
      <c r="BD926" s="18" t="n"/>
      <c r="BK926" s="18" t="n"/>
      <c r="BN926" s="18" t="n"/>
      <c r="BY926" s="18" t="n"/>
      <c r="CC926" s="18" t="n"/>
      <c r="CH926" s="18" t="n"/>
      <c r="CS926" s="18" t="n"/>
      <c r="DD926" s="34" t="inlineStr">
        <is>
          <t>X</t>
        </is>
      </c>
    </row>
    <row r="927">
      <c r="A927" t="n">
        <v>926</v>
      </c>
      <c r="D927" s="12" t="n"/>
      <c r="E927" s="14" t="n"/>
      <c r="H927" s="16" t="n"/>
      <c r="I927" s="11" t="n"/>
      <c r="J927" s="33" t="n"/>
      <c r="K927" s="33" t="n"/>
      <c r="L927" s="33" t="n"/>
      <c r="M927" s="33" t="n"/>
      <c r="N927" s="8" t="n"/>
      <c r="X927" s="9">
        <f>COUNTIF(B:B,B927)</f>
        <v/>
      </c>
      <c r="AG927" s="8" t="n"/>
      <c r="AI927" s="30" t="n"/>
      <c r="AK927" s="30" t="n"/>
      <c r="AL927" s="21" t="n"/>
      <c r="AM927" s="23">
        <f>LN(AL927)</f>
        <v/>
      </c>
      <c r="AW927" s="40" t="n"/>
      <c r="AY927" s="40" t="n"/>
      <c r="BA927" s="18" t="n"/>
      <c r="BC927" s="18" t="n"/>
      <c r="BD927" s="18" t="n"/>
      <c r="BK927" s="18" t="n"/>
      <c r="BN927" s="18" t="n"/>
      <c r="BY927" s="18" t="n"/>
      <c r="CC927" s="18" t="n"/>
      <c r="CH927" s="18" t="n"/>
      <c r="CS927" s="18" t="n"/>
      <c r="DD927" s="34" t="inlineStr">
        <is>
          <t>X</t>
        </is>
      </c>
    </row>
    <row r="928">
      <c r="A928" t="n">
        <v>927</v>
      </c>
      <c r="D928" s="12" t="n"/>
      <c r="E928" s="14" t="n"/>
      <c r="H928" s="16" t="n"/>
      <c r="I928" s="11" t="n"/>
      <c r="J928" s="33" t="n"/>
      <c r="K928" s="33" t="n"/>
      <c r="L928" s="33" t="n"/>
      <c r="M928" s="33" t="n"/>
      <c r="N928" s="8" t="n"/>
      <c r="X928" s="9">
        <f>COUNTIF(B:B,B928)</f>
        <v/>
      </c>
      <c r="AG928" s="8" t="n"/>
      <c r="AI928" s="30" t="n"/>
      <c r="AK928" s="30" t="n"/>
      <c r="AL928" s="21" t="n"/>
      <c r="AM928" s="23">
        <f>LN(AL928)</f>
        <v/>
      </c>
      <c r="AW928" s="40" t="n"/>
      <c r="AY928" s="40" t="n"/>
      <c r="BA928" s="18" t="n"/>
      <c r="BC928" s="18" t="n"/>
      <c r="BD928" s="18" t="n"/>
      <c r="BK928" s="18" t="n"/>
      <c r="BN928" s="18" t="n"/>
      <c r="BY928" s="18" t="n"/>
      <c r="CC928" s="18" t="n"/>
      <c r="CH928" s="18" t="n"/>
      <c r="CS928" s="18" t="n"/>
      <c r="DD928" s="34" t="inlineStr">
        <is>
          <t>X</t>
        </is>
      </c>
    </row>
    <row r="929">
      <c r="A929" t="n">
        <v>928</v>
      </c>
      <c r="D929" s="12" t="n"/>
      <c r="E929" s="14" t="n"/>
      <c r="H929" s="16" t="n"/>
      <c r="I929" s="11" t="n"/>
      <c r="J929" s="33" t="n"/>
      <c r="K929" s="33" t="n"/>
      <c r="L929" s="33" t="n"/>
      <c r="M929" s="33" t="n"/>
      <c r="N929" s="8" t="n"/>
      <c r="X929" s="9">
        <f>COUNTIF(B:B,B929)</f>
        <v/>
      </c>
      <c r="AG929" s="8" t="n"/>
      <c r="AI929" s="30" t="n"/>
      <c r="AK929" s="30" t="n"/>
      <c r="AL929" s="21" t="n"/>
      <c r="AM929" s="23">
        <f>LN(AL929)</f>
        <v/>
      </c>
      <c r="AW929" s="40" t="n"/>
      <c r="AY929" s="40" t="n"/>
      <c r="BA929" s="18" t="n"/>
      <c r="BC929" s="18" t="n"/>
      <c r="BD929" s="18" t="n"/>
      <c r="BK929" s="18" t="n"/>
      <c r="BN929" s="18" t="n"/>
      <c r="BY929" s="18" t="n"/>
      <c r="CC929" s="18" t="n"/>
      <c r="CH929" s="18" t="n"/>
      <c r="CS929" s="18" t="n"/>
      <c r="DD929" s="34" t="inlineStr">
        <is>
          <t>X</t>
        </is>
      </c>
    </row>
    <row r="930">
      <c r="A930" t="n">
        <v>929</v>
      </c>
      <c r="D930" s="12" t="n"/>
      <c r="E930" s="14" t="n"/>
      <c r="H930" s="16" t="n"/>
      <c r="I930" s="11" t="n"/>
      <c r="J930" s="33" t="n"/>
      <c r="K930" s="33" t="n"/>
      <c r="L930" s="33" t="n"/>
      <c r="M930" s="33" t="n"/>
      <c r="N930" s="8" t="n"/>
      <c r="X930" s="9">
        <f>COUNTIF(B:B,B930)</f>
        <v/>
      </c>
      <c r="AG930" s="8" t="n"/>
      <c r="AI930" s="30" t="n"/>
      <c r="AK930" s="30" t="n"/>
      <c r="AL930" s="21" t="n"/>
      <c r="AM930" s="23">
        <f>LN(AL930)</f>
        <v/>
      </c>
      <c r="AW930" s="40" t="n"/>
      <c r="AY930" s="40" t="n"/>
      <c r="BA930" s="18" t="n"/>
      <c r="BC930" s="18" t="n"/>
      <c r="BD930" s="18" t="n"/>
      <c r="BK930" s="18" t="n"/>
      <c r="BN930" s="18" t="n"/>
      <c r="BY930" s="18" t="n"/>
      <c r="CC930" s="18" t="n"/>
      <c r="CH930" s="18" t="n"/>
      <c r="CS930" s="18" t="n"/>
      <c r="DD930" s="34" t="inlineStr">
        <is>
          <t>X</t>
        </is>
      </c>
    </row>
    <row r="931">
      <c r="A931" t="n">
        <v>930</v>
      </c>
      <c r="D931" s="12" t="n"/>
      <c r="E931" s="14" t="n"/>
      <c r="H931" s="16" t="n"/>
      <c r="I931" s="11" t="n"/>
      <c r="J931" s="33" t="n"/>
      <c r="K931" s="33" t="n"/>
      <c r="L931" s="33" t="n"/>
      <c r="M931" s="33" t="n"/>
      <c r="N931" s="8" t="n"/>
      <c r="X931" s="9">
        <f>COUNTIF(B:B,B931)</f>
        <v/>
      </c>
      <c r="AG931" s="8" t="n"/>
      <c r="AI931" s="30" t="n"/>
      <c r="AK931" s="30" t="n"/>
      <c r="AL931" s="21" t="n"/>
      <c r="AM931" s="23">
        <f>LN(AL931)</f>
        <v/>
      </c>
      <c r="AW931" s="40" t="n"/>
      <c r="AY931" s="40" t="n"/>
      <c r="BA931" s="18" t="n"/>
      <c r="BC931" s="18" t="n"/>
      <c r="BD931" s="18" t="n"/>
      <c r="BK931" s="18" t="n"/>
      <c r="BN931" s="18" t="n"/>
      <c r="BY931" s="18" t="n"/>
      <c r="CC931" s="18" t="n"/>
      <c r="CH931" s="18" t="n"/>
      <c r="CS931" s="18" t="n"/>
      <c r="DD931" s="34" t="inlineStr">
        <is>
          <t>X</t>
        </is>
      </c>
    </row>
    <row r="932">
      <c r="A932" t="n">
        <v>931</v>
      </c>
      <c r="D932" s="12" t="n"/>
      <c r="E932" s="14" t="n"/>
      <c r="H932" s="16" t="n"/>
      <c r="I932" s="11" t="n"/>
      <c r="J932" s="33" t="n"/>
      <c r="K932" s="33" t="n"/>
      <c r="L932" s="33" t="n"/>
      <c r="M932" s="33" t="n"/>
      <c r="N932" s="8" t="n"/>
      <c r="X932" s="9">
        <f>COUNTIF(B:B,B932)</f>
        <v/>
      </c>
      <c r="AG932" s="8" t="n"/>
      <c r="AI932" s="30" t="n"/>
      <c r="AK932" s="30" t="n"/>
      <c r="AL932" s="21" t="n"/>
      <c r="AM932" s="23">
        <f>LN(AL932)</f>
        <v/>
      </c>
      <c r="AW932" s="40" t="n"/>
      <c r="AY932" s="40" t="n"/>
      <c r="BA932" s="18" t="n"/>
      <c r="BC932" s="18" t="n"/>
      <c r="BD932" s="18" t="n"/>
      <c r="BK932" s="18" t="n"/>
      <c r="BN932" s="18" t="n"/>
      <c r="BY932" s="18" t="n"/>
      <c r="CC932" s="18" t="n"/>
      <c r="CH932" s="18" t="n"/>
      <c r="CS932" s="18" t="n"/>
      <c r="DD932" s="34" t="inlineStr">
        <is>
          <t>X</t>
        </is>
      </c>
    </row>
    <row r="933">
      <c r="A933" t="n">
        <v>932</v>
      </c>
      <c r="D933" s="12" t="n"/>
      <c r="E933" s="14" t="n"/>
      <c r="H933" s="16" t="n"/>
      <c r="I933" s="11" t="n"/>
      <c r="J933" s="33" t="n"/>
      <c r="K933" s="33" t="n"/>
      <c r="L933" s="33" t="n"/>
      <c r="M933" s="33" t="n"/>
      <c r="N933" s="8" t="n"/>
      <c r="X933" s="9">
        <f>COUNTIF(B:B,B933)</f>
        <v/>
      </c>
      <c r="AG933" s="8" t="n"/>
      <c r="AI933" s="30" t="n"/>
      <c r="AK933" s="30" t="n"/>
      <c r="AL933" s="21" t="n"/>
      <c r="AM933" s="23">
        <f>LN(AL933)</f>
        <v/>
      </c>
      <c r="AW933" s="40" t="n"/>
      <c r="AY933" s="40" t="n"/>
      <c r="BA933" s="18" t="n"/>
      <c r="BC933" s="18" t="n"/>
      <c r="BD933" s="18" t="n"/>
      <c r="BK933" s="18" t="n"/>
      <c r="BN933" s="18" t="n"/>
      <c r="BY933" s="18" t="n"/>
      <c r="CC933" s="18" t="n"/>
      <c r="CH933" s="18" t="n"/>
      <c r="CS933" s="18" t="n"/>
      <c r="DD933" s="34" t="inlineStr">
        <is>
          <t>X</t>
        </is>
      </c>
    </row>
    <row r="934">
      <c r="A934" t="n">
        <v>933</v>
      </c>
      <c r="D934" s="12" t="n"/>
      <c r="E934" s="14" t="n"/>
      <c r="H934" s="16" t="n"/>
      <c r="I934" s="11" t="n"/>
      <c r="J934" s="33" t="n"/>
      <c r="K934" s="33" t="n"/>
      <c r="L934" s="33" t="n"/>
      <c r="M934" s="33" t="n"/>
      <c r="N934" s="8" t="n"/>
      <c r="X934" s="9">
        <f>COUNTIF(B:B,B934)</f>
        <v/>
      </c>
      <c r="AG934" s="8" t="n"/>
      <c r="AI934" s="30" t="n"/>
      <c r="AK934" s="30" t="n"/>
      <c r="AL934" s="21" t="n"/>
      <c r="AM934" s="23">
        <f>LN(AL934)</f>
        <v/>
      </c>
      <c r="AW934" s="40" t="n"/>
      <c r="AY934" s="40" t="n"/>
      <c r="BA934" s="18" t="n"/>
      <c r="BC934" s="18" t="n"/>
      <c r="BD934" s="18" t="n"/>
      <c r="BK934" s="18" t="n"/>
      <c r="BN934" s="18" t="n"/>
      <c r="BY934" s="18" t="n"/>
      <c r="CC934" s="18" t="n"/>
      <c r="CH934" s="18" t="n"/>
      <c r="CS934" s="18" t="n"/>
      <c r="DD934" s="34" t="inlineStr">
        <is>
          <t>X</t>
        </is>
      </c>
    </row>
    <row r="935">
      <c r="A935" t="n">
        <v>934</v>
      </c>
      <c r="D935" s="12" t="n"/>
      <c r="E935" s="14" t="n"/>
      <c r="H935" s="16" t="n"/>
      <c r="I935" s="11" t="n"/>
      <c r="J935" s="33" t="n"/>
      <c r="K935" s="33" t="n"/>
      <c r="L935" s="33" t="n"/>
      <c r="M935" s="33" t="n"/>
      <c r="N935" s="8" t="n"/>
      <c r="X935" s="9">
        <f>COUNTIF(B:B,B935)</f>
        <v/>
      </c>
      <c r="AG935" s="8" t="n"/>
      <c r="AI935" s="30" t="n"/>
      <c r="AK935" s="30" t="n"/>
      <c r="AL935" s="21" t="n"/>
      <c r="AM935" s="23">
        <f>LN(AL935)</f>
        <v/>
      </c>
      <c r="AW935" s="40" t="n"/>
      <c r="AY935" s="40" t="n"/>
      <c r="BA935" s="18" t="n"/>
      <c r="BC935" s="18" t="n"/>
      <c r="BD935" s="18" t="n"/>
      <c r="BK935" s="18" t="n"/>
      <c r="BN935" s="18" t="n"/>
      <c r="BY935" s="18" t="n"/>
      <c r="CC935" s="18" t="n"/>
      <c r="CH935" s="18" t="n"/>
      <c r="CS935" s="18" t="n"/>
      <c r="DD935" s="34" t="inlineStr">
        <is>
          <t>X</t>
        </is>
      </c>
    </row>
    <row r="936">
      <c r="A936" t="n">
        <v>935</v>
      </c>
      <c r="D936" s="12" t="n"/>
      <c r="E936" s="14" t="n"/>
      <c r="H936" s="16" t="n"/>
      <c r="I936" s="11" t="n"/>
      <c r="J936" s="33" t="n"/>
      <c r="K936" s="33" t="n"/>
      <c r="L936" s="33" t="n"/>
      <c r="M936" s="33" t="n"/>
      <c r="N936" s="8" t="n"/>
      <c r="X936" s="9">
        <f>COUNTIF(B:B,B936)</f>
        <v/>
      </c>
      <c r="AG936" s="8" t="n"/>
      <c r="AI936" s="30" t="n"/>
      <c r="AK936" s="30" t="n"/>
      <c r="AL936" s="21" t="n"/>
      <c r="AM936" s="23">
        <f>LN(AL936)</f>
        <v/>
      </c>
      <c r="AW936" s="40" t="n"/>
      <c r="AY936" s="40" t="n"/>
      <c r="BA936" s="18" t="n"/>
      <c r="BC936" s="18" t="n"/>
      <c r="BD936" s="18" t="n"/>
      <c r="BK936" s="18" t="n"/>
      <c r="BN936" s="18" t="n"/>
      <c r="BY936" s="18" t="n"/>
      <c r="CC936" s="18" t="n"/>
      <c r="CH936" s="18" t="n"/>
      <c r="CS936" s="18" t="n"/>
      <c r="DD936" s="34" t="inlineStr">
        <is>
          <t>X</t>
        </is>
      </c>
    </row>
    <row r="937">
      <c r="A937" t="n">
        <v>936</v>
      </c>
      <c r="D937" s="12" t="n"/>
      <c r="E937" s="14" t="n"/>
      <c r="H937" s="16" t="n"/>
      <c r="I937" s="11" t="n"/>
      <c r="J937" s="33" t="n"/>
      <c r="K937" s="33" t="n"/>
      <c r="L937" s="33" t="n"/>
      <c r="M937" s="33" t="n"/>
      <c r="N937" s="8" t="n"/>
      <c r="X937" s="9">
        <f>COUNTIF(B:B,B937)</f>
        <v/>
      </c>
      <c r="AG937" s="8" t="n"/>
      <c r="AI937" s="30" t="n"/>
      <c r="AK937" s="30" t="n"/>
      <c r="AL937" s="21" t="n"/>
      <c r="AM937" s="23">
        <f>LN(AL937)</f>
        <v/>
      </c>
      <c r="AW937" s="40" t="n"/>
      <c r="AY937" s="40" t="n"/>
      <c r="BA937" s="18" t="n"/>
      <c r="BC937" s="18" t="n"/>
      <c r="BD937" s="18" t="n"/>
      <c r="BK937" s="18" t="n"/>
      <c r="BN937" s="18" t="n"/>
      <c r="BY937" s="18" t="n"/>
      <c r="CC937" s="18" t="n"/>
      <c r="CH937" s="18" t="n"/>
      <c r="CS937" s="18" t="n"/>
      <c r="DD937" s="34" t="inlineStr">
        <is>
          <t>X</t>
        </is>
      </c>
    </row>
    <row r="938">
      <c r="A938" t="n">
        <v>937</v>
      </c>
      <c r="D938" s="12" t="n"/>
      <c r="E938" s="14" t="n"/>
      <c r="H938" s="16" t="n"/>
      <c r="I938" s="11" t="n"/>
      <c r="J938" s="33" t="n"/>
      <c r="K938" s="33" t="n"/>
      <c r="L938" s="33" t="n"/>
      <c r="M938" s="33" t="n"/>
      <c r="N938" s="8" t="n"/>
      <c r="X938" s="9">
        <f>COUNTIF(B:B,B938)</f>
        <v/>
      </c>
      <c r="AG938" s="8" t="n"/>
      <c r="AI938" s="30" t="n"/>
      <c r="AK938" s="30" t="n"/>
      <c r="AL938" s="21" t="n"/>
      <c r="AM938" s="23">
        <f>LN(AL938)</f>
        <v/>
      </c>
      <c r="AW938" s="40" t="n"/>
      <c r="AY938" s="40" t="n"/>
      <c r="BA938" s="18" t="n"/>
      <c r="BC938" s="18" t="n"/>
      <c r="BD938" s="18" t="n"/>
      <c r="BK938" s="18" t="n"/>
      <c r="BN938" s="18" t="n"/>
      <c r="BY938" s="18" t="n"/>
      <c r="CC938" s="18" t="n"/>
      <c r="CH938" s="18" t="n"/>
      <c r="CS938" s="18" t="n"/>
      <c r="DD938" s="34" t="inlineStr">
        <is>
          <t>X</t>
        </is>
      </c>
    </row>
    <row r="939">
      <c r="A939" t="n">
        <v>938</v>
      </c>
      <c r="D939" s="12" t="n"/>
      <c r="E939" s="14" t="n"/>
      <c r="H939" s="16" t="n"/>
      <c r="I939" s="11" t="n"/>
      <c r="J939" s="33" t="n"/>
      <c r="K939" s="33" t="n"/>
      <c r="L939" s="33" t="n"/>
      <c r="M939" s="33" t="n"/>
      <c r="N939" s="8" t="n"/>
      <c r="X939" s="9">
        <f>COUNTIF(B:B,B939)</f>
        <v/>
      </c>
      <c r="AG939" s="8" t="n"/>
      <c r="AI939" s="30" t="n"/>
      <c r="AK939" s="30" t="n"/>
      <c r="AL939" s="21" t="n"/>
      <c r="AM939" s="23">
        <f>LN(AL939)</f>
        <v/>
      </c>
      <c r="AW939" s="40" t="n"/>
      <c r="AY939" s="40" t="n"/>
      <c r="BA939" s="18" t="n"/>
      <c r="BC939" s="18" t="n"/>
      <c r="BD939" s="18" t="n"/>
      <c r="BK939" s="18" t="n"/>
      <c r="BN939" s="18" t="n"/>
      <c r="BY939" s="18" t="n"/>
      <c r="CC939" s="18" t="n"/>
      <c r="CH939" s="18" t="n"/>
      <c r="CS939" s="18" t="n"/>
      <c r="DD939" s="34" t="inlineStr">
        <is>
          <t>X</t>
        </is>
      </c>
    </row>
    <row r="940">
      <c r="A940" t="n">
        <v>939</v>
      </c>
      <c r="D940" s="12" t="n"/>
      <c r="E940" s="14" t="n"/>
      <c r="H940" s="16" t="n"/>
      <c r="I940" s="11" t="n"/>
      <c r="J940" s="33" t="n"/>
      <c r="K940" s="33" t="n"/>
      <c r="L940" s="33" t="n"/>
      <c r="M940" s="33" t="n"/>
      <c r="N940" s="8" t="n"/>
      <c r="X940" s="9">
        <f>COUNTIF(B:B,B940)</f>
        <v/>
      </c>
      <c r="AG940" s="8" t="n"/>
      <c r="AI940" s="30" t="n"/>
      <c r="AK940" s="30" t="n"/>
      <c r="AL940" s="21" t="n"/>
      <c r="AM940" s="23">
        <f>LN(AL940)</f>
        <v/>
      </c>
      <c r="AW940" s="40" t="n"/>
      <c r="AY940" s="40" t="n"/>
      <c r="BA940" s="18" t="n"/>
      <c r="BC940" s="18" t="n"/>
      <c r="BD940" s="18" t="n"/>
      <c r="BK940" s="18" t="n"/>
      <c r="BN940" s="18" t="n"/>
      <c r="BY940" s="18" t="n"/>
      <c r="CC940" s="18" t="n"/>
      <c r="CH940" s="18" t="n"/>
      <c r="CS940" s="18" t="n"/>
      <c r="DD940" s="34" t="inlineStr">
        <is>
          <t>X</t>
        </is>
      </c>
    </row>
    <row r="941">
      <c r="A941" t="n">
        <v>940</v>
      </c>
      <c r="D941" s="12" t="n"/>
      <c r="E941" s="14" t="n"/>
      <c r="H941" s="16" t="n"/>
      <c r="I941" s="11" t="n"/>
      <c r="J941" s="33" t="n"/>
      <c r="K941" s="33" t="n"/>
      <c r="L941" s="33" t="n"/>
      <c r="M941" s="33" t="n"/>
      <c r="N941" s="8" t="n"/>
      <c r="X941" s="9">
        <f>COUNTIF(B:B,B941)</f>
        <v/>
      </c>
      <c r="AG941" s="8" t="n"/>
      <c r="AI941" s="30" t="n"/>
      <c r="AK941" s="30" t="n"/>
      <c r="AL941" s="21" t="n"/>
      <c r="AM941" s="23">
        <f>LN(AL941)</f>
        <v/>
      </c>
      <c r="AW941" s="40" t="n"/>
      <c r="AY941" s="40" t="n"/>
      <c r="BA941" s="18" t="n"/>
      <c r="BC941" s="18" t="n"/>
      <c r="BD941" s="18" t="n"/>
      <c r="BK941" s="18" t="n"/>
      <c r="BN941" s="18" t="n"/>
      <c r="BY941" s="18" t="n"/>
      <c r="CC941" s="18" t="n"/>
      <c r="CH941" s="18" t="n"/>
      <c r="CS941" s="18" t="n"/>
      <c r="DD941" s="34" t="inlineStr">
        <is>
          <t>X</t>
        </is>
      </c>
    </row>
    <row r="942">
      <c r="A942" t="n">
        <v>941</v>
      </c>
      <c r="D942" s="12" t="n"/>
      <c r="E942" s="14" t="n"/>
      <c r="H942" s="16" t="n"/>
      <c r="I942" s="11" t="n"/>
      <c r="J942" s="33" t="n"/>
      <c r="K942" s="33" t="n"/>
      <c r="L942" s="33" t="n"/>
      <c r="M942" s="33" t="n"/>
      <c r="N942" s="8" t="n"/>
      <c r="X942" s="9">
        <f>COUNTIF(B:B,B942)</f>
        <v/>
      </c>
      <c r="AG942" s="8" t="n"/>
      <c r="AI942" s="30" t="n"/>
      <c r="AK942" s="30" t="n"/>
      <c r="AL942" s="21" t="n"/>
      <c r="AM942" s="23">
        <f>LN(AL942)</f>
        <v/>
      </c>
      <c r="AW942" s="40" t="n"/>
      <c r="AY942" s="40" t="n"/>
      <c r="BA942" s="18" t="n"/>
      <c r="BC942" s="18" t="n"/>
      <c r="BD942" s="18" t="n"/>
      <c r="BK942" s="18" t="n"/>
      <c r="BN942" s="18" t="n"/>
      <c r="BY942" s="18" t="n"/>
      <c r="CC942" s="18" t="n"/>
      <c r="CH942" s="18" t="n"/>
      <c r="CS942" s="18" t="n"/>
      <c r="DD942" s="34" t="inlineStr">
        <is>
          <t>X</t>
        </is>
      </c>
    </row>
    <row r="943">
      <c r="A943" t="n">
        <v>942</v>
      </c>
      <c r="D943" s="12" t="n"/>
      <c r="E943" s="14" t="n"/>
      <c r="H943" s="16" t="n"/>
      <c r="I943" s="11" t="n"/>
      <c r="J943" s="33" t="n"/>
      <c r="K943" s="33" t="n"/>
      <c r="L943" s="33" t="n"/>
      <c r="M943" s="33" t="n"/>
      <c r="N943" s="8" t="n"/>
      <c r="X943" s="9">
        <f>COUNTIF(B:B,B943)</f>
        <v/>
      </c>
      <c r="AG943" s="8" t="n"/>
      <c r="AI943" s="30" t="n"/>
      <c r="AK943" s="30" t="n"/>
      <c r="AL943" s="21" t="n"/>
      <c r="AM943" s="23">
        <f>LN(AL943)</f>
        <v/>
      </c>
      <c r="AW943" s="40" t="n"/>
      <c r="AY943" s="40" t="n"/>
      <c r="BA943" s="18" t="n"/>
      <c r="BC943" s="18" t="n"/>
      <c r="BD943" s="18" t="n"/>
      <c r="BK943" s="18" t="n"/>
      <c r="BN943" s="18" t="n"/>
      <c r="BY943" s="18" t="n"/>
      <c r="CC943" s="18" t="n"/>
      <c r="CH943" s="18" t="n"/>
      <c r="CS943" s="18" t="n"/>
      <c r="DD943" s="34" t="inlineStr">
        <is>
          <t>X</t>
        </is>
      </c>
    </row>
    <row r="944">
      <c r="A944" t="n">
        <v>943</v>
      </c>
      <c r="D944" s="12" t="n"/>
      <c r="E944" s="14" t="n"/>
      <c r="H944" s="16" t="n"/>
      <c r="I944" s="11" t="n"/>
      <c r="J944" s="33" t="n"/>
      <c r="K944" s="33" t="n"/>
      <c r="L944" s="33" t="n"/>
      <c r="M944" s="33" t="n"/>
      <c r="N944" s="8" t="n"/>
      <c r="X944" s="9">
        <f>COUNTIF(B:B,B944)</f>
        <v/>
      </c>
      <c r="AG944" s="8" t="n"/>
      <c r="AI944" s="30" t="n"/>
      <c r="AK944" s="30" t="n"/>
      <c r="AL944" s="21" t="n"/>
      <c r="AM944" s="23">
        <f>LN(AL944)</f>
        <v/>
      </c>
      <c r="AW944" s="40" t="n"/>
      <c r="AY944" s="40" t="n"/>
      <c r="BA944" s="18" t="n"/>
      <c r="BC944" s="18" t="n"/>
      <c r="BD944" s="18" t="n"/>
      <c r="BK944" s="18" t="n"/>
      <c r="BN944" s="18" t="n"/>
      <c r="BY944" s="18" t="n"/>
      <c r="CC944" s="18" t="n"/>
      <c r="CH944" s="18" t="n"/>
      <c r="CS944" s="18" t="n"/>
      <c r="DD944" s="34" t="inlineStr">
        <is>
          <t>X</t>
        </is>
      </c>
    </row>
    <row r="945">
      <c r="A945" t="n">
        <v>944</v>
      </c>
      <c r="D945" s="12" t="n"/>
      <c r="E945" s="14" t="n"/>
      <c r="H945" s="16" t="n"/>
      <c r="I945" s="11" t="n"/>
      <c r="J945" s="33" t="n"/>
      <c r="K945" s="33" t="n"/>
      <c r="L945" s="33" t="n"/>
      <c r="M945" s="33" t="n"/>
      <c r="N945" s="8" t="n"/>
      <c r="X945" s="9">
        <f>COUNTIF(B:B,B945)</f>
        <v/>
      </c>
      <c r="AG945" s="8" t="n"/>
      <c r="AI945" s="30" t="n"/>
      <c r="AK945" s="30" t="n"/>
      <c r="AL945" s="21" t="n"/>
      <c r="AM945" s="23">
        <f>LN(AL945)</f>
        <v/>
      </c>
      <c r="AW945" s="40" t="n"/>
      <c r="AY945" s="40" t="n"/>
      <c r="BA945" s="18" t="n"/>
      <c r="BC945" s="18" t="n"/>
      <c r="BD945" s="18" t="n"/>
      <c r="BK945" s="18" t="n"/>
      <c r="BN945" s="18" t="n"/>
      <c r="BY945" s="18" t="n"/>
      <c r="CC945" s="18" t="n"/>
      <c r="CH945" s="18" t="n"/>
      <c r="CS945" s="18" t="n"/>
      <c r="DD945" s="34" t="inlineStr">
        <is>
          <t>X</t>
        </is>
      </c>
    </row>
    <row r="946">
      <c r="A946" t="n">
        <v>945</v>
      </c>
      <c r="D946" s="12" t="n"/>
      <c r="E946" s="14" t="n"/>
      <c r="H946" s="16" t="n"/>
      <c r="I946" s="11" t="n"/>
      <c r="J946" s="33" t="n"/>
      <c r="K946" s="33" t="n"/>
      <c r="L946" s="33" t="n"/>
      <c r="M946" s="33" t="n"/>
      <c r="N946" s="8" t="n"/>
      <c r="X946" s="9">
        <f>COUNTIF(B:B,B946)</f>
        <v/>
      </c>
      <c r="AG946" s="8" t="n"/>
      <c r="AI946" s="30" t="n"/>
      <c r="AK946" s="30" t="n"/>
      <c r="AL946" s="21" t="n"/>
      <c r="AM946" s="23">
        <f>LN(AL946)</f>
        <v/>
      </c>
      <c r="AW946" s="40" t="n"/>
      <c r="AY946" s="40" t="n"/>
      <c r="BA946" s="18" t="n"/>
      <c r="BC946" s="18" t="n"/>
      <c r="BD946" s="18" t="n"/>
      <c r="BK946" s="18" t="n"/>
      <c r="BN946" s="18" t="n"/>
      <c r="BY946" s="18" t="n"/>
      <c r="CC946" s="18" t="n"/>
      <c r="CH946" s="18" t="n"/>
      <c r="CS946" s="18" t="n"/>
      <c r="DD946" s="34" t="inlineStr">
        <is>
          <t>X</t>
        </is>
      </c>
    </row>
    <row r="947">
      <c r="A947" t="n">
        <v>946</v>
      </c>
      <c r="D947" s="12" t="n"/>
      <c r="E947" s="14" t="n"/>
      <c r="H947" s="16" t="n"/>
      <c r="I947" s="11" t="n"/>
      <c r="J947" s="33" t="n"/>
      <c r="K947" s="33" t="n"/>
      <c r="L947" s="33" t="n"/>
      <c r="M947" s="33" t="n"/>
      <c r="N947" s="8" t="n"/>
      <c r="X947" s="9">
        <f>COUNTIF(B:B,B947)</f>
        <v/>
      </c>
      <c r="AG947" s="8" t="n"/>
      <c r="AI947" s="30" t="n"/>
      <c r="AK947" s="30" t="n"/>
      <c r="AL947" s="21" t="n"/>
      <c r="AM947" s="23">
        <f>LN(AL947)</f>
        <v/>
      </c>
      <c r="AW947" s="40" t="n"/>
      <c r="AY947" s="40" t="n"/>
      <c r="BA947" s="18" t="n"/>
      <c r="BC947" s="18" t="n"/>
      <c r="BD947" s="18" t="n"/>
      <c r="BK947" s="18" t="n"/>
      <c r="BN947" s="18" t="n"/>
      <c r="BY947" s="18" t="n"/>
      <c r="CC947" s="18" t="n"/>
      <c r="CH947" s="18" t="n"/>
      <c r="CS947" s="18" t="n"/>
      <c r="DD947" s="34" t="inlineStr">
        <is>
          <t>X</t>
        </is>
      </c>
    </row>
    <row r="948">
      <c r="A948" t="n">
        <v>947</v>
      </c>
      <c r="D948" s="12" t="n"/>
      <c r="E948" s="14" t="n"/>
      <c r="H948" s="16" t="n"/>
      <c r="I948" s="11" t="n"/>
      <c r="J948" s="33" t="n"/>
      <c r="K948" s="33" t="n"/>
      <c r="L948" s="33" t="n"/>
      <c r="M948" s="33" t="n"/>
      <c r="N948" s="8" t="n"/>
      <c r="X948" s="9">
        <f>COUNTIF(B:B,B948)</f>
        <v/>
      </c>
      <c r="AG948" s="8" t="n"/>
      <c r="AI948" s="30" t="n"/>
      <c r="AK948" s="30" t="n"/>
      <c r="AL948" s="21" t="n"/>
      <c r="AM948" s="23">
        <f>LN(AL948)</f>
        <v/>
      </c>
      <c r="AW948" s="40" t="n"/>
      <c r="AY948" s="40" t="n"/>
      <c r="BA948" s="18" t="n"/>
      <c r="BC948" s="18" t="n"/>
      <c r="BD948" s="18" t="n"/>
      <c r="BK948" s="18" t="n"/>
      <c r="BN948" s="18" t="n"/>
      <c r="BY948" s="18" t="n"/>
      <c r="CC948" s="18" t="n"/>
      <c r="CH948" s="18" t="n"/>
      <c r="CS948" s="18" t="n"/>
      <c r="DD948" s="34" t="inlineStr">
        <is>
          <t>X</t>
        </is>
      </c>
    </row>
    <row r="949">
      <c r="A949" t="n">
        <v>948</v>
      </c>
      <c r="D949" s="12" t="n"/>
      <c r="E949" s="14" t="n"/>
      <c r="H949" s="16" t="n"/>
      <c r="I949" s="11" t="n"/>
      <c r="J949" s="33" t="n"/>
      <c r="K949" s="33" t="n"/>
      <c r="L949" s="33" t="n"/>
      <c r="M949" s="33" t="n"/>
      <c r="N949" s="8" t="n"/>
      <c r="X949" s="9">
        <f>COUNTIF(B:B,B949)</f>
        <v/>
      </c>
      <c r="AG949" s="8" t="n"/>
      <c r="AI949" s="30" t="n"/>
      <c r="AK949" s="30" t="n"/>
      <c r="AL949" s="21" t="n"/>
      <c r="AM949" s="23">
        <f>LN(AL949)</f>
        <v/>
      </c>
      <c r="AW949" s="40" t="n"/>
      <c r="AY949" s="40" t="n"/>
      <c r="BA949" s="18" t="n"/>
      <c r="BC949" s="18" t="n"/>
      <c r="BD949" s="18" t="n"/>
      <c r="BK949" s="18" t="n"/>
      <c r="BN949" s="18" t="n"/>
      <c r="BY949" s="18" t="n"/>
      <c r="CC949" s="18" t="n"/>
      <c r="CH949" s="18" t="n"/>
      <c r="CS949" s="18" t="n"/>
      <c r="DD949" s="34" t="inlineStr">
        <is>
          <t>X</t>
        </is>
      </c>
    </row>
    <row r="950">
      <c r="A950" t="n">
        <v>949</v>
      </c>
      <c r="D950" s="12" t="n"/>
      <c r="E950" s="14" t="n"/>
      <c r="H950" s="16" t="n"/>
      <c r="I950" s="11" t="n"/>
      <c r="J950" s="33" t="n"/>
      <c r="K950" s="33" t="n"/>
      <c r="L950" s="33" t="n"/>
      <c r="M950" s="33" t="n"/>
      <c r="N950" s="8" t="n"/>
      <c r="X950" s="9">
        <f>COUNTIF(B:B,B950)</f>
        <v/>
      </c>
      <c r="AG950" s="8" t="n"/>
      <c r="AI950" s="30" t="n"/>
      <c r="AK950" s="30" t="n"/>
      <c r="AL950" s="21" t="n"/>
      <c r="AM950" s="23">
        <f>LN(AL950)</f>
        <v/>
      </c>
      <c r="AW950" s="40" t="n"/>
      <c r="AY950" s="40" t="n"/>
      <c r="BA950" s="18" t="n"/>
      <c r="BC950" s="18" t="n"/>
      <c r="BD950" s="18" t="n"/>
      <c r="BK950" s="18" t="n"/>
      <c r="BN950" s="18" t="n"/>
      <c r="BY950" s="18" t="n"/>
      <c r="CC950" s="18" t="n"/>
      <c r="CH950" s="18" t="n"/>
      <c r="CS950" s="18" t="n"/>
      <c r="DD950" s="34" t="inlineStr">
        <is>
          <t>X</t>
        </is>
      </c>
    </row>
    <row r="951">
      <c r="A951" t="n">
        <v>950</v>
      </c>
      <c r="D951" s="12" t="n"/>
      <c r="E951" s="14" t="n"/>
      <c r="H951" s="16" t="n"/>
      <c r="I951" s="11" t="n"/>
      <c r="J951" s="33" t="n"/>
      <c r="K951" s="33" t="n"/>
      <c r="L951" s="33" t="n"/>
      <c r="M951" s="33" t="n"/>
      <c r="N951" s="8" t="n"/>
      <c r="X951" s="9">
        <f>COUNTIF(B:B,B951)</f>
        <v/>
      </c>
      <c r="AG951" s="8" t="n"/>
      <c r="AI951" s="30" t="n"/>
      <c r="AK951" s="30" t="n"/>
      <c r="AL951" s="21" t="n"/>
      <c r="AM951" s="23">
        <f>LN(AL951)</f>
        <v/>
      </c>
      <c r="AW951" s="40" t="n"/>
      <c r="AY951" s="40" t="n"/>
      <c r="BA951" s="18" t="n"/>
      <c r="BC951" s="18" t="n"/>
      <c r="BD951" s="18" t="n"/>
      <c r="BK951" s="18" t="n"/>
      <c r="BN951" s="18" t="n"/>
      <c r="BY951" s="18" t="n"/>
      <c r="CC951" s="18" t="n"/>
      <c r="CH951" s="18" t="n"/>
      <c r="CS951" s="18" t="n"/>
      <c r="DD951" s="34" t="inlineStr">
        <is>
          <t>X</t>
        </is>
      </c>
    </row>
    <row r="952">
      <c r="A952" t="n">
        <v>951</v>
      </c>
      <c r="D952" s="12" t="n"/>
      <c r="E952" s="14" t="n"/>
      <c r="H952" s="16" t="n"/>
      <c r="I952" s="11" t="n"/>
      <c r="J952" s="33" t="n"/>
      <c r="K952" s="33" t="n"/>
      <c r="L952" s="33" t="n"/>
      <c r="M952" s="33" t="n"/>
      <c r="N952" s="8" t="n"/>
      <c r="X952" s="9">
        <f>COUNTIF(B:B,B952)</f>
        <v/>
      </c>
      <c r="AG952" s="8" t="n"/>
      <c r="AI952" s="30" t="n"/>
      <c r="AK952" s="30" t="n"/>
      <c r="AL952" s="21" t="n"/>
      <c r="AM952" s="23">
        <f>LN(AL952)</f>
        <v/>
      </c>
      <c r="AW952" s="40" t="n"/>
      <c r="AY952" s="40" t="n"/>
      <c r="BA952" s="18" t="n"/>
      <c r="BC952" s="18" t="n"/>
      <c r="BD952" s="18" t="n"/>
      <c r="BK952" s="18" t="n"/>
      <c r="BN952" s="18" t="n"/>
      <c r="BY952" s="18" t="n"/>
      <c r="CC952" s="18" t="n"/>
      <c r="CH952" s="18" t="n"/>
      <c r="CS952" s="18" t="n"/>
      <c r="DD952" s="34" t="inlineStr">
        <is>
          <t>X</t>
        </is>
      </c>
    </row>
    <row r="953">
      <c r="A953" t="n">
        <v>952</v>
      </c>
      <c r="D953" s="12" t="n"/>
      <c r="E953" s="14" t="n"/>
      <c r="H953" s="16" t="n"/>
      <c r="I953" s="11" t="n"/>
      <c r="J953" s="33" t="n"/>
      <c r="K953" s="33" t="n"/>
      <c r="L953" s="33" t="n"/>
      <c r="M953" s="33" t="n"/>
      <c r="N953" s="8" t="n"/>
      <c r="X953" s="9">
        <f>COUNTIF(B:B,B953)</f>
        <v/>
      </c>
      <c r="AG953" s="8" t="n"/>
      <c r="AI953" s="30" t="n"/>
      <c r="AK953" s="30" t="n"/>
      <c r="AL953" s="21" t="n"/>
      <c r="AM953" s="23">
        <f>LN(AL953)</f>
        <v/>
      </c>
      <c r="AW953" s="40" t="n"/>
      <c r="AY953" s="40" t="n"/>
      <c r="BA953" s="18" t="n"/>
      <c r="BC953" s="18" t="n"/>
      <c r="BD953" s="18" t="n"/>
      <c r="BK953" s="18" t="n"/>
      <c r="BN953" s="18" t="n"/>
      <c r="BY953" s="18" t="n"/>
      <c r="CC953" s="18" t="n"/>
      <c r="CH953" s="18" t="n"/>
      <c r="CS953" s="18" t="n"/>
      <c r="DD953" s="34" t="inlineStr">
        <is>
          <t>X</t>
        </is>
      </c>
    </row>
    <row r="954">
      <c r="A954" t="n">
        <v>953</v>
      </c>
      <c r="D954" s="12" t="n"/>
      <c r="E954" s="14" t="n"/>
      <c r="H954" s="16" t="n"/>
      <c r="I954" s="11" t="n"/>
      <c r="J954" s="33" t="n"/>
      <c r="K954" s="33" t="n"/>
      <c r="L954" s="33" t="n"/>
      <c r="M954" s="33" t="n"/>
      <c r="N954" s="8" t="n"/>
      <c r="X954" s="9">
        <f>COUNTIF(B:B,B954)</f>
        <v/>
      </c>
      <c r="AG954" s="8" t="n"/>
      <c r="AI954" s="30" t="n"/>
      <c r="AK954" s="30" t="n"/>
      <c r="AL954" s="21" t="n"/>
      <c r="AM954" s="23">
        <f>LN(AL954)</f>
        <v/>
      </c>
      <c r="AW954" s="40" t="n"/>
      <c r="AY954" s="40" t="n"/>
      <c r="BA954" s="18" t="n"/>
      <c r="BC954" s="18" t="n"/>
      <c r="BD954" s="18" t="n"/>
      <c r="BK954" s="18" t="n"/>
      <c r="BN954" s="18" t="n"/>
      <c r="BY954" s="18" t="n"/>
      <c r="CC954" s="18" t="n"/>
      <c r="CH954" s="18" t="n"/>
      <c r="CS954" s="18" t="n"/>
      <c r="DD954" s="34" t="inlineStr">
        <is>
          <t>X</t>
        </is>
      </c>
    </row>
    <row r="955">
      <c r="A955" t="n">
        <v>954</v>
      </c>
      <c r="D955" s="12" t="n"/>
      <c r="E955" s="14" t="n"/>
      <c r="H955" s="16" t="n"/>
      <c r="I955" s="11" t="n"/>
      <c r="J955" s="33" t="n"/>
      <c r="K955" s="33" t="n"/>
      <c r="L955" s="33" t="n"/>
      <c r="M955" s="33" t="n"/>
      <c r="N955" s="8" t="n"/>
      <c r="X955" s="9">
        <f>COUNTIF(B:B,B955)</f>
        <v/>
      </c>
      <c r="AG955" s="8" t="n"/>
      <c r="AI955" s="30" t="n"/>
      <c r="AK955" s="30" t="n"/>
      <c r="AL955" s="21" t="n"/>
      <c r="AM955" s="23">
        <f>LN(AL955)</f>
        <v/>
      </c>
      <c r="AW955" s="40" t="n"/>
      <c r="AY955" s="40" t="n"/>
      <c r="BA955" s="18" t="n"/>
      <c r="BC955" s="18" t="n"/>
      <c r="BD955" s="18" t="n"/>
      <c r="BK955" s="18" t="n"/>
      <c r="BN955" s="18" t="n"/>
      <c r="BY955" s="18" t="n"/>
      <c r="CC955" s="18" t="n"/>
      <c r="CH955" s="18" t="n"/>
      <c r="CS955" s="18" t="n"/>
      <c r="DD955" s="34" t="inlineStr">
        <is>
          <t>X</t>
        </is>
      </c>
    </row>
    <row r="956">
      <c r="A956" t="n">
        <v>955</v>
      </c>
      <c r="D956" s="12" t="n"/>
      <c r="E956" s="14" t="n"/>
      <c r="H956" s="16" t="n"/>
      <c r="I956" s="11" t="n"/>
      <c r="J956" s="33" t="n"/>
      <c r="K956" s="33" t="n"/>
      <c r="L956" s="33" t="n"/>
      <c r="M956" s="33" t="n"/>
      <c r="N956" s="8" t="n"/>
      <c r="X956" s="9">
        <f>COUNTIF(B:B,B956)</f>
        <v/>
      </c>
      <c r="AG956" s="8" t="n"/>
      <c r="AI956" s="30" t="n"/>
      <c r="AK956" s="30" t="n"/>
      <c r="AL956" s="21" t="n"/>
      <c r="AM956" s="23">
        <f>LN(AL956)</f>
        <v/>
      </c>
      <c r="AW956" s="40" t="n"/>
      <c r="AY956" s="40" t="n"/>
      <c r="BA956" s="18" t="n"/>
      <c r="BC956" s="18" t="n"/>
      <c r="BD956" s="18" t="n"/>
      <c r="BK956" s="18" t="n"/>
      <c r="BN956" s="18" t="n"/>
      <c r="BY956" s="18" t="n"/>
      <c r="CC956" s="18" t="n"/>
      <c r="CH956" s="18" t="n"/>
      <c r="CS956" s="18" t="n"/>
      <c r="DD956" s="34" t="inlineStr">
        <is>
          <t>X</t>
        </is>
      </c>
    </row>
    <row r="957">
      <c r="A957" t="n">
        <v>956</v>
      </c>
      <c r="D957" s="12" t="n"/>
      <c r="E957" s="14" t="n"/>
      <c r="H957" s="16" t="n"/>
      <c r="I957" s="11" t="n"/>
      <c r="J957" s="33" t="n"/>
      <c r="K957" s="33" t="n"/>
      <c r="L957" s="33" t="n"/>
      <c r="M957" s="33" t="n"/>
      <c r="N957" s="8" t="n"/>
      <c r="X957" s="9">
        <f>COUNTIF(B:B,B957)</f>
        <v/>
      </c>
      <c r="AG957" s="8" t="n"/>
      <c r="AI957" s="30" t="n"/>
      <c r="AK957" s="30" t="n"/>
      <c r="AL957" s="21" t="n"/>
      <c r="AM957" s="23">
        <f>LN(AL957)</f>
        <v/>
      </c>
      <c r="AW957" s="40" t="n"/>
      <c r="AY957" s="40" t="n"/>
      <c r="BA957" s="18" t="n"/>
      <c r="BC957" s="18" t="n"/>
      <c r="BD957" s="18" t="n"/>
      <c r="BK957" s="18" t="n"/>
      <c r="BN957" s="18" t="n"/>
      <c r="BY957" s="18" t="n"/>
      <c r="CC957" s="18" t="n"/>
      <c r="CH957" s="18" t="n"/>
      <c r="CS957" s="18" t="n"/>
      <c r="DD957" s="34" t="inlineStr">
        <is>
          <t>X</t>
        </is>
      </c>
    </row>
    <row r="958">
      <c r="A958" t="n">
        <v>957</v>
      </c>
      <c r="D958" s="12" t="n"/>
      <c r="E958" s="14" t="n"/>
      <c r="H958" s="16" t="n"/>
      <c r="I958" s="11" t="n"/>
      <c r="J958" s="33" t="n"/>
      <c r="K958" s="33" t="n"/>
      <c r="L958" s="33" t="n"/>
      <c r="M958" s="33" t="n"/>
      <c r="N958" s="8" t="n"/>
      <c r="X958" s="9">
        <f>COUNTIF(B:B,B958)</f>
        <v/>
      </c>
      <c r="AG958" s="8" t="n"/>
      <c r="AI958" s="30" t="n"/>
      <c r="AK958" s="30" t="n"/>
      <c r="AL958" s="21" t="n"/>
      <c r="AM958" s="23">
        <f>LN(AL958)</f>
        <v/>
      </c>
      <c r="AW958" s="40" t="n"/>
      <c r="AY958" s="40" t="n"/>
      <c r="BA958" s="18" t="n"/>
      <c r="BC958" s="18" t="n"/>
      <c r="BD958" s="18" t="n"/>
      <c r="BK958" s="18" t="n"/>
      <c r="BN958" s="18" t="n"/>
      <c r="BY958" s="18" t="n"/>
      <c r="CC958" s="18" t="n"/>
      <c r="CH958" s="18" t="n"/>
      <c r="CS958" s="18" t="n"/>
      <c r="DD958" s="34" t="inlineStr">
        <is>
          <t>X</t>
        </is>
      </c>
    </row>
    <row r="959">
      <c r="A959" t="n">
        <v>958</v>
      </c>
      <c r="D959" s="12" t="n"/>
      <c r="E959" s="14" t="n"/>
      <c r="H959" s="16" t="n"/>
      <c r="I959" s="11" t="n"/>
      <c r="J959" s="33" t="n"/>
      <c r="K959" s="33" t="n"/>
      <c r="L959" s="33" t="n"/>
      <c r="M959" s="33" t="n"/>
      <c r="N959" s="8" t="n"/>
      <c r="X959" s="9">
        <f>COUNTIF(B:B,B959)</f>
        <v/>
      </c>
      <c r="AG959" s="8" t="n"/>
      <c r="AI959" s="30" t="n"/>
      <c r="AK959" s="30" t="n"/>
      <c r="AL959" s="21" t="n"/>
      <c r="AM959" s="23">
        <f>LN(AL959)</f>
        <v/>
      </c>
      <c r="AW959" s="40" t="n"/>
      <c r="AY959" s="40" t="n"/>
      <c r="BA959" s="18" t="n"/>
      <c r="BC959" s="18" t="n"/>
      <c r="BD959" s="18" t="n"/>
      <c r="BK959" s="18" t="n"/>
      <c r="BN959" s="18" t="n"/>
      <c r="BY959" s="18" t="n"/>
      <c r="CC959" s="18" t="n"/>
      <c r="CH959" s="18" t="n"/>
      <c r="CS959" s="18" t="n"/>
      <c r="DD959" s="34" t="inlineStr">
        <is>
          <t>X</t>
        </is>
      </c>
    </row>
    <row r="960">
      <c r="A960" t="n">
        <v>959</v>
      </c>
      <c r="D960" s="12" t="n"/>
      <c r="E960" s="14" t="n"/>
      <c r="H960" s="16" t="n"/>
      <c r="I960" s="11" t="n"/>
      <c r="J960" s="33" t="n"/>
      <c r="K960" s="33" t="n"/>
      <c r="L960" s="33" t="n"/>
      <c r="M960" s="33" t="n"/>
      <c r="N960" s="8" t="n"/>
      <c r="X960" s="9">
        <f>COUNTIF(B:B,B960)</f>
        <v/>
      </c>
      <c r="AG960" s="8" t="n"/>
      <c r="AI960" s="30" t="n"/>
      <c r="AK960" s="30" t="n"/>
      <c r="AL960" s="21" t="n"/>
      <c r="AM960" s="23">
        <f>LN(AL960)</f>
        <v/>
      </c>
      <c r="AW960" s="40" t="n"/>
      <c r="AY960" s="40" t="n"/>
      <c r="BA960" s="18" t="n"/>
      <c r="BC960" s="18" t="n"/>
      <c r="BD960" s="18" t="n"/>
      <c r="BK960" s="18" t="n"/>
      <c r="BN960" s="18" t="n"/>
      <c r="BY960" s="18" t="n"/>
      <c r="CC960" s="18" t="n"/>
      <c r="CH960" s="18" t="n"/>
      <c r="CS960" s="18" t="n"/>
      <c r="DD960" s="34" t="inlineStr">
        <is>
          <t>X</t>
        </is>
      </c>
    </row>
    <row r="961">
      <c r="A961" t="n">
        <v>960</v>
      </c>
      <c r="D961" s="12" t="n"/>
      <c r="E961" s="14" t="n"/>
      <c r="H961" s="16" t="n"/>
      <c r="I961" s="11" t="n"/>
      <c r="J961" s="33" t="n"/>
      <c r="K961" s="33" t="n"/>
      <c r="L961" s="33" t="n"/>
      <c r="M961" s="33" t="n"/>
      <c r="N961" s="8" t="n"/>
      <c r="X961" s="9">
        <f>COUNTIF(B:B,B961)</f>
        <v/>
      </c>
      <c r="AG961" s="8" t="n"/>
      <c r="AI961" s="30" t="n"/>
      <c r="AK961" s="30" t="n"/>
      <c r="AL961" s="21" t="n"/>
      <c r="AM961" s="23">
        <f>LN(AL961)</f>
        <v/>
      </c>
      <c r="AW961" s="40" t="n"/>
      <c r="AY961" s="40" t="n"/>
      <c r="BA961" s="18" t="n"/>
      <c r="BC961" s="18" t="n"/>
      <c r="BD961" s="18" t="n"/>
      <c r="BK961" s="18" t="n"/>
      <c r="BN961" s="18" t="n"/>
      <c r="BY961" s="18" t="n"/>
      <c r="CC961" s="18" t="n"/>
      <c r="CH961" s="18" t="n"/>
      <c r="CS961" s="18" t="n"/>
      <c r="DD961" s="34" t="inlineStr">
        <is>
          <t>X</t>
        </is>
      </c>
    </row>
    <row r="962">
      <c r="A962" t="n">
        <v>961</v>
      </c>
      <c r="D962" s="12" t="n"/>
      <c r="E962" s="14" t="n"/>
      <c r="H962" s="16" t="n"/>
      <c r="I962" s="11" t="n"/>
      <c r="J962" s="33" t="n"/>
      <c r="K962" s="33" t="n"/>
      <c r="L962" s="33" t="n"/>
      <c r="M962" s="33" t="n"/>
      <c r="N962" s="8" t="n"/>
      <c r="X962" s="9">
        <f>COUNTIF(B:B,B962)</f>
        <v/>
      </c>
      <c r="AG962" s="8" t="n"/>
      <c r="AI962" s="30" t="n"/>
      <c r="AK962" s="30" t="n"/>
      <c r="AL962" s="21" t="n"/>
      <c r="AM962" s="23">
        <f>LN(AL962)</f>
        <v/>
      </c>
      <c r="AW962" s="40" t="n"/>
      <c r="AY962" s="40" t="n"/>
      <c r="BA962" s="18" t="n"/>
      <c r="BC962" s="18" t="n"/>
      <c r="BD962" s="18" t="n"/>
      <c r="BK962" s="18" t="n"/>
      <c r="BN962" s="18" t="n"/>
      <c r="BY962" s="18" t="n"/>
      <c r="CC962" s="18" t="n"/>
      <c r="CH962" s="18" t="n"/>
      <c r="CS962" s="18" t="n"/>
      <c r="DD962" s="34" t="inlineStr">
        <is>
          <t>X</t>
        </is>
      </c>
    </row>
    <row r="963">
      <c r="A963" t="n">
        <v>962</v>
      </c>
      <c r="D963" s="12" t="n"/>
      <c r="E963" s="14" t="n"/>
      <c r="H963" s="16" t="n"/>
      <c r="I963" s="11" t="n"/>
      <c r="J963" s="33" t="n"/>
      <c r="K963" s="33" t="n"/>
      <c r="L963" s="33" t="n"/>
      <c r="M963" s="33" t="n"/>
      <c r="N963" s="8" t="n"/>
      <c r="X963" s="9">
        <f>COUNTIF(B:B,B963)</f>
        <v/>
      </c>
      <c r="AG963" s="8" t="n"/>
      <c r="AI963" s="30" t="n"/>
      <c r="AK963" s="30" t="n"/>
      <c r="AL963" s="21" t="n"/>
      <c r="AM963" s="23">
        <f>LN(AL963)</f>
        <v/>
      </c>
      <c r="AW963" s="40" t="n"/>
      <c r="AY963" s="40" t="n"/>
      <c r="BA963" s="18" t="n"/>
      <c r="BC963" s="18" t="n"/>
      <c r="BD963" s="18" t="n"/>
      <c r="BK963" s="18" t="n"/>
      <c r="BN963" s="18" t="n"/>
      <c r="BY963" s="18" t="n"/>
      <c r="CC963" s="18" t="n"/>
      <c r="CH963" s="18" t="n"/>
      <c r="CS963" s="18" t="n"/>
      <c r="DD963" s="34" t="inlineStr">
        <is>
          <t>X</t>
        </is>
      </c>
    </row>
    <row r="964">
      <c r="A964" t="n">
        <v>963</v>
      </c>
      <c r="D964" s="12" t="n"/>
      <c r="E964" s="14" t="n"/>
      <c r="H964" s="16" t="n"/>
      <c r="I964" s="11" t="n"/>
      <c r="J964" s="33" t="n"/>
      <c r="K964" s="33" t="n"/>
      <c r="L964" s="33" t="n"/>
      <c r="M964" s="33" t="n"/>
      <c r="N964" s="8" t="n"/>
      <c r="X964" s="9">
        <f>COUNTIF(B:B,B964)</f>
        <v/>
      </c>
      <c r="AG964" s="8" t="n"/>
      <c r="AI964" s="30" t="n"/>
      <c r="AK964" s="30" t="n"/>
      <c r="AL964" s="21" t="n"/>
      <c r="AM964" s="23">
        <f>LN(AL964)</f>
        <v/>
      </c>
      <c r="AW964" s="40" t="n"/>
      <c r="AY964" s="40" t="n"/>
      <c r="BA964" s="18" t="n"/>
      <c r="BC964" s="18" t="n"/>
      <c r="BD964" s="18" t="n"/>
      <c r="BK964" s="18" t="n"/>
      <c r="BN964" s="18" t="n"/>
      <c r="BY964" s="18" t="n"/>
      <c r="CC964" s="18" t="n"/>
      <c r="CH964" s="18" t="n"/>
      <c r="CS964" s="18" t="n"/>
      <c r="DD964" s="34" t="inlineStr">
        <is>
          <t>X</t>
        </is>
      </c>
    </row>
    <row r="965">
      <c r="A965" t="n">
        <v>964</v>
      </c>
      <c r="D965" s="12" t="n"/>
      <c r="E965" s="14" t="n"/>
      <c r="H965" s="16" t="n"/>
      <c r="I965" s="11" t="n"/>
      <c r="J965" s="33" t="n"/>
      <c r="K965" s="33" t="n"/>
      <c r="L965" s="33" t="n"/>
      <c r="M965" s="33" t="n"/>
      <c r="N965" s="8" t="n"/>
      <c r="X965" s="9">
        <f>COUNTIF(B:B,B965)</f>
        <v/>
      </c>
      <c r="AG965" s="8" t="n"/>
      <c r="AI965" s="30" t="n"/>
      <c r="AK965" s="30" t="n"/>
      <c r="AL965" s="21" t="n"/>
      <c r="AM965" s="23">
        <f>LN(AL965)</f>
        <v/>
      </c>
      <c r="AW965" s="40" t="n"/>
      <c r="AY965" s="40" t="n"/>
      <c r="BA965" s="18" t="n"/>
      <c r="BC965" s="18" t="n"/>
      <c r="BD965" s="18" t="n"/>
      <c r="BK965" s="18" t="n"/>
      <c r="BN965" s="18" t="n"/>
      <c r="BY965" s="18" t="n"/>
      <c r="CC965" s="18" t="n"/>
      <c r="CH965" s="18" t="n"/>
      <c r="CS965" s="18" t="n"/>
      <c r="DD965" s="34" t="inlineStr">
        <is>
          <t>X</t>
        </is>
      </c>
    </row>
    <row r="966">
      <c r="A966" t="n">
        <v>965</v>
      </c>
      <c r="D966" s="12" t="n"/>
      <c r="E966" s="14" t="n"/>
      <c r="H966" s="16" t="n"/>
      <c r="I966" s="11" t="n"/>
      <c r="J966" s="33" t="n"/>
      <c r="K966" s="33" t="n"/>
      <c r="L966" s="33" t="n"/>
      <c r="M966" s="33" t="n"/>
      <c r="N966" s="8" t="n"/>
      <c r="X966" s="9">
        <f>COUNTIF(B:B,B966)</f>
        <v/>
      </c>
      <c r="AG966" s="8" t="n"/>
      <c r="AI966" s="30" t="n"/>
      <c r="AK966" s="30" t="n"/>
      <c r="AL966" s="21" t="n"/>
      <c r="AM966" s="23">
        <f>LN(AL966)</f>
        <v/>
      </c>
      <c r="AW966" s="40" t="n"/>
      <c r="AY966" s="40" t="n"/>
      <c r="BA966" s="18" t="n"/>
      <c r="BC966" s="18" t="n"/>
      <c r="BD966" s="18" t="n"/>
      <c r="BK966" s="18" t="n"/>
      <c r="BN966" s="18" t="n"/>
      <c r="BY966" s="18" t="n"/>
      <c r="CC966" s="18" t="n"/>
      <c r="CH966" s="18" t="n"/>
      <c r="CS966" s="18" t="n"/>
      <c r="DD966" s="34" t="inlineStr">
        <is>
          <t>X</t>
        </is>
      </c>
    </row>
    <row r="967">
      <c r="A967" t="n">
        <v>966</v>
      </c>
      <c r="D967" s="12" t="n"/>
      <c r="E967" s="14" t="n"/>
      <c r="H967" s="16" t="n"/>
      <c r="I967" s="11" t="n"/>
      <c r="J967" s="33" t="n"/>
      <c r="K967" s="33" t="n"/>
      <c r="L967" s="33" t="n"/>
      <c r="M967" s="33" t="n"/>
      <c r="N967" s="8" t="n"/>
      <c r="X967" s="9">
        <f>COUNTIF(B:B,B967)</f>
        <v/>
      </c>
      <c r="AG967" s="8" t="n"/>
      <c r="AI967" s="30" t="n"/>
      <c r="AK967" s="30" t="n"/>
      <c r="AL967" s="21" t="n"/>
      <c r="AM967" s="23">
        <f>LN(AL967)</f>
        <v/>
      </c>
      <c r="AW967" s="40" t="n"/>
      <c r="AY967" s="40" t="n"/>
      <c r="BA967" s="18" t="n"/>
      <c r="BC967" s="18" t="n"/>
      <c r="BD967" s="18" t="n"/>
      <c r="BK967" s="18" t="n"/>
      <c r="BN967" s="18" t="n"/>
      <c r="BY967" s="18" t="n"/>
      <c r="CC967" s="18" t="n"/>
      <c r="CH967" s="18" t="n"/>
      <c r="CS967" s="18" t="n"/>
      <c r="DD967" s="34" t="inlineStr">
        <is>
          <t>X</t>
        </is>
      </c>
    </row>
    <row r="968">
      <c r="A968" t="n">
        <v>967</v>
      </c>
      <c r="D968" s="12" t="n"/>
      <c r="E968" s="14" t="n"/>
      <c r="H968" s="16" t="n"/>
      <c r="I968" s="11" t="n"/>
      <c r="J968" s="33" t="n"/>
      <c r="K968" s="33" t="n"/>
      <c r="L968" s="33" t="n"/>
      <c r="M968" s="33" t="n"/>
      <c r="N968" s="8" t="n"/>
      <c r="X968" s="9">
        <f>COUNTIF(B:B,B968)</f>
        <v/>
      </c>
      <c r="AG968" s="8" t="n"/>
      <c r="AI968" s="30" t="n"/>
      <c r="AK968" s="30" t="n"/>
      <c r="AL968" s="21" t="n"/>
      <c r="AM968" s="23">
        <f>LN(AL968)</f>
        <v/>
      </c>
      <c r="AW968" s="40" t="n"/>
      <c r="AY968" s="40" t="n"/>
      <c r="BA968" s="18" t="n"/>
      <c r="BC968" s="18" t="n"/>
      <c r="BD968" s="18" t="n"/>
      <c r="BK968" s="18" t="n"/>
      <c r="BN968" s="18" t="n"/>
      <c r="BY968" s="18" t="n"/>
      <c r="CC968" s="18" t="n"/>
      <c r="CH968" s="18" t="n"/>
      <c r="CS968" s="18" t="n"/>
      <c r="DD968" s="34" t="inlineStr">
        <is>
          <t>X</t>
        </is>
      </c>
    </row>
    <row r="969">
      <c r="A969" t="n">
        <v>968</v>
      </c>
      <c r="D969" s="12" t="n"/>
      <c r="E969" s="14" t="n"/>
      <c r="H969" s="16" t="n"/>
      <c r="I969" s="11" t="n"/>
      <c r="J969" s="33" t="n"/>
      <c r="K969" s="33" t="n"/>
      <c r="L969" s="33" t="n"/>
      <c r="M969" s="33" t="n"/>
      <c r="N969" s="8" t="n"/>
      <c r="X969" s="9">
        <f>COUNTIF(B:B,B969)</f>
        <v/>
      </c>
      <c r="AG969" s="8" t="n"/>
      <c r="AI969" s="30" t="n"/>
      <c r="AK969" s="30" t="n"/>
      <c r="AL969" s="21" t="n"/>
      <c r="AM969" s="23">
        <f>LN(AL969)</f>
        <v/>
      </c>
      <c r="AW969" s="40" t="n"/>
      <c r="AY969" s="40" t="n"/>
      <c r="BA969" s="18" t="n"/>
      <c r="BC969" s="18" t="n"/>
      <c r="BD969" s="18" t="n"/>
      <c r="BK969" s="18" t="n"/>
      <c r="BN969" s="18" t="n"/>
      <c r="BY969" s="18" t="n"/>
      <c r="CC969" s="18" t="n"/>
      <c r="CH969" s="18" t="n"/>
      <c r="CS969" s="18" t="n"/>
      <c r="DD969" s="34" t="inlineStr">
        <is>
          <t>X</t>
        </is>
      </c>
    </row>
    <row r="970">
      <c r="A970" t="n">
        <v>969</v>
      </c>
      <c r="D970" s="12" t="n"/>
      <c r="E970" s="14" t="n"/>
      <c r="H970" s="16" t="n"/>
      <c r="I970" s="11" t="n"/>
      <c r="J970" s="33" t="n"/>
      <c r="K970" s="33" t="n"/>
      <c r="L970" s="33" t="n"/>
      <c r="M970" s="33" t="n"/>
      <c r="N970" s="8" t="n"/>
      <c r="X970" s="9">
        <f>COUNTIF(B:B,B970)</f>
        <v/>
      </c>
      <c r="AG970" s="8" t="n"/>
      <c r="AI970" s="30" t="n"/>
      <c r="AK970" s="30" t="n"/>
      <c r="AL970" s="21" t="n"/>
      <c r="AM970" s="23">
        <f>LN(AL970)</f>
        <v/>
      </c>
      <c r="AW970" s="40" t="n"/>
      <c r="AY970" s="40" t="n"/>
      <c r="BA970" s="18" t="n"/>
      <c r="BC970" s="18" t="n"/>
      <c r="BD970" s="18" t="n"/>
      <c r="BK970" s="18" t="n"/>
      <c r="BN970" s="18" t="n"/>
      <c r="BY970" s="18" t="n"/>
      <c r="CC970" s="18" t="n"/>
      <c r="CH970" s="18" t="n"/>
      <c r="CS970" s="18" t="n"/>
      <c r="DD970" s="34" t="inlineStr">
        <is>
          <t>X</t>
        </is>
      </c>
    </row>
    <row r="971">
      <c r="A971" t="n">
        <v>970</v>
      </c>
      <c r="D971" s="12" t="n"/>
      <c r="E971" s="14" t="n"/>
      <c r="H971" s="16" t="n"/>
      <c r="I971" s="11" t="n"/>
      <c r="J971" s="33" t="n"/>
      <c r="K971" s="33" t="n"/>
      <c r="L971" s="33" t="n"/>
      <c r="M971" s="33" t="n"/>
      <c r="N971" s="8" t="n"/>
      <c r="X971" s="9">
        <f>COUNTIF(B:B,B971)</f>
        <v/>
      </c>
      <c r="AG971" s="8" t="n"/>
      <c r="AI971" s="30" t="n"/>
      <c r="AK971" s="30" t="n"/>
      <c r="AL971" s="21" t="n"/>
      <c r="AM971" s="23">
        <f>LN(AL971)</f>
        <v/>
      </c>
      <c r="AW971" s="40" t="n"/>
      <c r="AY971" s="40" t="n"/>
      <c r="BA971" s="18" t="n"/>
      <c r="BC971" s="18" t="n"/>
      <c r="BD971" s="18" t="n"/>
      <c r="BK971" s="18" t="n"/>
      <c r="BN971" s="18" t="n"/>
      <c r="BY971" s="18" t="n"/>
      <c r="CC971" s="18" t="n"/>
      <c r="CH971" s="18" t="n"/>
      <c r="CS971" s="18" t="n"/>
      <c r="DD971" s="34" t="inlineStr">
        <is>
          <t>X</t>
        </is>
      </c>
    </row>
    <row r="972">
      <c r="A972" t="n">
        <v>971</v>
      </c>
      <c r="D972" s="12" t="n"/>
      <c r="E972" s="14" t="n"/>
      <c r="H972" s="16" t="n"/>
      <c r="I972" s="11" t="n"/>
      <c r="J972" s="33" t="n"/>
      <c r="K972" s="33" t="n"/>
      <c r="L972" s="33" t="n"/>
      <c r="M972" s="33" t="n"/>
      <c r="N972" s="8" t="n"/>
      <c r="X972" s="9">
        <f>COUNTIF(B:B,B972)</f>
        <v/>
      </c>
      <c r="AG972" s="8" t="n"/>
      <c r="AI972" s="30" t="n"/>
      <c r="AK972" s="30" t="n"/>
      <c r="AL972" s="21" t="n"/>
      <c r="AM972" s="23">
        <f>LN(AL972)</f>
        <v/>
      </c>
      <c r="AW972" s="40" t="n"/>
      <c r="AY972" s="40" t="n"/>
      <c r="BA972" s="18" t="n"/>
      <c r="BC972" s="18" t="n"/>
      <c r="BD972" s="18" t="n"/>
      <c r="BK972" s="18" t="n"/>
      <c r="BN972" s="18" t="n"/>
      <c r="BY972" s="18" t="n"/>
      <c r="CC972" s="18" t="n"/>
      <c r="CH972" s="18" t="n"/>
      <c r="CS972" s="18" t="n"/>
      <c r="DD972" s="34" t="inlineStr">
        <is>
          <t>X</t>
        </is>
      </c>
    </row>
    <row r="973">
      <c r="A973" t="n">
        <v>972</v>
      </c>
      <c r="D973" s="12" t="n"/>
      <c r="E973" s="14" t="n"/>
      <c r="H973" s="16" t="n"/>
      <c r="I973" s="11" t="n"/>
      <c r="J973" s="33" t="n"/>
      <c r="K973" s="33" t="n"/>
      <c r="L973" s="33" t="n"/>
      <c r="M973" s="33" t="n"/>
      <c r="N973" s="8" t="n"/>
      <c r="X973" s="9">
        <f>COUNTIF(B:B,B973)</f>
        <v/>
      </c>
      <c r="AG973" s="8" t="n"/>
      <c r="AI973" s="30" t="n"/>
      <c r="AK973" s="30" t="n"/>
      <c r="AL973" s="21" t="n"/>
      <c r="AM973" s="23">
        <f>LN(AL973)</f>
        <v/>
      </c>
      <c r="AW973" s="40" t="n"/>
      <c r="AY973" s="40" t="n"/>
      <c r="BA973" s="18" t="n"/>
      <c r="BC973" s="18" t="n"/>
      <c r="BD973" s="18" t="n"/>
      <c r="BK973" s="18" t="n"/>
      <c r="BN973" s="18" t="n"/>
      <c r="BY973" s="18" t="n"/>
      <c r="CC973" s="18" t="n"/>
      <c r="CH973" s="18" t="n"/>
      <c r="CS973" s="18" t="n"/>
      <c r="DD973" s="34" t="inlineStr">
        <is>
          <t>X</t>
        </is>
      </c>
    </row>
    <row r="974">
      <c r="A974" t="n">
        <v>973</v>
      </c>
      <c r="D974" s="12" t="n"/>
      <c r="E974" s="14" t="n"/>
      <c r="H974" s="16" t="n"/>
      <c r="I974" s="11" t="n"/>
      <c r="J974" s="33" t="n"/>
      <c r="K974" s="33" t="n"/>
      <c r="L974" s="33" t="n"/>
      <c r="M974" s="33" t="n"/>
      <c r="N974" s="8" t="n"/>
      <c r="X974" s="9">
        <f>COUNTIF(B:B,B974)</f>
        <v/>
      </c>
      <c r="AG974" s="8" t="n"/>
      <c r="AI974" s="30" t="n"/>
      <c r="AK974" s="30" t="n"/>
      <c r="AL974" s="21" t="n"/>
      <c r="AM974" s="23">
        <f>LN(AL974)</f>
        <v/>
      </c>
      <c r="AW974" s="40" t="n"/>
      <c r="AY974" s="40" t="n"/>
      <c r="BA974" s="18" t="n"/>
      <c r="BC974" s="18" t="n"/>
      <c r="BD974" s="18" t="n"/>
      <c r="BK974" s="18" t="n"/>
      <c r="BN974" s="18" t="n"/>
      <c r="BY974" s="18" t="n"/>
      <c r="CC974" s="18" t="n"/>
      <c r="CH974" s="18" t="n"/>
      <c r="CS974" s="18" t="n"/>
      <c r="DD974" s="34" t="inlineStr">
        <is>
          <t>X</t>
        </is>
      </c>
    </row>
    <row r="975">
      <c r="A975" t="n">
        <v>974</v>
      </c>
      <c r="D975" s="12" t="n"/>
      <c r="E975" s="14" t="n"/>
      <c r="H975" s="16" t="n"/>
      <c r="I975" s="11" t="n"/>
      <c r="J975" s="33" t="n"/>
      <c r="K975" s="33" t="n"/>
      <c r="L975" s="33" t="n"/>
      <c r="M975" s="33" t="n"/>
      <c r="N975" s="8" t="n"/>
      <c r="X975" s="9">
        <f>COUNTIF(B:B,B975)</f>
        <v/>
      </c>
      <c r="AG975" s="8" t="n"/>
      <c r="AI975" s="30" t="n"/>
      <c r="AK975" s="30" t="n"/>
      <c r="AL975" s="21" t="n"/>
      <c r="AM975" s="23">
        <f>LN(AL975)</f>
        <v/>
      </c>
      <c r="AW975" s="40" t="n"/>
      <c r="AY975" s="40" t="n"/>
      <c r="BA975" s="18" t="n"/>
      <c r="BC975" s="18" t="n"/>
      <c r="BD975" s="18" t="n"/>
      <c r="BK975" s="18" t="n"/>
      <c r="BN975" s="18" t="n"/>
      <c r="BY975" s="18" t="n"/>
      <c r="CC975" s="18" t="n"/>
      <c r="CH975" s="18" t="n"/>
      <c r="CS975" s="18" t="n"/>
      <c r="DD975" s="34" t="inlineStr">
        <is>
          <t>X</t>
        </is>
      </c>
    </row>
    <row r="976">
      <c r="A976" t="n">
        <v>975</v>
      </c>
      <c r="D976" s="12" t="n"/>
      <c r="E976" s="14" t="n"/>
      <c r="H976" s="16" t="n"/>
      <c r="I976" s="11" t="n"/>
      <c r="J976" s="33" t="n"/>
      <c r="K976" s="33" t="n"/>
      <c r="L976" s="33" t="n"/>
      <c r="M976" s="33" t="n"/>
      <c r="N976" s="8" t="n"/>
      <c r="X976" s="9">
        <f>COUNTIF(B:B,B976)</f>
        <v/>
      </c>
      <c r="AG976" s="8" t="n"/>
      <c r="AI976" s="30" t="n"/>
      <c r="AK976" s="30" t="n"/>
      <c r="AL976" s="21" t="n"/>
      <c r="AM976" s="23">
        <f>LN(AL976)</f>
        <v/>
      </c>
      <c r="AW976" s="40" t="n"/>
      <c r="AY976" s="40" t="n"/>
      <c r="BA976" s="18" t="n"/>
      <c r="BC976" s="18" t="n"/>
      <c r="BD976" s="18" t="n"/>
      <c r="BK976" s="18" t="n"/>
      <c r="BN976" s="18" t="n"/>
      <c r="BY976" s="18" t="n"/>
      <c r="CC976" s="18" t="n"/>
      <c r="CH976" s="18" t="n"/>
      <c r="CS976" s="18" t="n"/>
      <c r="DD976" s="34" t="inlineStr">
        <is>
          <t>X</t>
        </is>
      </c>
    </row>
    <row r="977">
      <c r="A977" t="n">
        <v>976</v>
      </c>
      <c r="D977" s="12" t="n"/>
      <c r="E977" s="14" t="n"/>
      <c r="H977" s="16" t="n"/>
      <c r="I977" s="11" t="n"/>
      <c r="J977" s="33" t="n"/>
      <c r="K977" s="33" t="n"/>
      <c r="L977" s="33" t="n"/>
      <c r="M977" s="33" t="n"/>
      <c r="N977" s="8" t="n"/>
      <c r="X977" s="9">
        <f>COUNTIF(B:B,B977)</f>
        <v/>
      </c>
      <c r="AG977" s="8" t="n"/>
      <c r="AI977" s="30" t="n"/>
      <c r="AK977" s="30" t="n"/>
      <c r="AL977" s="21" t="n"/>
      <c r="AM977" s="23">
        <f>LN(AL977)</f>
        <v/>
      </c>
      <c r="AW977" s="40" t="n"/>
      <c r="AY977" s="40" t="n"/>
      <c r="BA977" s="18" t="n"/>
      <c r="BC977" s="18" t="n"/>
      <c r="BD977" s="18" t="n"/>
      <c r="BK977" s="18" t="n"/>
      <c r="BN977" s="18" t="n"/>
      <c r="BY977" s="18" t="n"/>
      <c r="CC977" s="18" t="n"/>
      <c r="CH977" s="18" t="n"/>
      <c r="CS977" s="18" t="n"/>
      <c r="DD977" s="34" t="inlineStr">
        <is>
          <t>X</t>
        </is>
      </c>
    </row>
    <row r="978">
      <c r="A978" t="n">
        <v>977</v>
      </c>
      <c r="D978" s="12" t="n"/>
      <c r="E978" s="14" t="n"/>
      <c r="H978" s="16" t="n"/>
      <c r="I978" s="11" t="n"/>
      <c r="J978" s="33" t="n"/>
      <c r="K978" s="33" t="n"/>
      <c r="L978" s="33" t="n"/>
      <c r="M978" s="33" t="n"/>
      <c r="N978" s="8" t="n"/>
      <c r="X978" s="9">
        <f>COUNTIF(B:B,B978)</f>
        <v/>
      </c>
      <c r="AG978" s="8" t="n"/>
      <c r="AI978" s="30" t="n"/>
      <c r="AK978" s="30" t="n"/>
      <c r="AL978" s="21" t="n"/>
      <c r="AM978" s="23">
        <f>LN(AL978)</f>
        <v/>
      </c>
      <c r="AW978" s="40" t="n"/>
      <c r="AY978" s="40" t="n"/>
      <c r="BA978" s="18" t="n"/>
      <c r="BC978" s="18" t="n"/>
      <c r="BD978" s="18" t="n"/>
      <c r="BK978" s="18" t="n"/>
      <c r="BN978" s="18" t="n"/>
      <c r="BY978" s="18" t="n"/>
      <c r="CC978" s="18" t="n"/>
      <c r="CH978" s="18" t="n"/>
      <c r="CS978" s="18" t="n"/>
      <c r="DD978" s="34" t="inlineStr">
        <is>
          <t>X</t>
        </is>
      </c>
    </row>
    <row r="979">
      <c r="A979" t="n">
        <v>978</v>
      </c>
      <c r="D979" s="12" t="n"/>
      <c r="E979" s="14" t="n"/>
      <c r="H979" s="16" t="n"/>
      <c r="I979" s="11" t="n"/>
      <c r="J979" s="33" t="n"/>
      <c r="K979" s="33" t="n"/>
      <c r="L979" s="33" t="n"/>
      <c r="M979" s="33" t="n"/>
      <c r="N979" s="8" t="n"/>
      <c r="X979" s="9">
        <f>COUNTIF(B:B,B979)</f>
        <v/>
      </c>
      <c r="AG979" s="8" t="n"/>
      <c r="AI979" s="30" t="n"/>
      <c r="AK979" s="30" t="n"/>
      <c r="AL979" s="21" t="n"/>
      <c r="AM979" s="23">
        <f>LN(AL979)</f>
        <v/>
      </c>
      <c r="AW979" s="40" t="n"/>
      <c r="AY979" s="40" t="n"/>
      <c r="BA979" s="18" t="n"/>
      <c r="BC979" s="18" t="n"/>
      <c r="BD979" s="18" t="n"/>
      <c r="BK979" s="18" t="n"/>
      <c r="BN979" s="18" t="n"/>
      <c r="BY979" s="18" t="n"/>
      <c r="CC979" s="18" t="n"/>
      <c r="CH979" s="18" t="n"/>
      <c r="CS979" s="18" t="n"/>
      <c r="DD979" s="34" t="inlineStr">
        <is>
          <t>X</t>
        </is>
      </c>
    </row>
    <row r="980">
      <c r="A980" t="n">
        <v>979</v>
      </c>
      <c r="D980" s="12" t="n"/>
      <c r="E980" s="14" t="n"/>
      <c r="H980" s="16" t="n"/>
      <c r="I980" s="11" t="n"/>
      <c r="J980" s="33" t="n"/>
      <c r="K980" s="33" t="n"/>
      <c r="L980" s="33" t="n"/>
      <c r="M980" s="33" t="n"/>
      <c r="N980" s="8" t="n"/>
      <c r="X980" s="9">
        <f>COUNTIF(B:B,B980)</f>
        <v/>
      </c>
      <c r="AG980" s="8" t="n"/>
      <c r="AI980" s="30" t="n"/>
      <c r="AK980" s="30" t="n"/>
      <c r="AL980" s="21" t="n"/>
      <c r="AM980" s="23">
        <f>LN(AL980)</f>
        <v/>
      </c>
      <c r="AW980" s="40" t="n"/>
      <c r="AY980" s="40" t="n"/>
      <c r="BA980" s="18" t="n"/>
      <c r="BC980" s="18" t="n"/>
      <c r="BD980" s="18" t="n"/>
      <c r="BK980" s="18" t="n"/>
      <c r="BN980" s="18" t="n"/>
      <c r="BY980" s="18" t="n"/>
      <c r="CC980" s="18" t="n"/>
      <c r="CH980" s="18" t="n"/>
      <c r="CS980" s="18" t="n"/>
      <c r="DD980" s="34" t="inlineStr">
        <is>
          <t>X</t>
        </is>
      </c>
    </row>
    <row r="981">
      <c r="A981" t="n">
        <v>980</v>
      </c>
      <c r="D981" s="12" t="n"/>
      <c r="E981" s="14" t="n"/>
      <c r="H981" s="16" t="n"/>
      <c r="I981" s="11" t="n"/>
      <c r="J981" s="33" t="n"/>
      <c r="K981" s="33" t="n"/>
      <c r="L981" s="33" t="n"/>
      <c r="M981" s="33" t="n"/>
      <c r="N981" s="8" t="n"/>
      <c r="X981" s="9">
        <f>COUNTIF(B:B,B981)</f>
        <v/>
      </c>
      <c r="AG981" s="8" t="n"/>
      <c r="AI981" s="30" t="n"/>
      <c r="AK981" s="30" t="n"/>
      <c r="AL981" s="21" t="n"/>
      <c r="AM981" s="23">
        <f>LN(AL981)</f>
        <v/>
      </c>
      <c r="AW981" s="40" t="n"/>
      <c r="AY981" s="40" t="n"/>
      <c r="BA981" s="18" t="n"/>
      <c r="BC981" s="18" t="n"/>
      <c r="BD981" s="18" t="n"/>
      <c r="BK981" s="18" t="n"/>
      <c r="BN981" s="18" t="n"/>
      <c r="BY981" s="18" t="n"/>
      <c r="CC981" s="18" t="n"/>
      <c r="CH981" s="18" t="n"/>
      <c r="CS981" s="18" t="n"/>
      <c r="DD981" s="34" t="inlineStr">
        <is>
          <t>X</t>
        </is>
      </c>
    </row>
    <row r="982">
      <c r="A982" t="n">
        <v>981</v>
      </c>
      <c r="D982" s="12" t="n"/>
      <c r="E982" s="14" t="n"/>
      <c r="H982" s="16" t="n"/>
      <c r="I982" s="11" t="n"/>
      <c r="J982" s="33" t="n"/>
      <c r="K982" s="33" t="n"/>
      <c r="L982" s="33" t="n"/>
      <c r="M982" s="33" t="n"/>
      <c r="N982" s="8" t="n"/>
      <c r="X982" s="9">
        <f>COUNTIF(B:B,B982)</f>
        <v/>
      </c>
      <c r="AG982" s="8" t="n"/>
      <c r="AI982" s="30" t="n"/>
      <c r="AK982" s="30" t="n"/>
      <c r="AL982" s="21" t="n"/>
      <c r="AM982" s="23">
        <f>LN(AL982)</f>
        <v/>
      </c>
      <c r="AW982" s="40" t="n"/>
      <c r="AY982" s="40" t="n"/>
      <c r="BA982" s="18" t="n"/>
      <c r="BC982" s="18" t="n"/>
      <c r="BD982" s="18" t="n"/>
      <c r="BK982" s="18" t="n"/>
      <c r="BN982" s="18" t="n"/>
      <c r="BY982" s="18" t="n"/>
      <c r="CC982" s="18" t="n"/>
      <c r="CH982" s="18" t="n"/>
      <c r="CS982" s="18" t="n"/>
      <c r="DD982" s="34" t="inlineStr">
        <is>
          <t>X</t>
        </is>
      </c>
    </row>
    <row r="983">
      <c r="A983" t="n">
        <v>982</v>
      </c>
      <c r="D983" s="12" t="n"/>
      <c r="E983" s="14" t="n"/>
      <c r="H983" s="16" t="n"/>
      <c r="I983" s="11" t="n"/>
      <c r="J983" s="33" t="n"/>
      <c r="K983" s="33" t="n"/>
      <c r="L983" s="33" t="n"/>
      <c r="M983" s="33" t="n"/>
      <c r="N983" s="8" t="n"/>
      <c r="X983" s="9">
        <f>COUNTIF(B:B,B983)</f>
        <v/>
      </c>
      <c r="AG983" s="8" t="n"/>
      <c r="AI983" s="30" t="n"/>
      <c r="AK983" s="30" t="n"/>
      <c r="AL983" s="21" t="n"/>
      <c r="AM983" s="23">
        <f>LN(AL983)</f>
        <v/>
      </c>
      <c r="AW983" s="40" t="n"/>
      <c r="AY983" s="40" t="n"/>
      <c r="BA983" s="18" t="n"/>
      <c r="BC983" s="18" t="n"/>
      <c r="BD983" s="18" t="n"/>
      <c r="BK983" s="18" t="n"/>
      <c r="BN983" s="18" t="n"/>
      <c r="BY983" s="18" t="n"/>
      <c r="CC983" s="18" t="n"/>
      <c r="CH983" s="18" t="n"/>
      <c r="CS983" s="18" t="n"/>
      <c r="DD983" s="34" t="inlineStr">
        <is>
          <t>X</t>
        </is>
      </c>
    </row>
    <row r="984">
      <c r="A984" t="n">
        <v>983</v>
      </c>
      <c r="D984" s="12" t="n"/>
      <c r="E984" s="14" t="n"/>
      <c r="H984" s="16" t="n"/>
      <c r="I984" s="11" t="n"/>
      <c r="J984" s="33" t="n"/>
      <c r="K984" s="33" t="n"/>
      <c r="L984" s="33" t="n"/>
      <c r="M984" s="33" t="n"/>
      <c r="N984" s="8" t="n"/>
      <c r="X984" s="9">
        <f>COUNTIF(B:B,B984)</f>
        <v/>
      </c>
      <c r="AG984" s="8" t="n"/>
      <c r="AI984" s="30" t="n"/>
      <c r="AK984" s="30" t="n"/>
      <c r="AL984" s="21" t="n"/>
      <c r="AM984" s="23">
        <f>LN(AL984)</f>
        <v/>
      </c>
      <c r="AW984" s="40" t="n"/>
      <c r="AY984" s="40" t="n"/>
      <c r="BA984" s="18" t="n"/>
      <c r="BC984" s="18" t="n"/>
      <c r="BD984" s="18" t="n"/>
      <c r="BK984" s="18" t="n"/>
      <c r="BN984" s="18" t="n"/>
      <c r="BY984" s="18" t="n"/>
      <c r="CC984" s="18" t="n"/>
      <c r="CH984" s="18" t="n"/>
      <c r="CS984" s="18" t="n"/>
      <c r="DD984" s="34" t="inlineStr">
        <is>
          <t>X</t>
        </is>
      </c>
    </row>
    <row r="985">
      <c r="A985" t="n">
        <v>984</v>
      </c>
      <c r="D985" s="12" t="n"/>
      <c r="E985" s="14" t="n"/>
      <c r="H985" s="16" t="n"/>
      <c r="I985" s="11" t="n"/>
      <c r="J985" s="33" t="n"/>
      <c r="K985" s="33" t="n"/>
      <c r="L985" s="33" t="n"/>
      <c r="M985" s="33" t="n"/>
      <c r="N985" s="8" t="n"/>
      <c r="X985" s="9">
        <f>COUNTIF(B:B,B985)</f>
        <v/>
      </c>
      <c r="AG985" s="8" t="n"/>
      <c r="AI985" s="30" t="n"/>
      <c r="AK985" s="30" t="n"/>
      <c r="AL985" s="21" t="n"/>
      <c r="AM985" s="23">
        <f>LN(AL985)</f>
        <v/>
      </c>
      <c r="AW985" s="40" t="n"/>
      <c r="AY985" s="40" t="n"/>
      <c r="BA985" s="18" t="n"/>
      <c r="BC985" s="18" t="n"/>
      <c r="BD985" s="18" t="n"/>
      <c r="BK985" s="18" t="n"/>
      <c r="BN985" s="18" t="n"/>
      <c r="BY985" s="18" t="n"/>
      <c r="CC985" s="18" t="n"/>
      <c r="CH985" s="18" t="n"/>
      <c r="CS985" s="18" t="n"/>
      <c r="DD985" s="34" t="inlineStr">
        <is>
          <t>X</t>
        </is>
      </c>
    </row>
    <row r="986">
      <c r="A986" t="n">
        <v>985</v>
      </c>
      <c r="D986" s="12" t="n"/>
      <c r="E986" s="14" t="n"/>
      <c r="H986" s="16" t="n"/>
      <c r="I986" s="11" t="n"/>
      <c r="J986" s="33" t="n"/>
      <c r="K986" s="33" t="n"/>
      <c r="L986" s="33" t="n"/>
      <c r="M986" s="33" t="n"/>
      <c r="N986" s="8" t="n"/>
      <c r="X986" s="9">
        <f>COUNTIF(B:B,B986)</f>
        <v/>
      </c>
      <c r="AG986" s="8" t="n"/>
      <c r="AI986" s="30" t="n"/>
      <c r="AK986" s="30" t="n"/>
      <c r="AL986" s="21" t="n"/>
      <c r="AM986" s="23">
        <f>LN(AL986)</f>
        <v/>
      </c>
      <c r="AW986" s="40" t="n"/>
      <c r="AY986" s="40" t="n"/>
      <c r="BA986" s="18" t="n"/>
      <c r="BC986" s="18" t="n"/>
      <c r="BD986" s="18" t="n"/>
      <c r="BK986" s="18" t="n"/>
      <c r="BN986" s="18" t="n"/>
      <c r="BY986" s="18" t="n"/>
      <c r="CC986" s="18" t="n"/>
      <c r="CH986" s="18" t="n"/>
      <c r="CS986" s="18" t="n"/>
      <c r="DD986" s="34" t="inlineStr">
        <is>
          <t>X</t>
        </is>
      </c>
    </row>
    <row r="987">
      <c r="A987" t="n">
        <v>986</v>
      </c>
      <c r="D987" s="12" t="n"/>
      <c r="E987" s="14" t="n"/>
      <c r="H987" s="16" t="n"/>
      <c r="I987" s="11" t="n"/>
      <c r="J987" s="33" t="n"/>
      <c r="K987" s="33" t="n"/>
      <c r="L987" s="33" t="n"/>
      <c r="M987" s="33" t="n"/>
      <c r="N987" s="8" t="n"/>
      <c r="X987" s="9">
        <f>COUNTIF(B:B,B987)</f>
        <v/>
      </c>
      <c r="AG987" s="8" t="n"/>
      <c r="AI987" s="30" t="n"/>
      <c r="AK987" s="30" t="n"/>
      <c r="AL987" s="21" t="n"/>
      <c r="AM987" s="23">
        <f>LN(AL987)</f>
        <v/>
      </c>
      <c r="AW987" s="40" t="n"/>
      <c r="AY987" s="40" t="n"/>
      <c r="BA987" s="18" t="n"/>
      <c r="BC987" s="18" t="n"/>
      <c r="BD987" s="18" t="n"/>
      <c r="BK987" s="18" t="n"/>
      <c r="BN987" s="18" t="n"/>
      <c r="BY987" s="18" t="n"/>
      <c r="CC987" s="18" t="n"/>
      <c r="CH987" s="18" t="n"/>
      <c r="CS987" s="18" t="n"/>
      <c r="DD987" s="34" t="inlineStr">
        <is>
          <t>X</t>
        </is>
      </c>
    </row>
    <row r="988">
      <c r="A988" t="n">
        <v>987</v>
      </c>
      <c r="D988" s="12" t="n"/>
      <c r="E988" s="14" t="n"/>
      <c r="H988" s="16" t="n"/>
      <c r="I988" s="11" t="n"/>
      <c r="J988" s="33" t="n"/>
      <c r="K988" s="33" t="n"/>
      <c r="L988" s="33" t="n"/>
      <c r="M988" s="33" t="n"/>
      <c r="N988" s="8" t="n"/>
      <c r="X988" s="9">
        <f>COUNTIF(B:B,B988)</f>
        <v/>
      </c>
      <c r="AG988" s="8" t="n"/>
      <c r="AI988" s="30" t="n"/>
      <c r="AK988" s="30" t="n"/>
      <c r="AL988" s="21" t="n"/>
      <c r="AM988" s="23">
        <f>LN(AL988)</f>
        <v/>
      </c>
      <c r="AW988" s="40" t="n"/>
      <c r="AY988" s="40" t="n"/>
      <c r="BA988" s="18" t="n"/>
      <c r="BC988" s="18" t="n"/>
      <c r="BD988" s="18" t="n"/>
      <c r="BK988" s="18" t="n"/>
      <c r="BN988" s="18" t="n"/>
      <c r="BY988" s="18" t="n"/>
      <c r="CC988" s="18" t="n"/>
      <c r="CH988" s="18" t="n"/>
      <c r="CS988" s="18" t="n"/>
      <c r="DD988" s="34" t="inlineStr">
        <is>
          <t>X</t>
        </is>
      </c>
    </row>
    <row r="989">
      <c r="A989" t="n">
        <v>988</v>
      </c>
      <c r="D989" s="12" t="n"/>
      <c r="E989" s="14" t="n"/>
      <c r="H989" s="16" t="n"/>
      <c r="I989" s="11" t="n"/>
      <c r="J989" s="33" t="n"/>
      <c r="K989" s="33" t="n"/>
      <c r="L989" s="33" t="n"/>
      <c r="M989" s="33" t="n"/>
      <c r="N989" s="8" t="n"/>
      <c r="X989" s="9">
        <f>COUNTIF(B:B,B989)</f>
        <v/>
      </c>
      <c r="AG989" s="8" t="n"/>
      <c r="AI989" s="30" t="n"/>
      <c r="AK989" s="30" t="n"/>
      <c r="AL989" s="21" t="n"/>
      <c r="AM989" s="23">
        <f>LN(AL989)</f>
        <v/>
      </c>
      <c r="AW989" s="40" t="n"/>
      <c r="AY989" s="40" t="n"/>
      <c r="BA989" s="18" t="n"/>
      <c r="BC989" s="18" t="n"/>
      <c r="BD989" s="18" t="n"/>
      <c r="BK989" s="18" t="n"/>
      <c r="BN989" s="18" t="n"/>
      <c r="BY989" s="18" t="n"/>
      <c r="CC989" s="18" t="n"/>
      <c r="CH989" s="18" t="n"/>
      <c r="CS989" s="18" t="n"/>
      <c r="DD989" s="34" t="inlineStr">
        <is>
          <t>X</t>
        </is>
      </c>
    </row>
    <row r="990">
      <c r="A990" t="n">
        <v>989</v>
      </c>
      <c r="D990" s="12" t="n"/>
      <c r="E990" s="14" t="n"/>
      <c r="H990" s="16" t="n"/>
      <c r="I990" s="11" t="n"/>
      <c r="J990" s="33" t="n"/>
      <c r="K990" s="33" t="n"/>
      <c r="L990" s="33" t="n"/>
      <c r="M990" s="33" t="n"/>
      <c r="N990" s="8" t="n"/>
      <c r="X990" s="9">
        <f>COUNTIF(B:B,B990)</f>
        <v/>
      </c>
      <c r="AG990" s="8" t="n"/>
      <c r="AI990" s="30" t="n"/>
      <c r="AK990" s="30" t="n"/>
      <c r="AL990" s="21" t="n"/>
      <c r="AM990" s="23">
        <f>LN(AL990)</f>
        <v/>
      </c>
      <c r="AW990" s="40" t="n"/>
      <c r="AY990" s="40" t="n"/>
      <c r="BA990" s="18" t="n"/>
      <c r="BC990" s="18" t="n"/>
      <c r="BD990" s="18" t="n"/>
      <c r="BK990" s="18" t="n"/>
      <c r="BN990" s="18" t="n"/>
      <c r="BY990" s="18" t="n"/>
      <c r="CC990" s="18" t="n"/>
      <c r="CH990" s="18" t="n"/>
      <c r="CS990" s="18" t="n"/>
      <c r="DD990" s="34" t="inlineStr">
        <is>
          <t>X</t>
        </is>
      </c>
    </row>
    <row r="991">
      <c r="A991" t="n">
        <v>990</v>
      </c>
      <c r="D991" s="12" t="n"/>
      <c r="E991" s="14" t="n"/>
      <c r="H991" s="16" t="n"/>
      <c r="I991" s="11" t="n"/>
      <c r="J991" s="33" t="n"/>
      <c r="K991" s="33" t="n"/>
      <c r="L991" s="33" t="n"/>
      <c r="M991" s="33" t="n"/>
      <c r="N991" s="8" t="n"/>
      <c r="X991" s="9">
        <f>COUNTIF(B:B,B991)</f>
        <v/>
      </c>
      <c r="AG991" s="8" t="n"/>
      <c r="AI991" s="30" t="n"/>
      <c r="AK991" s="30" t="n"/>
      <c r="AL991" s="21" t="n"/>
      <c r="AM991" s="23">
        <f>LN(AL991)</f>
        <v/>
      </c>
      <c r="AW991" s="40" t="n"/>
      <c r="AY991" s="40" t="n"/>
      <c r="BA991" s="18" t="n"/>
      <c r="BC991" s="18" t="n"/>
      <c r="BD991" s="18" t="n"/>
      <c r="BK991" s="18" t="n"/>
      <c r="BN991" s="18" t="n"/>
      <c r="BY991" s="18" t="n"/>
      <c r="CC991" s="18" t="n"/>
      <c r="CH991" s="18" t="n"/>
      <c r="CS991" s="18" t="n"/>
      <c r="DD991" s="34" t="inlineStr">
        <is>
          <t>X</t>
        </is>
      </c>
    </row>
    <row r="992">
      <c r="A992" t="n">
        <v>991</v>
      </c>
      <c r="D992" s="12" t="n"/>
      <c r="E992" s="14" t="n"/>
      <c r="H992" s="16" t="n"/>
      <c r="I992" s="11" t="n"/>
      <c r="J992" s="33" t="n"/>
      <c r="K992" s="33" t="n"/>
      <c r="L992" s="33" t="n"/>
      <c r="M992" s="33" t="n"/>
      <c r="N992" s="8" t="n"/>
      <c r="X992" s="9">
        <f>COUNTIF(B:B,B992)</f>
        <v/>
      </c>
      <c r="AG992" s="8" t="n"/>
      <c r="AI992" s="30" t="n"/>
      <c r="AK992" s="30" t="n"/>
      <c r="AL992" s="21" t="n"/>
      <c r="AM992" s="23">
        <f>LN(AL992)</f>
        <v/>
      </c>
      <c r="AW992" s="40" t="n"/>
      <c r="AY992" s="40" t="n"/>
      <c r="BA992" s="18" t="n"/>
      <c r="BC992" s="18" t="n"/>
      <c r="BD992" s="18" t="n"/>
      <c r="BK992" s="18" t="n"/>
      <c r="BN992" s="18" t="n"/>
      <c r="BY992" s="18" t="n"/>
      <c r="CC992" s="18" t="n"/>
      <c r="CH992" s="18" t="n"/>
      <c r="CS992" s="18" t="n"/>
      <c r="DD992" s="34" t="inlineStr">
        <is>
          <t>X</t>
        </is>
      </c>
    </row>
    <row r="993">
      <c r="A993" t="n">
        <v>992</v>
      </c>
      <c r="D993" s="12" t="n"/>
      <c r="E993" s="14" t="n"/>
      <c r="H993" s="16" t="n"/>
      <c r="I993" s="11" t="n"/>
      <c r="J993" s="33" t="n"/>
      <c r="K993" s="33" t="n"/>
      <c r="L993" s="33" t="n"/>
      <c r="M993" s="33" t="n"/>
      <c r="N993" s="8" t="n"/>
      <c r="X993" s="9">
        <f>COUNTIF(B:B,B993)</f>
        <v/>
      </c>
      <c r="AG993" s="8" t="n"/>
      <c r="AI993" s="30" t="n"/>
      <c r="AK993" s="30" t="n"/>
      <c r="AL993" s="21" t="n"/>
      <c r="AM993" s="23">
        <f>LN(AL993)</f>
        <v/>
      </c>
      <c r="AW993" s="40" t="n"/>
      <c r="AY993" s="40" t="n"/>
      <c r="BA993" s="18" t="n"/>
      <c r="BC993" s="18" t="n"/>
      <c r="BD993" s="18" t="n"/>
      <c r="BK993" s="18" t="n"/>
      <c r="BN993" s="18" t="n"/>
      <c r="BY993" s="18" t="n"/>
      <c r="CC993" s="18" t="n"/>
      <c r="CH993" s="18" t="n"/>
      <c r="CS993" s="18" t="n"/>
      <c r="DD993" s="34" t="inlineStr">
        <is>
          <t>X</t>
        </is>
      </c>
    </row>
    <row r="994">
      <c r="A994" t="n">
        <v>993</v>
      </c>
      <c r="D994" s="12" t="n"/>
      <c r="E994" s="14" t="n"/>
      <c r="H994" s="16" t="n"/>
      <c r="I994" s="11" t="n"/>
      <c r="J994" s="33" t="n"/>
      <c r="K994" s="33" t="n"/>
      <c r="L994" s="33" t="n"/>
      <c r="M994" s="33" t="n"/>
      <c r="N994" s="8" t="n"/>
      <c r="X994" s="9">
        <f>COUNTIF(B:B,B994)</f>
        <v/>
      </c>
      <c r="AG994" s="8" t="n"/>
      <c r="AI994" s="30" t="n"/>
      <c r="AK994" s="30" t="n"/>
      <c r="AL994" s="21" t="n"/>
      <c r="AM994" s="23">
        <f>LN(AL994)</f>
        <v/>
      </c>
      <c r="AW994" s="40" t="n"/>
      <c r="AY994" s="40" t="n"/>
      <c r="BA994" s="18" t="n"/>
      <c r="BC994" s="18" t="n"/>
      <c r="BD994" s="18" t="n"/>
      <c r="BK994" s="18" t="n"/>
      <c r="BN994" s="18" t="n"/>
      <c r="BY994" s="18" t="n"/>
      <c r="CC994" s="18" t="n"/>
      <c r="CH994" s="18" t="n"/>
      <c r="CS994" s="18" t="n"/>
      <c r="DD994" s="34" t="inlineStr">
        <is>
          <t>X</t>
        </is>
      </c>
    </row>
    <row r="995">
      <c r="A995" t="n">
        <v>994</v>
      </c>
      <c r="D995" s="12" t="n"/>
      <c r="E995" s="14" t="n"/>
      <c r="H995" s="16" t="n"/>
      <c r="I995" s="11" t="n"/>
      <c r="J995" s="33" t="n"/>
      <c r="K995" s="33" t="n"/>
      <c r="L995" s="33" t="n"/>
      <c r="M995" s="33" t="n"/>
      <c r="N995" s="8" t="n"/>
      <c r="X995" s="9">
        <f>COUNTIF(B:B,B995)</f>
        <v/>
      </c>
      <c r="AG995" s="8" t="n"/>
      <c r="AI995" s="30" t="n"/>
      <c r="AK995" s="30" t="n"/>
      <c r="AL995" s="21" t="n"/>
      <c r="AM995" s="23">
        <f>LN(AL995)</f>
        <v/>
      </c>
      <c r="AW995" s="40" t="n"/>
      <c r="AY995" s="40" t="n"/>
      <c r="BA995" s="18" t="n"/>
      <c r="BC995" s="18" t="n"/>
      <c r="BD995" s="18" t="n"/>
      <c r="BK995" s="18" t="n"/>
      <c r="BN995" s="18" t="n"/>
      <c r="BY995" s="18" t="n"/>
      <c r="CC995" s="18" t="n"/>
      <c r="CH995" s="18" t="n"/>
      <c r="CS995" s="18" t="n"/>
      <c r="DD995" s="34" t="inlineStr">
        <is>
          <t>X</t>
        </is>
      </c>
    </row>
    <row r="996">
      <c r="A996" t="n">
        <v>995</v>
      </c>
      <c r="D996" s="12" t="n"/>
      <c r="E996" s="14" t="n"/>
      <c r="H996" s="16" t="n"/>
      <c r="I996" s="11" t="n"/>
      <c r="J996" s="33" t="n"/>
      <c r="K996" s="33" t="n"/>
      <c r="L996" s="33" t="n"/>
      <c r="M996" s="33" t="n"/>
      <c r="N996" s="8" t="n"/>
      <c r="X996" s="9">
        <f>COUNTIF(B:B,B996)</f>
        <v/>
      </c>
      <c r="AG996" s="8" t="n"/>
      <c r="AI996" s="30" t="n"/>
      <c r="AK996" s="30" t="n"/>
      <c r="AL996" s="21" t="n"/>
      <c r="AM996" s="23">
        <f>LN(AL996)</f>
        <v/>
      </c>
      <c r="AW996" s="40" t="n"/>
      <c r="AY996" s="40" t="n"/>
      <c r="BA996" s="18" t="n"/>
      <c r="BC996" s="18" t="n"/>
      <c r="BD996" s="18" t="n"/>
      <c r="BK996" s="18" t="n"/>
      <c r="BN996" s="18" t="n"/>
      <c r="BY996" s="18" t="n"/>
      <c r="CC996" s="18" t="n"/>
      <c r="CH996" s="18" t="n"/>
      <c r="CS996" s="18" t="n"/>
      <c r="DD996" s="34" t="inlineStr">
        <is>
          <t>X</t>
        </is>
      </c>
    </row>
    <row r="997">
      <c r="A997" t="n">
        <v>996</v>
      </c>
      <c r="D997" s="12" t="n"/>
      <c r="E997" s="14" t="n"/>
      <c r="H997" s="16" t="n"/>
      <c r="I997" s="11" t="n"/>
      <c r="J997" s="33" t="n"/>
      <c r="K997" s="33" t="n"/>
      <c r="L997" s="33" t="n"/>
      <c r="M997" s="33" t="n"/>
      <c r="N997" s="8" t="n"/>
      <c r="X997" s="9">
        <f>COUNTIF(B:B,B997)</f>
        <v/>
      </c>
      <c r="AG997" s="8" t="n"/>
      <c r="AI997" s="30" t="n"/>
      <c r="AK997" s="30" t="n"/>
      <c r="AL997" s="21" t="n"/>
      <c r="AM997" s="23">
        <f>LN(AL997)</f>
        <v/>
      </c>
      <c r="AW997" s="40" t="n"/>
      <c r="AY997" s="40" t="n"/>
      <c r="BA997" s="18" t="n"/>
      <c r="BC997" s="18" t="n"/>
      <c r="BD997" s="18" t="n"/>
      <c r="BK997" s="18" t="n"/>
      <c r="BN997" s="18" t="n"/>
      <c r="BY997" s="18" t="n"/>
      <c r="CC997" s="18" t="n"/>
      <c r="CH997" s="18" t="n"/>
      <c r="CS997" s="18" t="n"/>
      <c r="DD997" s="34" t="inlineStr">
        <is>
          <t>X</t>
        </is>
      </c>
    </row>
    <row r="998">
      <c r="A998" t="n">
        <v>997</v>
      </c>
      <c r="D998" s="12" t="n"/>
      <c r="E998" s="14" t="n"/>
      <c r="H998" s="16" t="n"/>
      <c r="I998" s="11" t="n"/>
      <c r="J998" s="33" t="n"/>
      <c r="K998" s="33" t="n"/>
      <c r="L998" s="33" t="n"/>
      <c r="M998" s="33" t="n"/>
      <c r="N998" s="8" t="n"/>
      <c r="X998" s="9">
        <f>COUNTIF(B:B,B998)</f>
        <v/>
      </c>
      <c r="AG998" s="8" t="n"/>
      <c r="AI998" s="30" t="n"/>
      <c r="AK998" s="30" t="n"/>
      <c r="AL998" s="21" t="n"/>
      <c r="AM998" s="23">
        <f>LN(AL998)</f>
        <v/>
      </c>
      <c r="AW998" s="40" t="n"/>
      <c r="AY998" s="40" t="n"/>
      <c r="BA998" s="18" t="n"/>
      <c r="BC998" s="18" t="n"/>
      <c r="BD998" s="18" t="n"/>
      <c r="BK998" s="18" t="n"/>
      <c r="BN998" s="18" t="n"/>
      <c r="BY998" s="18" t="n"/>
      <c r="CC998" s="18" t="n"/>
      <c r="CH998" s="18" t="n"/>
      <c r="CS998" s="18" t="n"/>
      <c r="DD998" s="34" t="inlineStr">
        <is>
          <t>X</t>
        </is>
      </c>
    </row>
    <row r="999">
      <c r="A999" t="n">
        <v>998</v>
      </c>
      <c r="D999" s="12" t="n"/>
      <c r="E999" s="14" t="n"/>
      <c r="H999" s="16" t="n"/>
      <c r="I999" s="11" t="n"/>
      <c r="J999" s="33" t="n"/>
      <c r="K999" s="33" t="n"/>
      <c r="L999" s="33" t="n"/>
      <c r="M999" s="33" t="n"/>
      <c r="N999" s="8" t="n"/>
      <c r="X999" s="9">
        <f>COUNTIF(B:B,B999)</f>
        <v/>
      </c>
      <c r="AG999" s="8" t="n"/>
      <c r="AI999" s="30" t="n"/>
      <c r="AK999" s="30" t="n"/>
      <c r="AL999" s="21" t="n"/>
      <c r="AM999" s="23">
        <f>LN(AL999)</f>
        <v/>
      </c>
      <c r="AW999" s="40" t="n"/>
      <c r="AY999" s="40" t="n"/>
      <c r="BA999" s="18" t="n"/>
      <c r="BC999" s="18" t="n"/>
      <c r="BD999" s="18" t="n"/>
      <c r="BK999" s="18" t="n"/>
      <c r="BN999" s="18" t="n"/>
      <c r="BY999" s="18" t="n"/>
      <c r="CC999" s="18" t="n"/>
      <c r="CH999" s="18" t="n"/>
      <c r="CS999" s="18" t="n"/>
      <c r="DD999" s="34" t="inlineStr">
        <is>
          <t>X</t>
        </is>
      </c>
    </row>
    <row r="1000">
      <c r="A1000" t="n">
        <v>999</v>
      </c>
      <c r="D1000" s="12" t="n"/>
      <c r="E1000" s="14" t="n"/>
      <c r="H1000" s="16" t="n"/>
      <c r="I1000" s="11" t="n"/>
      <c r="J1000" s="33" t="n"/>
      <c r="K1000" s="33" t="n"/>
      <c r="L1000" s="33" t="n"/>
      <c r="M1000" s="33" t="n"/>
      <c r="N1000" s="8" t="n"/>
      <c r="X1000" s="9">
        <f>COUNTIF(B:B,B1000)</f>
        <v/>
      </c>
      <c r="AG1000" s="8" t="n"/>
      <c r="AI1000" s="30" t="n"/>
      <c r="AK1000" s="30" t="n"/>
      <c r="AL1000" s="21" t="n"/>
      <c r="AM1000" s="23">
        <f>LN(AL1000)</f>
        <v/>
      </c>
      <c r="AW1000" s="40" t="n"/>
      <c r="AY1000" s="40" t="n"/>
      <c r="BA1000" s="18" t="n"/>
      <c r="BC1000" s="18" t="n"/>
      <c r="BD1000" s="18" t="n"/>
      <c r="BK1000" s="18" t="n"/>
      <c r="BN1000" s="18" t="n"/>
      <c r="BY1000" s="18" t="n"/>
      <c r="CC1000" s="18" t="n"/>
      <c r="CH1000" s="18" t="n"/>
      <c r="CS1000" s="18" t="n"/>
      <c r="DD1000" s="34" t="inlineStr">
        <is>
          <t>X</t>
        </is>
      </c>
    </row>
    <row r="1001">
      <c r="D1001" s="12" t="n"/>
      <c r="E1001" s="14" t="n"/>
      <c r="H1001" s="16" t="n"/>
      <c r="I1001" s="11" t="n"/>
      <c r="J1001" s="33" t="n"/>
      <c r="K1001" s="33" t="n"/>
      <c r="L1001" s="33" t="n"/>
      <c r="M1001" s="33" t="n"/>
      <c r="N1001" s="8" t="n"/>
      <c r="X1001" s="9">
        <f>COUNTIF(B:B,B1001)</f>
        <v/>
      </c>
      <c r="AG1001" s="8" t="n"/>
      <c r="AI1001" s="30" t="n"/>
      <c r="AK1001" s="30" t="n"/>
      <c r="AL1001" s="21" t="n"/>
      <c r="AM1001" s="23">
        <f>LN(AL1001)</f>
        <v/>
      </c>
      <c r="AW1001" s="40" t="n"/>
      <c r="AY1001" s="40" t="n"/>
      <c r="BA1001" s="18" t="n"/>
      <c r="BC1001" s="18" t="n"/>
      <c r="BD1001" s="18" t="n"/>
      <c r="BK1001" s="18" t="n"/>
      <c r="BN1001" s="18" t="n"/>
      <c r="BY1001" s="18" t="n"/>
      <c r="CC1001" s="18" t="n"/>
      <c r="CH1001" s="18" t="n"/>
      <c r="CS1001" s="18" t="n"/>
      <c r="DD1001" s="34" t="inlineStr">
        <is>
          <t>X</t>
        </is>
      </c>
    </row>
    <row r="1002">
      <c r="D1002" s="12" t="n"/>
      <c r="E1002" s="14" t="n"/>
      <c r="H1002" s="16" t="n"/>
      <c r="I1002" s="11" t="n"/>
      <c r="J1002" s="33" t="n"/>
      <c r="K1002" s="33" t="n"/>
      <c r="L1002" s="33" t="n"/>
      <c r="M1002" s="33" t="n"/>
      <c r="N1002" s="8" t="n"/>
      <c r="X1002" s="9">
        <f>COUNTIF(B:B,B1002)</f>
        <v/>
      </c>
      <c r="AG1002" s="8" t="n"/>
      <c r="AI1002" s="30" t="n"/>
      <c r="AK1002" s="30" t="n"/>
      <c r="AL1002" s="21" t="n"/>
      <c r="AM1002" s="23">
        <f>LN(AL1002)</f>
        <v/>
      </c>
      <c r="AW1002" s="40" t="n"/>
      <c r="AY1002" s="40" t="n"/>
      <c r="BA1002" s="18" t="n"/>
      <c r="BC1002" s="18" t="n"/>
      <c r="BD1002" s="18" t="n"/>
      <c r="BK1002" s="18" t="n"/>
      <c r="BN1002" s="18" t="n"/>
      <c r="BY1002" s="18" t="n"/>
      <c r="CC1002" s="18" t="n"/>
      <c r="CH1002" s="18" t="n"/>
      <c r="CS1002" s="18" t="n"/>
      <c r="DD1002" s="34" t="inlineStr">
        <is>
          <t>X</t>
        </is>
      </c>
    </row>
    <row r="1003">
      <c r="D1003" s="12" t="n"/>
      <c r="E1003" s="14" t="n"/>
      <c r="H1003" s="16" t="n"/>
      <c r="I1003" s="11" t="n"/>
      <c r="J1003" s="33" t="n"/>
      <c r="K1003" s="33" t="n"/>
      <c r="L1003" s="33" t="n"/>
      <c r="M1003" s="33" t="n"/>
      <c r="N1003" s="8" t="n"/>
      <c r="X1003" s="9">
        <f>COUNTIF(B:B,B1003)</f>
        <v/>
      </c>
      <c r="AG1003" s="8" t="n"/>
      <c r="AI1003" s="30" t="n"/>
      <c r="AK1003" s="30" t="n"/>
      <c r="AL1003" s="21" t="n"/>
      <c r="AM1003" s="23">
        <f>LN(AL1003)</f>
        <v/>
      </c>
      <c r="AW1003" s="40" t="n"/>
      <c r="AY1003" s="40" t="n"/>
      <c r="BA1003" s="18" t="n"/>
      <c r="BC1003" s="18" t="n"/>
      <c r="BD1003" s="18" t="n"/>
      <c r="BK1003" s="18" t="n"/>
      <c r="BN1003" s="18" t="n"/>
      <c r="BY1003" s="18" t="n"/>
      <c r="CC1003" s="18" t="n"/>
      <c r="CH1003" s="18" t="n"/>
      <c r="CS1003" s="18" t="n"/>
      <c r="DD1003" s="34" t="inlineStr">
        <is>
          <t>X</t>
        </is>
      </c>
    </row>
    <row r="1004">
      <c r="D1004" s="12" t="n"/>
      <c r="E1004" s="14" t="n"/>
      <c r="H1004" s="16" t="n"/>
      <c r="I1004" s="11" t="n"/>
      <c r="J1004" s="33" t="n"/>
      <c r="K1004" s="33" t="n"/>
      <c r="L1004" s="33" t="n"/>
      <c r="M1004" s="33" t="n"/>
      <c r="N1004" s="8" t="n"/>
      <c r="X1004" s="9">
        <f>COUNTIF(B:B,B1004)</f>
        <v/>
      </c>
      <c r="AG1004" s="8" t="n"/>
      <c r="AI1004" s="30" t="n"/>
      <c r="AK1004" s="30" t="n"/>
      <c r="AL1004" s="21" t="n"/>
      <c r="AM1004" s="23">
        <f>LN(AL1004)</f>
        <v/>
      </c>
      <c r="AW1004" s="40" t="n"/>
      <c r="AY1004" s="40" t="n"/>
      <c r="BA1004" s="18" t="n"/>
      <c r="BC1004" s="18" t="n"/>
      <c r="BD1004" s="18" t="n"/>
      <c r="BK1004" s="18" t="n"/>
      <c r="BN1004" s="18" t="n"/>
      <c r="BY1004" s="18" t="n"/>
      <c r="CC1004" s="18" t="n"/>
      <c r="CH1004" s="18" t="n"/>
      <c r="CS1004" s="18" t="n"/>
      <c r="DD1004" s="34" t="inlineStr">
        <is>
          <t>X</t>
        </is>
      </c>
    </row>
    <row r="1005">
      <c r="D1005" s="12" t="n"/>
      <c r="E1005" s="14" t="n"/>
      <c r="H1005" s="16" t="n"/>
      <c r="I1005" s="11" t="n"/>
      <c r="J1005" s="33" t="n"/>
      <c r="K1005" s="33" t="n"/>
      <c r="L1005" s="33" t="n"/>
      <c r="M1005" s="33" t="n"/>
      <c r="N1005" s="8" t="n"/>
      <c r="X1005" s="9">
        <f>COUNTIF(B:B,B1005)</f>
        <v/>
      </c>
      <c r="AG1005" s="8" t="n"/>
      <c r="AI1005" s="30" t="n"/>
      <c r="AK1005" s="30" t="n"/>
      <c r="AL1005" s="21" t="n"/>
      <c r="AM1005" s="23">
        <f>LN(AL1005)</f>
        <v/>
      </c>
      <c r="AW1005" s="40" t="n"/>
      <c r="AY1005" s="40" t="n"/>
      <c r="BA1005" s="18" t="n"/>
      <c r="BC1005" s="18" t="n"/>
      <c r="BD1005" s="18" t="n"/>
      <c r="BK1005" s="18" t="n"/>
      <c r="BN1005" s="18" t="n"/>
      <c r="BY1005" s="18" t="n"/>
      <c r="CC1005" s="18" t="n"/>
      <c r="CH1005" s="18" t="n"/>
      <c r="CS1005" s="18" t="n"/>
      <c r="DD1005" s="34" t="inlineStr">
        <is>
          <t>X</t>
        </is>
      </c>
    </row>
    <row r="1006">
      <c r="D1006" s="12" t="n"/>
      <c r="E1006" s="14" t="n"/>
      <c r="H1006" s="16" t="n"/>
      <c r="I1006" s="11" t="n"/>
      <c r="J1006" s="33" t="n"/>
      <c r="K1006" s="33" t="n"/>
      <c r="L1006" s="33" t="n"/>
      <c r="M1006" s="33" t="n"/>
      <c r="N1006" s="8" t="n"/>
      <c r="X1006" s="9">
        <f>COUNTIF(B:B,B1006)</f>
        <v/>
      </c>
      <c r="AG1006" s="8" t="n"/>
      <c r="AI1006" s="30" t="n"/>
      <c r="AK1006" s="30" t="n"/>
      <c r="AL1006" s="21" t="n"/>
      <c r="AM1006" s="23">
        <f>LN(AL1006)</f>
        <v/>
      </c>
      <c r="AW1006" s="40" t="n"/>
      <c r="AY1006" s="40" t="n"/>
      <c r="BA1006" s="18" t="n"/>
      <c r="BC1006" s="18" t="n"/>
      <c r="BD1006" s="18" t="n"/>
      <c r="BK1006" s="18" t="n"/>
      <c r="BN1006" s="18" t="n"/>
      <c r="BY1006" s="18" t="n"/>
      <c r="CC1006" s="18" t="n"/>
      <c r="CH1006" s="18" t="n"/>
      <c r="CS1006" s="18" t="n"/>
      <c r="DD1006" s="34" t="inlineStr">
        <is>
          <t>X</t>
        </is>
      </c>
    </row>
    <row r="1007">
      <c r="D1007" s="12" t="n"/>
      <c r="E1007" s="14" t="n"/>
      <c r="H1007" s="16" t="n"/>
      <c r="I1007" s="11" t="n"/>
      <c r="J1007" s="33" t="n"/>
      <c r="K1007" s="33" t="n"/>
      <c r="L1007" s="33" t="n"/>
      <c r="M1007" s="33" t="n"/>
      <c r="N1007" s="8" t="n"/>
      <c r="X1007" s="9">
        <f>COUNTIF(B:B,B1007)</f>
        <v/>
      </c>
      <c r="AG1007" s="8" t="n"/>
      <c r="AI1007" s="30" t="n"/>
      <c r="AK1007" s="30" t="n"/>
      <c r="AL1007" s="21" t="n"/>
      <c r="AM1007" s="23">
        <f>LN(AL1007)</f>
        <v/>
      </c>
      <c r="AW1007" s="40" t="n"/>
      <c r="AY1007" s="40" t="n"/>
      <c r="BA1007" s="18" t="n"/>
      <c r="BC1007" s="18" t="n"/>
      <c r="BD1007" s="18" t="n"/>
      <c r="BK1007" s="18" t="n"/>
      <c r="BN1007" s="18" t="n"/>
      <c r="BY1007" s="18" t="n"/>
      <c r="CC1007" s="18" t="n"/>
      <c r="CH1007" s="18" t="n"/>
      <c r="CS1007" s="18" t="n"/>
      <c r="DD1007" s="34" t="inlineStr">
        <is>
          <t>X</t>
        </is>
      </c>
    </row>
    <row r="1008">
      <c r="D1008" s="12" t="n"/>
      <c r="E1008" s="14" t="n"/>
      <c r="H1008" s="16" t="n"/>
      <c r="I1008" s="11" t="n"/>
      <c r="J1008" s="33" t="n"/>
      <c r="K1008" s="33" t="n"/>
      <c r="L1008" s="33" t="n"/>
      <c r="M1008" s="33" t="n"/>
      <c r="N1008" s="8" t="n"/>
      <c r="X1008" s="9">
        <f>COUNTIF(B:B,B1008)</f>
        <v/>
      </c>
      <c r="AG1008" s="8" t="n"/>
      <c r="AI1008" s="30" t="n"/>
      <c r="AK1008" s="30" t="n"/>
      <c r="AL1008" s="21" t="n"/>
      <c r="AM1008" s="23">
        <f>LN(AL1008)</f>
        <v/>
      </c>
      <c r="AW1008" s="40" t="n"/>
      <c r="AY1008" s="40" t="n"/>
      <c r="BA1008" s="18" t="n"/>
      <c r="BC1008" s="18" t="n"/>
      <c r="BD1008" s="18" t="n"/>
      <c r="BK1008" s="18" t="n"/>
      <c r="BN1008" s="18" t="n"/>
      <c r="BY1008" s="18" t="n"/>
      <c r="CC1008" s="18" t="n"/>
      <c r="CH1008" s="18" t="n"/>
      <c r="CS1008" s="18" t="n"/>
      <c r="DD1008" s="34" t="inlineStr">
        <is>
          <t>X</t>
        </is>
      </c>
    </row>
    <row r="1009">
      <c r="D1009" s="12" t="n"/>
      <c r="E1009" s="14" t="n"/>
      <c r="H1009" s="16" t="n"/>
      <c r="I1009" s="11" t="n"/>
      <c r="J1009" s="33" t="n"/>
      <c r="K1009" s="33" t="n"/>
      <c r="L1009" s="33" t="n"/>
      <c r="M1009" s="33" t="n"/>
      <c r="N1009" s="8" t="n"/>
      <c r="X1009" s="9">
        <f>COUNTIF(B:B,B1009)</f>
        <v/>
      </c>
      <c r="AG1009" s="8" t="n"/>
      <c r="AI1009" s="30" t="n"/>
      <c r="AK1009" s="30" t="n"/>
      <c r="AL1009" s="21" t="n"/>
      <c r="AM1009" s="23">
        <f>LN(AL1009)</f>
        <v/>
      </c>
      <c r="AW1009" s="40" t="n"/>
      <c r="AY1009" s="40" t="n"/>
      <c r="BA1009" s="18" t="n"/>
      <c r="BC1009" s="18" t="n"/>
      <c r="BD1009" s="18" t="n"/>
      <c r="BK1009" s="18" t="n"/>
      <c r="BN1009" s="18" t="n"/>
      <c r="BY1009" s="18" t="n"/>
      <c r="CC1009" s="18" t="n"/>
      <c r="CH1009" s="18" t="n"/>
      <c r="CS1009" s="18" t="n"/>
      <c r="DD1009" s="34" t="inlineStr">
        <is>
          <t>X</t>
        </is>
      </c>
    </row>
    <row r="1010">
      <c r="D1010" s="12" t="n"/>
      <c r="E1010" s="14" t="n"/>
      <c r="H1010" s="16" t="n"/>
      <c r="I1010" s="11" t="n"/>
      <c r="J1010" s="33" t="n"/>
      <c r="K1010" s="33" t="n"/>
      <c r="L1010" s="33" t="n"/>
      <c r="M1010" s="33" t="n"/>
      <c r="N1010" s="8" t="n"/>
      <c r="X1010" s="9">
        <f>COUNTIF(B:B,B1010)</f>
        <v/>
      </c>
      <c r="AG1010" s="8" t="n"/>
      <c r="AI1010" s="30" t="n"/>
      <c r="AK1010" s="30" t="n"/>
      <c r="AL1010" s="21" t="n"/>
      <c r="AM1010" s="23">
        <f>LN(AL1010)</f>
        <v/>
      </c>
      <c r="AW1010" s="40" t="n"/>
      <c r="AY1010" s="40" t="n"/>
      <c r="BA1010" s="18" t="n"/>
      <c r="BC1010" s="18" t="n"/>
      <c r="BD1010" s="18" t="n"/>
      <c r="BK1010" s="18" t="n"/>
      <c r="BN1010" s="18" t="n"/>
      <c r="BY1010" s="18" t="n"/>
      <c r="CC1010" s="18" t="n"/>
      <c r="CH1010" s="18" t="n"/>
      <c r="CS1010" s="18" t="n"/>
      <c r="DD1010" s="34" t="inlineStr">
        <is>
          <t>X</t>
        </is>
      </c>
    </row>
    <row r="1011">
      <c r="D1011" s="12" t="n"/>
      <c r="E1011" s="14" t="n"/>
      <c r="H1011" s="16" t="n"/>
      <c r="I1011" s="11" t="n"/>
      <c r="J1011" s="33" t="n"/>
      <c r="K1011" s="33" t="n"/>
      <c r="L1011" s="33" t="n"/>
      <c r="M1011" s="33" t="n"/>
      <c r="N1011" s="8" t="n"/>
      <c r="X1011" s="9">
        <f>COUNTIF(B:B,B1011)</f>
        <v/>
      </c>
      <c r="AG1011" s="8" t="n"/>
      <c r="AI1011" s="30" t="n"/>
      <c r="AK1011" s="30" t="n"/>
      <c r="AL1011" s="21" t="n"/>
      <c r="AM1011" s="23">
        <f>LN(AL1011)</f>
        <v/>
      </c>
      <c r="AW1011" s="40" t="n"/>
      <c r="AY1011" s="40" t="n"/>
      <c r="BA1011" s="18" t="n"/>
      <c r="BC1011" s="18" t="n"/>
      <c r="BD1011" s="18" t="n"/>
      <c r="BK1011" s="18" t="n"/>
      <c r="BN1011" s="18" t="n"/>
      <c r="BY1011" s="18" t="n"/>
      <c r="CC1011" s="18" t="n"/>
      <c r="CH1011" s="18" t="n"/>
      <c r="CS1011" s="18" t="n"/>
      <c r="DD1011" s="34" t="inlineStr">
        <is>
          <t>X</t>
        </is>
      </c>
    </row>
    <row r="1012">
      <c r="D1012" s="12" t="n"/>
      <c r="E1012" s="14" t="n"/>
      <c r="H1012" s="16" t="n"/>
      <c r="I1012" s="11" t="n"/>
      <c r="J1012" s="33" t="n"/>
      <c r="K1012" s="33" t="n"/>
      <c r="L1012" s="33" t="n"/>
      <c r="M1012" s="33" t="n"/>
      <c r="N1012" s="8" t="n"/>
      <c r="X1012" s="9">
        <f>COUNTIF(B:B,B1012)</f>
        <v/>
      </c>
      <c r="AG1012" s="8" t="n"/>
      <c r="AI1012" s="30" t="n"/>
      <c r="AK1012" s="30" t="n"/>
      <c r="AL1012" s="21" t="n"/>
      <c r="AM1012" s="23">
        <f>LN(AL1012)</f>
        <v/>
      </c>
      <c r="AW1012" s="40" t="n"/>
      <c r="AY1012" s="40" t="n"/>
      <c r="BA1012" s="18" t="n"/>
      <c r="BC1012" s="18" t="n"/>
      <c r="BD1012" s="18" t="n"/>
      <c r="BK1012" s="18" t="n"/>
      <c r="BN1012" s="18" t="n"/>
      <c r="BY1012" s="18" t="n"/>
      <c r="CC1012" s="18" t="n"/>
      <c r="CH1012" s="18" t="n"/>
      <c r="CS1012" s="18" t="n"/>
      <c r="DD1012" s="34" t="inlineStr">
        <is>
          <t>X</t>
        </is>
      </c>
    </row>
    <row r="1013">
      <c r="D1013" s="12" t="n"/>
      <c r="E1013" s="14" t="n"/>
      <c r="H1013" s="16" t="n"/>
      <c r="I1013" s="11" t="n"/>
      <c r="J1013" s="33" t="n"/>
      <c r="K1013" s="33" t="n"/>
      <c r="L1013" s="33" t="n"/>
      <c r="M1013" s="33" t="n"/>
      <c r="N1013" s="8" t="n"/>
      <c r="X1013" s="9">
        <f>COUNTIF(B:B,B1013)</f>
        <v/>
      </c>
      <c r="AG1013" s="8" t="n"/>
      <c r="AI1013" s="30" t="n"/>
      <c r="AK1013" s="30" t="n"/>
      <c r="AL1013" s="21" t="n"/>
      <c r="AM1013" s="23">
        <f>LN(AL1013)</f>
        <v/>
      </c>
      <c r="AW1013" s="40" t="n"/>
      <c r="AY1013" s="40" t="n"/>
      <c r="BA1013" s="18" t="n"/>
      <c r="BC1013" s="18" t="n"/>
      <c r="BD1013" s="18" t="n"/>
      <c r="BK1013" s="18" t="n"/>
      <c r="BN1013" s="18" t="n"/>
      <c r="BY1013" s="18" t="n"/>
      <c r="CC1013" s="18" t="n"/>
      <c r="CH1013" s="18" t="n"/>
      <c r="CS1013" s="18" t="n"/>
      <c r="DD1013" s="34" t="inlineStr">
        <is>
          <t>X</t>
        </is>
      </c>
    </row>
    <row r="1014">
      <c r="D1014" s="12" t="n"/>
      <c r="E1014" s="14" t="n"/>
      <c r="H1014" s="16" t="n"/>
      <c r="I1014" s="11" t="n"/>
      <c r="J1014" s="33" t="n"/>
      <c r="K1014" s="33" t="n"/>
      <c r="L1014" s="33" t="n"/>
      <c r="M1014" s="33" t="n"/>
      <c r="N1014" s="8" t="n"/>
      <c r="X1014" s="9">
        <f>COUNTIF(B:B,B1014)</f>
        <v/>
      </c>
      <c r="AG1014" s="8" t="n"/>
      <c r="AI1014" s="30" t="n"/>
      <c r="AK1014" s="30" t="n"/>
      <c r="AL1014" s="21" t="n"/>
      <c r="AM1014" s="23">
        <f>LN(AL1014)</f>
        <v/>
      </c>
      <c r="AW1014" s="40" t="n"/>
      <c r="AY1014" s="40" t="n"/>
      <c r="BA1014" s="18" t="n"/>
      <c r="BC1014" s="18" t="n"/>
      <c r="BD1014" s="18" t="n"/>
      <c r="BK1014" s="18" t="n"/>
      <c r="BN1014" s="18" t="n"/>
      <c r="BY1014" s="18" t="n"/>
      <c r="CC1014" s="18" t="n"/>
      <c r="CH1014" s="18" t="n"/>
      <c r="CS1014" s="18" t="n"/>
      <c r="DD1014" s="34" t="inlineStr">
        <is>
          <t>X</t>
        </is>
      </c>
    </row>
    <row r="1015">
      <c r="D1015" s="12" t="n"/>
      <c r="E1015" s="14" t="n"/>
      <c r="H1015" s="16" t="n"/>
      <c r="I1015" s="11" t="n"/>
      <c r="J1015" s="33" t="n"/>
      <c r="K1015" s="33" t="n"/>
      <c r="L1015" s="33" t="n"/>
      <c r="M1015" s="33" t="n"/>
      <c r="N1015" s="8" t="n"/>
      <c r="X1015" s="9">
        <f>COUNTIF(B:B,B1015)</f>
        <v/>
      </c>
      <c r="AG1015" s="8" t="n"/>
      <c r="AI1015" s="30" t="n"/>
      <c r="AK1015" s="30" t="n"/>
      <c r="AL1015" s="21" t="n"/>
      <c r="AM1015" s="23">
        <f>LN(AL1015)</f>
        <v/>
      </c>
      <c r="AW1015" s="40" t="n"/>
      <c r="AY1015" s="40" t="n"/>
      <c r="BA1015" s="18" t="n"/>
      <c r="BC1015" s="18" t="n"/>
      <c r="BD1015" s="18" t="n"/>
      <c r="BK1015" s="18" t="n"/>
      <c r="BN1015" s="18" t="n"/>
      <c r="BY1015" s="18" t="n"/>
      <c r="CC1015" s="18" t="n"/>
      <c r="CH1015" s="18" t="n"/>
      <c r="CS1015" s="18" t="n"/>
      <c r="DD1015" s="34" t="inlineStr">
        <is>
          <t>X</t>
        </is>
      </c>
    </row>
    <row r="1016">
      <c r="D1016" s="12" t="n"/>
      <c r="E1016" s="14" t="n"/>
      <c r="H1016" s="16" t="n"/>
      <c r="I1016" s="11" t="n"/>
      <c r="J1016" s="33" t="n"/>
      <c r="K1016" s="33" t="n"/>
      <c r="L1016" s="33" t="n"/>
      <c r="M1016" s="33" t="n"/>
      <c r="N1016" s="8" t="n"/>
      <c r="X1016" s="9">
        <f>COUNTIF(B:B,B1016)</f>
        <v/>
      </c>
      <c r="AG1016" s="8" t="n"/>
      <c r="AI1016" s="30" t="n"/>
      <c r="AK1016" s="30" t="n"/>
      <c r="AL1016" s="21" t="n"/>
      <c r="AM1016" s="23">
        <f>LN(AL1016)</f>
        <v/>
      </c>
      <c r="AW1016" s="40" t="n"/>
      <c r="AY1016" s="40" t="n"/>
      <c r="BA1016" s="18" t="n"/>
      <c r="BC1016" s="18" t="n"/>
      <c r="BD1016" s="18" t="n"/>
      <c r="BK1016" s="18" t="n"/>
      <c r="BN1016" s="18" t="n"/>
      <c r="BY1016" s="18" t="n"/>
      <c r="CC1016" s="18" t="n"/>
      <c r="CH1016" s="18" t="n"/>
      <c r="CS1016" s="18" t="n"/>
      <c r="DD1016" s="34" t="inlineStr">
        <is>
          <t>X</t>
        </is>
      </c>
    </row>
    <row r="1017">
      <c r="D1017" s="12" t="n"/>
      <c r="E1017" s="14" t="n"/>
      <c r="H1017" s="16" t="n"/>
      <c r="I1017" s="11" t="n"/>
      <c r="J1017" s="33" t="n"/>
      <c r="K1017" s="33" t="n"/>
      <c r="L1017" s="33" t="n"/>
      <c r="M1017" s="33" t="n"/>
      <c r="N1017" s="8" t="n"/>
      <c r="X1017" s="9">
        <f>COUNTIF(B:B,B1017)</f>
        <v/>
      </c>
      <c r="AG1017" s="8" t="n"/>
      <c r="AI1017" s="30" t="n"/>
      <c r="AK1017" s="30" t="n"/>
      <c r="AL1017" s="21" t="n"/>
      <c r="AM1017" s="23">
        <f>LN(AL1017)</f>
        <v/>
      </c>
      <c r="AW1017" s="40" t="n"/>
      <c r="AY1017" s="40" t="n"/>
      <c r="BA1017" s="18" t="n"/>
      <c r="BC1017" s="18" t="n"/>
      <c r="BD1017" s="18" t="n"/>
      <c r="BK1017" s="18" t="n"/>
      <c r="BN1017" s="18" t="n"/>
      <c r="BY1017" s="18" t="n"/>
      <c r="CC1017" s="18" t="n"/>
      <c r="CH1017" s="18" t="n"/>
      <c r="CS1017" s="18" t="n"/>
      <c r="DD1017" s="34" t="inlineStr">
        <is>
          <t>X</t>
        </is>
      </c>
    </row>
    <row r="1018">
      <c r="D1018" s="12" t="n"/>
      <c r="E1018" s="14" t="n"/>
      <c r="H1018" s="16" t="n"/>
      <c r="I1018" s="11" t="n"/>
      <c r="J1018" s="33" t="n"/>
      <c r="K1018" s="33" t="n"/>
      <c r="L1018" s="33" t="n"/>
      <c r="M1018" s="33" t="n"/>
      <c r="N1018" s="8" t="n"/>
      <c r="X1018" s="9">
        <f>COUNTIF(B:B,B1018)</f>
        <v/>
      </c>
      <c r="AG1018" s="8" t="n"/>
      <c r="AI1018" s="30" t="n"/>
      <c r="AK1018" s="30" t="n"/>
      <c r="AL1018" s="21" t="n"/>
      <c r="AM1018" s="23">
        <f>LN(AL1018)</f>
        <v/>
      </c>
      <c r="AW1018" s="40" t="n"/>
      <c r="AY1018" s="40" t="n"/>
      <c r="BA1018" s="18" t="n"/>
      <c r="BC1018" s="18" t="n"/>
      <c r="BD1018" s="18" t="n"/>
      <c r="BK1018" s="18" t="n"/>
      <c r="BN1018" s="18" t="n"/>
      <c r="BY1018" s="18" t="n"/>
      <c r="CC1018" s="18" t="n"/>
      <c r="CH1018" s="18" t="n"/>
      <c r="CS1018" s="18" t="n"/>
      <c r="DD1018" s="34" t="inlineStr">
        <is>
          <t>X</t>
        </is>
      </c>
    </row>
    <row r="1019">
      <c r="D1019" s="12" t="n"/>
      <c r="E1019" s="14" t="n"/>
      <c r="H1019" s="16" t="n"/>
      <c r="I1019" s="11" t="n"/>
      <c r="J1019" s="33" t="n"/>
      <c r="K1019" s="33" t="n"/>
      <c r="L1019" s="33" t="n"/>
      <c r="M1019" s="33" t="n"/>
      <c r="N1019" s="8" t="n"/>
      <c r="X1019" s="9">
        <f>COUNTIF(B:B,B1019)</f>
        <v/>
      </c>
      <c r="AG1019" s="8" t="n"/>
      <c r="AI1019" s="30" t="n"/>
      <c r="AK1019" s="30" t="n"/>
      <c r="AL1019" s="21" t="n"/>
      <c r="AM1019" s="23">
        <f>LN(AL1019)</f>
        <v/>
      </c>
      <c r="AW1019" s="40" t="n"/>
      <c r="AY1019" s="40" t="n"/>
      <c r="BA1019" s="18" t="n"/>
      <c r="BC1019" s="18" t="n"/>
      <c r="BD1019" s="18" t="n"/>
      <c r="BK1019" s="18" t="n"/>
      <c r="BN1019" s="18" t="n"/>
      <c r="BY1019" s="18" t="n"/>
      <c r="CC1019" s="18" t="n"/>
      <c r="CH1019" s="18" t="n"/>
      <c r="CS1019" s="18" t="n"/>
      <c r="DD1019" s="34" t="inlineStr">
        <is>
          <t>X</t>
        </is>
      </c>
    </row>
    <row r="1020">
      <c r="D1020" s="12" t="n"/>
      <c r="E1020" s="14" t="n"/>
      <c r="H1020" s="16" t="n"/>
      <c r="I1020" s="11" t="n"/>
      <c r="J1020" s="33" t="n"/>
      <c r="K1020" s="33" t="n"/>
      <c r="L1020" s="33" t="n"/>
      <c r="M1020" s="33" t="n"/>
      <c r="N1020" s="8" t="n"/>
      <c r="X1020" s="9">
        <f>COUNTIF(B:B,B1020)</f>
        <v/>
      </c>
      <c r="AG1020" s="8" t="n"/>
      <c r="AI1020" s="30" t="n"/>
      <c r="AK1020" s="30" t="n"/>
      <c r="AL1020" s="21" t="n"/>
      <c r="AM1020" s="23">
        <f>LN(AL1020)</f>
        <v/>
      </c>
      <c r="AW1020" s="40" t="n"/>
      <c r="AY1020" s="40" t="n"/>
      <c r="BA1020" s="18" t="n"/>
      <c r="BC1020" s="18" t="n"/>
      <c r="BD1020" s="18" t="n"/>
      <c r="BK1020" s="18" t="n"/>
      <c r="BN1020" s="18" t="n"/>
      <c r="BY1020" s="18" t="n"/>
      <c r="CC1020" s="18" t="n"/>
      <c r="CH1020" s="18" t="n"/>
      <c r="CS1020" s="18" t="n"/>
      <c r="DD1020" s="34" t="inlineStr">
        <is>
          <t>X</t>
        </is>
      </c>
    </row>
    <row r="1021">
      <c r="D1021" s="12" t="n"/>
      <c r="E1021" s="14" t="n"/>
      <c r="H1021" s="16" t="n"/>
      <c r="I1021" s="11" t="n"/>
      <c r="J1021" s="33" t="n"/>
      <c r="K1021" s="33" t="n"/>
      <c r="L1021" s="33" t="n"/>
      <c r="M1021" s="33" t="n"/>
      <c r="N1021" s="8" t="n"/>
      <c r="X1021" s="9">
        <f>COUNTIF(B:B,B1021)</f>
        <v/>
      </c>
      <c r="AG1021" s="8" t="n"/>
      <c r="AI1021" s="30" t="n"/>
      <c r="AK1021" s="30" t="n"/>
      <c r="AL1021" s="21" t="n"/>
      <c r="AM1021" s="23">
        <f>LN(AL1021)</f>
        <v/>
      </c>
      <c r="AW1021" s="40" t="n"/>
      <c r="AY1021" s="40" t="n"/>
      <c r="BA1021" s="18" t="n"/>
      <c r="BC1021" s="18" t="n"/>
      <c r="BD1021" s="18" t="n"/>
      <c r="BK1021" s="18" t="n"/>
      <c r="BN1021" s="18" t="n"/>
      <c r="BY1021" s="18" t="n"/>
      <c r="CC1021" s="18" t="n"/>
      <c r="CH1021" s="18" t="n"/>
      <c r="CS1021" s="18" t="n"/>
      <c r="DD1021" s="34" t="inlineStr">
        <is>
          <t>X</t>
        </is>
      </c>
    </row>
    <row r="1022">
      <c r="D1022" s="12" t="n"/>
      <c r="E1022" s="14" t="n"/>
      <c r="H1022" s="16" t="n"/>
      <c r="I1022" s="11" t="n"/>
      <c r="J1022" s="33" t="n"/>
      <c r="K1022" s="33" t="n"/>
      <c r="L1022" s="33" t="n"/>
      <c r="M1022" s="33" t="n"/>
      <c r="N1022" s="8" t="n"/>
      <c r="X1022" s="9">
        <f>COUNTIF(B:B,B1022)</f>
        <v/>
      </c>
      <c r="AG1022" s="8" t="n"/>
      <c r="AI1022" s="30" t="n"/>
      <c r="AK1022" s="30" t="n"/>
      <c r="AL1022" s="21" t="n"/>
      <c r="AM1022" s="23">
        <f>LN(AL1022)</f>
        <v/>
      </c>
      <c r="AW1022" s="40" t="n"/>
      <c r="AY1022" s="40" t="n"/>
      <c r="BA1022" s="18" t="n"/>
      <c r="BC1022" s="18" t="n"/>
      <c r="BD1022" s="18" t="n"/>
      <c r="BK1022" s="18" t="n"/>
      <c r="BN1022" s="18" t="n"/>
      <c r="BY1022" s="18" t="n"/>
      <c r="CC1022" s="18" t="n"/>
      <c r="CH1022" s="18" t="n"/>
      <c r="CS1022" s="18" t="n"/>
      <c r="DD1022" s="34" t="inlineStr">
        <is>
          <t>X</t>
        </is>
      </c>
    </row>
    <row r="1023">
      <c r="D1023" s="12" t="n"/>
      <c r="E1023" s="14" t="n"/>
      <c r="H1023" s="16" t="n"/>
      <c r="I1023" s="11" t="n"/>
      <c r="J1023" s="33" t="n"/>
      <c r="K1023" s="33" t="n"/>
      <c r="L1023" s="33" t="n"/>
      <c r="M1023" s="33" t="n"/>
      <c r="N1023" s="8" t="n"/>
      <c r="X1023" s="9">
        <f>COUNTIF(B:B,B1023)</f>
        <v/>
      </c>
      <c r="AG1023" s="8" t="n"/>
      <c r="AI1023" s="30" t="n"/>
      <c r="AK1023" s="30" t="n"/>
      <c r="AL1023" s="21" t="n"/>
      <c r="AM1023" s="23">
        <f>LN(AL1023)</f>
        <v/>
      </c>
      <c r="AW1023" s="40" t="n"/>
      <c r="AY1023" s="40" t="n"/>
      <c r="BA1023" s="18" t="n"/>
      <c r="BC1023" s="18" t="n"/>
      <c r="BD1023" s="18" t="n"/>
      <c r="BK1023" s="18" t="n"/>
      <c r="BN1023" s="18" t="n"/>
      <c r="BY1023" s="18" t="n"/>
      <c r="CC1023" s="18" t="n"/>
      <c r="CH1023" s="18" t="n"/>
      <c r="CS1023" s="18" t="n"/>
      <c r="DD1023" s="34" t="inlineStr">
        <is>
          <t>X</t>
        </is>
      </c>
    </row>
    <row r="1024">
      <c r="D1024" s="12" t="n"/>
      <c r="E1024" s="14" t="n"/>
      <c r="H1024" s="16" t="n"/>
      <c r="I1024" s="11" t="n"/>
      <c r="J1024" s="33" t="n"/>
      <c r="K1024" s="33" t="n"/>
      <c r="L1024" s="33" t="n"/>
      <c r="M1024" s="33" t="n"/>
      <c r="N1024" s="8" t="n"/>
      <c r="X1024" s="9">
        <f>COUNTIF(B:B,B1024)</f>
        <v/>
      </c>
      <c r="AG1024" s="8" t="n"/>
      <c r="AI1024" s="30" t="n"/>
      <c r="AK1024" s="30" t="n"/>
      <c r="AL1024" s="21" t="n"/>
      <c r="AM1024" s="23">
        <f>LN(AL1024)</f>
        <v/>
      </c>
      <c r="AW1024" s="40" t="n"/>
      <c r="AY1024" s="40" t="n"/>
      <c r="BA1024" s="18" t="n"/>
      <c r="BC1024" s="18" t="n"/>
      <c r="BD1024" s="18" t="n"/>
      <c r="BK1024" s="18" t="n"/>
      <c r="BN1024" s="18" t="n"/>
      <c r="BY1024" s="18" t="n"/>
      <c r="CC1024" s="18" t="n"/>
      <c r="CH1024" s="18" t="n"/>
      <c r="CS1024" s="18" t="n"/>
      <c r="DD1024" s="34" t="inlineStr">
        <is>
          <t>X</t>
        </is>
      </c>
    </row>
    <row r="1025">
      <c r="D1025" s="12" t="n"/>
      <c r="E1025" s="14" t="n"/>
      <c r="H1025" s="16" t="n"/>
      <c r="I1025" s="11" t="n"/>
      <c r="J1025" s="33" t="n"/>
      <c r="K1025" s="33" t="n"/>
      <c r="L1025" s="33" t="n"/>
      <c r="M1025" s="33" t="n"/>
      <c r="N1025" s="8" t="n"/>
      <c r="X1025" s="9">
        <f>COUNTIF(B:B,B1025)</f>
        <v/>
      </c>
      <c r="AG1025" s="8" t="n"/>
      <c r="AI1025" s="30" t="n"/>
      <c r="AK1025" s="30" t="n"/>
      <c r="AL1025" s="21" t="n"/>
      <c r="AM1025" s="23">
        <f>LN(AL1025)</f>
        <v/>
      </c>
      <c r="AW1025" s="40" t="n"/>
      <c r="AY1025" s="40" t="n"/>
      <c r="BA1025" s="18" t="n"/>
      <c r="BC1025" s="18" t="n"/>
      <c r="BD1025" s="18" t="n"/>
      <c r="BK1025" s="18" t="n"/>
      <c r="BN1025" s="18" t="n"/>
      <c r="BY1025" s="18" t="n"/>
      <c r="CC1025" s="18" t="n"/>
      <c r="CH1025" s="18" t="n"/>
      <c r="CS1025" s="18" t="n"/>
      <c r="DD1025" s="34" t="inlineStr">
        <is>
          <t>X</t>
        </is>
      </c>
    </row>
    <row r="1026">
      <c r="D1026" s="12" t="n"/>
      <c r="E1026" s="14" t="n"/>
      <c r="H1026" s="16" t="n"/>
      <c r="I1026" s="11" t="n"/>
      <c r="J1026" s="33" t="n"/>
      <c r="K1026" s="33" t="n"/>
      <c r="L1026" s="33" t="n"/>
      <c r="M1026" s="33" t="n"/>
      <c r="N1026" s="8" t="n"/>
      <c r="X1026" s="9">
        <f>COUNTIF(B:B,B1026)</f>
        <v/>
      </c>
      <c r="AG1026" s="8" t="n"/>
      <c r="AI1026" s="30" t="n"/>
      <c r="AK1026" s="30" t="n"/>
      <c r="AL1026" s="21" t="n"/>
      <c r="AM1026" s="23">
        <f>LN(AL1026)</f>
        <v/>
      </c>
      <c r="AW1026" s="40" t="n"/>
      <c r="AY1026" s="40" t="n"/>
      <c r="BA1026" s="18" t="n"/>
      <c r="BC1026" s="18" t="n"/>
      <c r="BD1026" s="18" t="n"/>
      <c r="BK1026" s="18" t="n"/>
      <c r="BN1026" s="18" t="n"/>
      <c r="BY1026" s="18" t="n"/>
      <c r="CC1026" s="18" t="n"/>
      <c r="CH1026" s="18" t="n"/>
      <c r="CS1026" s="18" t="n"/>
      <c r="DD1026" s="34" t="inlineStr">
        <is>
          <t>X</t>
        </is>
      </c>
    </row>
    <row r="1027">
      <c r="D1027" s="12" t="n"/>
      <c r="E1027" s="14" t="n"/>
      <c r="H1027" s="16" t="n"/>
      <c r="I1027" s="11" t="n"/>
      <c r="J1027" s="33" t="n"/>
      <c r="K1027" s="33" t="n"/>
      <c r="L1027" s="33" t="n"/>
      <c r="M1027" s="33" t="n"/>
      <c r="N1027" s="8" t="n"/>
      <c r="X1027" s="9">
        <f>COUNTIF(B:B,B1027)</f>
        <v/>
      </c>
      <c r="AG1027" s="8" t="n"/>
      <c r="AI1027" s="30" t="n"/>
      <c r="AK1027" s="30" t="n"/>
      <c r="AL1027" s="21" t="n"/>
      <c r="AM1027" s="23">
        <f>LN(AL1027)</f>
        <v/>
      </c>
      <c r="AW1027" s="40" t="n"/>
      <c r="AY1027" s="40" t="n"/>
      <c r="BA1027" s="18" t="n"/>
      <c r="BC1027" s="18" t="n"/>
      <c r="BD1027" s="18" t="n"/>
      <c r="BK1027" s="18" t="n"/>
      <c r="BN1027" s="18" t="n"/>
      <c r="BY1027" s="18" t="n"/>
      <c r="CC1027" s="18" t="n"/>
      <c r="CH1027" s="18" t="n"/>
      <c r="CS1027" s="18" t="n"/>
      <c r="DD1027" s="34" t="inlineStr">
        <is>
          <t>X</t>
        </is>
      </c>
    </row>
    <row r="1028">
      <c r="D1028" s="12" t="n"/>
      <c r="E1028" s="14" t="n"/>
      <c r="H1028" s="16" t="n"/>
      <c r="I1028" s="11" t="n"/>
      <c r="J1028" s="33" t="n"/>
      <c r="K1028" s="33" t="n"/>
      <c r="L1028" s="33" t="n"/>
      <c r="M1028" s="33" t="n"/>
      <c r="N1028" s="8" t="n"/>
      <c r="X1028" s="9">
        <f>COUNTIF(B:B,B1028)</f>
        <v/>
      </c>
      <c r="AG1028" s="8" t="n"/>
      <c r="AI1028" s="30" t="n"/>
      <c r="AK1028" s="30" t="n"/>
      <c r="AL1028" s="21" t="n"/>
      <c r="AM1028" s="23">
        <f>LN(AL1028)</f>
        <v/>
      </c>
      <c r="AW1028" s="40" t="n"/>
      <c r="AY1028" s="40" t="n"/>
      <c r="BA1028" s="18" t="n"/>
      <c r="BC1028" s="18" t="n"/>
      <c r="BD1028" s="18" t="n"/>
      <c r="BK1028" s="18" t="n"/>
      <c r="BN1028" s="18" t="n"/>
      <c r="BY1028" s="18" t="n"/>
      <c r="CC1028" s="18" t="n"/>
      <c r="CH1028" s="18" t="n"/>
      <c r="CS1028" s="18" t="n"/>
      <c r="DD1028" s="34" t="inlineStr">
        <is>
          <t>X</t>
        </is>
      </c>
    </row>
    <row r="1029">
      <c r="D1029" s="12" t="n"/>
      <c r="E1029" s="14" t="n"/>
      <c r="H1029" s="16" t="n"/>
      <c r="I1029" s="11" t="n"/>
      <c r="J1029" s="33" t="n"/>
      <c r="K1029" s="33" t="n"/>
      <c r="L1029" s="33" t="n"/>
      <c r="M1029" s="33" t="n"/>
      <c r="N1029" s="8" t="n"/>
      <c r="X1029" s="9">
        <f>COUNTIF(B:B,B1029)</f>
        <v/>
      </c>
      <c r="AG1029" s="8" t="n"/>
      <c r="AI1029" s="30" t="n"/>
      <c r="AK1029" s="30" t="n"/>
      <c r="AL1029" s="21" t="n"/>
      <c r="AM1029" s="23">
        <f>LN(AL1029)</f>
        <v/>
      </c>
      <c r="AW1029" s="40" t="n"/>
      <c r="AY1029" s="40" t="n"/>
      <c r="BA1029" s="18" t="n"/>
      <c r="BC1029" s="18" t="n"/>
      <c r="BD1029" s="18" t="n"/>
      <c r="BK1029" s="18" t="n"/>
      <c r="BN1029" s="18" t="n"/>
      <c r="BY1029" s="18" t="n"/>
      <c r="CC1029" s="18" t="n"/>
      <c r="CH1029" s="18" t="n"/>
      <c r="CS1029" s="18" t="n"/>
      <c r="DD1029" s="34" t="inlineStr">
        <is>
          <t>X</t>
        </is>
      </c>
    </row>
    <row r="1030">
      <c r="D1030" s="12" t="n"/>
      <c r="E1030" s="14" t="n"/>
      <c r="H1030" s="16" t="n"/>
      <c r="I1030" s="11" t="n"/>
      <c r="J1030" s="33" t="n"/>
      <c r="K1030" s="33" t="n"/>
      <c r="L1030" s="33" t="n"/>
      <c r="M1030" s="33" t="n"/>
      <c r="N1030" s="8" t="n"/>
      <c r="X1030" s="9">
        <f>COUNTIF(B:B,B1030)</f>
        <v/>
      </c>
      <c r="AG1030" s="8" t="n"/>
      <c r="AI1030" s="30" t="n"/>
      <c r="AK1030" s="30" t="n"/>
      <c r="AL1030" s="21" t="n"/>
      <c r="AM1030" s="23">
        <f>LN(AL1030)</f>
        <v/>
      </c>
      <c r="AW1030" s="40" t="n"/>
      <c r="AY1030" s="40" t="n"/>
      <c r="BA1030" s="18" t="n"/>
      <c r="BC1030" s="18" t="n"/>
      <c r="BD1030" s="18" t="n"/>
      <c r="BK1030" s="18" t="n"/>
      <c r="BN1030" s="18" t="n"/>
      <c r="BY1030" s="18" t="n"/>
      <c r="CC1030" s="18" t="n"/>
      <c r="CH1030" s="18" t="n"/>
      <c r="CS1030" s="18" t="n"/>
      <c r="DD1030" s="34" t="inlineStr">
        <is>
          <t>X</t>
        </is>
      </c>
    </row>
    <row r="1031">
      <c r="D1031" s="12" t="n"/>
      <c r="E1031" s="14" t="n"/>
      <c r="H1031" s="16" t="n"/>
      <c r="I1031" s="11" t="n"/>
      <c r="J1031" s="33" t="n"/>
      <c r="K1031" s="33" t="n"/>
      <c r="L1031" s="33" t="n"/>
      <c r="M1031" s="33" t="n"/>
      <c r="N1031" s="8" t="n"/>
      <c r="X1031" s="9">
        <f>COUNTIF(B:B,B1031)</f>
        <v/>
      </c>
      <c r="AG1031" s="8" t="n"/>
      <c r="AI1031" s="30" t="n"/>
      <c r="AK1031" s="30" t="n"/>
      <c r="AL1031" s="21" t="n"/>
      <c r="AM1031" s="23">
        <f>LN(AL1031)</f>
        <v/>
      </c>
      <c r="AW1031" s="40" t="n"/>
      <c r="AY1031" s="40" t="n"/>
      <c r="BA1031" s="18" t="n"/>
      <c r="BC1031" s="18" t="n"/>
      <c r="BD1031" s="18" t="n"/>
      <c r="BK1031" s="18" t="n"/>
      <c r="BN1031" s="18" t="n"/>
      <c r="BY1031" s="18" t="n"/>
      <c r="CC1031" s="18" t="n"/>
      <c r="CH1031" s="18" t="n"/>
      <c r="CS1031" s="18" t="n"/>
      <c r="DD1031" s="34" t="inlineStr">
        <is>
          <t>X</t>
        </is>
      </c>
    </row>
    <row r="1032">
      <c r="D1032" s="12" t="n"/>
      <c r="E1032" s="14" t="n"/>
      <c r="H1032" s="16" t="n"/>
      <c r="I1032" s="11" t="n"/>
      <c r="J1032" s="33" t="n"/>
      <c r="K1032" s="33" t="n"/>
      <c r="L1032" s="33" t="n"/>
      <c r="M1032" s="33" t="n"/>
      <c r="N1032" s="8" t="n"/>
      <c r="X1032" s="9">
        <f>COUNTIF(B:B,B1032)</f>
        <v/>
      </c>
      <c r="AG1032" s="8" t="n"/>
      <c r="AI1032" s="30" t="n"/>
      <c r="AK1032" s="30" t="n"/>
      <c r="AL1032" s="21" t="n"/>
      <c r="AM1032" s="23">
        <f>LN(AL1032)</f>
        <v/>
      </c>
      <c r="AW1032" s="40" t="n"/>
      <c r="AY1032" s="40" t="n"/>
      <c r="BA1032" s="18" t="n"/>
      <c r="BC1032" s="18" t="n"/>
      <c r="BD1032" s="18" t="n"/>
      <c r="BK1032" s="18" t="n"/>
      <c r="BN1032" s="18" t="n"/>
      <c r="BY1032" s="18" t="n"/>
      <c r="CC1032" s="18" t="n"/>
      <c r="CH1032" s="18" t="n"/>
      <c r="CS1032" s="18" t="n"/>
      <c r="DD1032" s="34" t="inlineStr">
        <is>
          <t>X</t>
        </is>
      </c>
    </row>
    <row r="1033">
      <c r="D1033" s="12" t="n"/>
      <c r="E1033" s="14" t="n"/>
      <c r="H1033" s="16" t="n"/>
      <c r="I1033" s="11" t="n"/>
      <c r="J1033" s="33" t="n"/>
      <c r="K1033" s="33" t="n"/>
      <c r="L1033" s="33" t="n"/>
      <c r="M1033" s="33" t="n"/>
      <c r="N1033" s="8" t="n"/>
      <c r="X1033" s="9">
        <f>COUNTIF(B:B,B1033)</f>
        <v/>
      </c>
      <c r="AG1033" s="8" t="n"/>
      <c r="AI1033" s="30" t="n"/>
      <c r="AK1033" s="30" t="n"/>
      <c r="AL1033" s="21" t="n"/>
      <c r="AM1033" s="23">
        <f>LN(AL1033)</f>
        <v/>
      </c>
      <c r="AW1033" s="40" t="n"/>
      <c r="AY1033" s="40" t="n"/>
      <c r="BA1033" s="18" t="n"/>
      <c r="BC1033" s="18" t="n"/>
      <c r="BD1033" s="18" t="n"/>
      <c r="BK1033" s="18" t="n"/>
      <c r="BN1033" s="18" t="n"/>
      <c r="BY1033" s="18" t="n"/>
      <c r="CC1033" s="18" t="n"/>
      <c r="CH1033" s="18" t="n"/>
      <c r="CS1033" s="18" t="n"/>
      <c r="DD1033" s="34" t="inlineStr">
        <is>
          <t>X</t>
        </is>
      </c>
    </row>
    <row r="1034">
      <c r="D1034" s="12" t="n"/>
      <c r="E1034" s="14" t="n"/>
      <c r="H1034" s="16" t="n"/>
      <c r="I1034" s="11" t="n"/>
      <c r="J1034" s="33" t="n"/>
      <c r="K1034" s="33" t="n"/>
      <c r="L1034" s="33" t="n"/>
      <c r="M1034" s="33" t="n"/>
      <c r="N1034" s="8" t="n"/>
      <c r="X1034" s="9">
        <f>COUNTIF(B:B,B1034)</f>
        <v/>
      </c>
      <c r="AG1034" s="8" t="n"/>
      <c r="AI1034" s="30" t="n"/>
      <c r="AK1034" s="30" t="n"/>
      <c r="AL1034" s="21" t="n"/>
      <c r="AM1034" s="23">
        <f>LN(AL1034)</f>
        <v/>
      </c>
      <c r="AW1034" s="40" t="n"/>
      <c r="AY1034" s="40" t="n"/>
      <c r="BA1034" s="18" t="n"/>
      <c r="BC1034" s="18" t="n"/>
      <c r="BD1034" s="18" t="n"/>
      <c r="BK1034" s="18" t="n"/>
      <c r="BN1034" s="18" t="n"/>
      <c r="BY1034" s="18" t="n"/>
      <c r="CC1034" s="18" t="n"/>
      <c r="CH1034" s="18" t="n"/>
      <c r="CS1034" s="18" t="n"/>
      <c r="DD1034" s="34" t="inlineStr">
        <is>
          <t>X</t>
        </is>
      </c>
    </row>
    <row r="1035">
      <c r="D1035" s="12" t="n"/>
      <c r="E1035" s="14" t="n"/>
      <c r="H1035" s="16" t="n"/>
      <c r="I1035" s="11" t="n"/>
      <c r="J1035" s="33" t="n"/>
      <c r="K1035" s="33" t="n"/>
      <c r="L1035" s="33" t="n"/>
      <c r="M1035" s="33" t="n"/>
      <c r="N1035" s="8" t="n"/>
      <c r="AG1035" s="8" t="n"/>
      <c r="AI1035" s="30" t="n"/>
      <c r="AK1035" s="30" t="n"/>
      <c r="AL1035" s="21" t="n"/>
      <c r="AM1035" s="23">
        <f>LN(AL1035)</f>
        <v/>
      </c>
      <c r="AW1035" s="40" t="n"/>
      <c r="AY1035" s="40" t="n"/>
      <c r="BA1035" s="18" t="n"/>
      <c r="BC1035" s="18" t="n"/>
      <c r="BD1035" s="18" t="n"/>
      <c r="BK1035" s="18" t="n"/>
      <c r="BN1035" s="18" t="n"/>
      <c r="BY1035" s="18" t="n"/>
      <c r="CC1035" s="18" t="n"/>
      <c r="CH1035" s="18" t="n"/>
      <c r="CS1035" s="18" t="n"/>
      <c r="DD1035" s="34" t="inlineStr">
        <is>
          <t>X</t>
        </is>
      </c>
    </row>
    <row r="1036">
      <c r="D1036" s="12" t="n"/>
      <c r="E1036" s="14" t="n"/>
      <c r="H1036" s="16" t="n"/>
      <c r="I1036" s="11" t="n"/>
      <c r="J1036" s="33" t="n"/>
      <c r="K1036" s="33" t="n"/>
      <c r="L1036" s="33" t="n"/>
      <c r="M1036" s="33" t="n"/>
      <c r="N1036" s="8" t="n"/>
      <c r="AG1036" s="8" t="n"/>
      <c r="AI1036" s="30" t="n"/>
      <c r="AK1036" s="30" t="n"/>
      <c r="AL1036" s="21" t="n"/>
      <c r="AM1036" s="23">
        <f>LN(AL1036)</f>
        <v/>
      </c>
      <c r="AW1036" s="40" t="n"/>
      <c r="AY1036" s="40" t="n"/>
      <c r="BA1036" s="18" t="n"/>
      <c r="BC1036" s="18" t="n"/>
      <c r="BD1036" s="18" t="n"/>
      <c r="BK1036" s="18" t="n"/>
      <c r="BN1036" s="18" t="n"/>
      <c r="BY1036" s="18" t="n"/>
      <c r="CC1036" s="18" t="n"/>
      <c r="CH1036" s="18" t="n"/>
      <c r="CS1036" s="18" t="n"/>
      <c r="DD1036" s="34" t="inlineStr">
        <is>
          <t>X</t>
        </is>
      </c>
    </row>
    <row r="1037">
      <c r="D1037" s="12" t="n"/>
      <c r="E1037" s="14" t="n"/>
      <c r="H1037" s="16" t="n"/>
      <c r="I1037" s="11" t="n"/>
      <c r="J1037" s="33" t="n"/>
      <c r="K1037" s="33" t="n"/>
      <c r="L1037" s="33" t="n"/>
      <c r="M1037" s="33" t="n"/>
      <c r="N1037" s="8" t="n"/>
      <c r="AG1037" s="8" t="n"/>
      <c r="AI1037" s="30" t="n"/>
      <c r="AK1037" s="30" t="n"/>
      <c r="AL1037" s="21" t="n"/>
      <c r="AM1037" s="23">
        <f>LN(AL1037)</f>
        <v/>
      </c>
      <c r="AW1037" s="40" t="n"/>
      <c r="AY1037" s="40" t="n"/>
      <c r="BA1037" s="18" t="n"/>
      <c r="BC1037" s="18" t="n"/>
      <c r="BD1037" s="18" t="n"/>
      <c r="BK1037" s="18" t="n"/>
      <c r="BN1037" s="18" t="n"/>
      <c r="BY1037" s="18" t="n"/>
      <c r="CC1037" s="18" t="n"/>
      <c r="CH1037" s="18" t="n"/>
      <c r="CS1037" s="18" t="n"/>
      <c r="DD1037" s="34" t="inlineStr">
        <is>
          <t>X</t>
        </is>
      </c>
    </row>
    <row r="1038">
      <c r="D1038" s="12" t="n"/>
      <c r="E1038" s="14" t="n"/>
      <c r="H1038" s="16" t="n"/>
      <c r="I1038" s="11" t="n"/>
      <c r="J1038" s="33" t="n"/>
      <c r="K1038" s="33" t="n"/>
      <c r="L1038" s="33" t="n"/>
      <c r="M1038" s="33" t="n"/>
      <c r="N1038" s="8" t="n"/>
      <c r="AG1038" s="8" t="n"/>
      <c r="AI1038" s="30" t="n"/>
      <c r="AK1038" s="30" t="n"/>
      <c r="AL1038" s="21" t="n"/>
      <c r="AM1038" s="23">
        <f>LN(AL1038)</f>
        <v/>
      </c>
      <c r="AW1038" s="40" t="n"/>
      <c r="AY1038" s="40" t="n"/>
      <c r="BA1038" s="18" t="n"/>
      <c r="BC1038" s="18" t="n"/>
      <c r="BD1038" s="18" t="n"/>
      <c r="BK1038" s="18" t="n"/>
      <c r="BN1038" s="18" t="n"/>
      <c r="BY1038" s="18" t="n"/>
      <c r="CC1038" s="18" t="n"/>
      <c r="CH1038" s="18" t="n"/>
      <c r="CS1038" s="18" t="n"/>
      <c r="DD1038" s="34" t="inlineStr">
        <is>
          <t>X</t>
        </is>
      </c>
    </row>
    <row r="1039">
      <c r="D1039" s="12" t="n"/>
      <c r="E1039" s="14" t="n"/>
      <c r="H1039" s="16" t="n"/>
      <c r="I1039" s="11" t="n"/>
      <c r="J1039" s="33" t="n"/>
      <c r="K1039" s="33" t="n"/>
      <c r="L1039" s="33" t="n"/>
      <c r="M1039" s="33" t="n"/>
      <c r="N1039" s="8" t="n"/>
      <c r="AG1039" s="8" t="n"/>
      <c r="AI1039" s="30" t="n"/>
      <c r="AK1039" s="30" t="n"/>
      <c r="AL1039" s="21" t="n"/>
      <c r="AM1039" s="23">
        <f>LN(AL1039)</f>
        <v/>
      </c>
      <c r="AW1039" s="40" t="n"/>
      <c r="AY1039" s="40" t="n"/>
      <c r="BA1039" s="18" t="n"/>
      <c r="BC1039" s="18" t="n"/>
      <c r="BD1039" s="18" t="n"/>
      <c r="BK1039" s="18" t="n"/>
      <c r="BN1039" s="18" t="n"/>
      <c r="BY1039" s="18" t="n"/>
      <c r="CC1039" s="18" t="n"/>
      <c r="CH1039" s="18" t="n"/>
      <c r="CS1039" s="18" t="n"/>
      <c r="DD1039" s="34" t="inlineStr">
        <is>
          <t>X</t>
        </is>
      </c>
    </row>
    <row r="1040">
      <c r="D1040" s="12" t="n"/>
      <c r="E1040" s="14" t="n"/>
      <c r="H1040" s="16" t="n"/>
      <c r="I1040" s="11" t="n"/>
      <c r="J1040" s="33" t="n"/>
      <c r="K1040" s="33" t="n"/>
      <c r="L1040" s="33" t="n"/>
      <c r="M1040" s="33" t="n"/>
      <c r="N1040" s="8" t="n"/>
      <c r="AG1040" s="8" t="n"/>
      <c r="AI1040" s="30" t="n"/>
      <c r="AK1040" s="30" t="n"/>
      <c r="AL1040" s="21" t="n"/>
      <c r="AM1040" s="23">
        <f>LN(AL1040)</f>
        <v/>
      </c>
      <c r="AW1040" s="40" t="n"/>
      <c r="AY1040" s="40" t="n"/>
      <c r="BA1040" s="18" t="n"/>
      <c r="BC1040" s="18" t="n"/>
      <c r="BD1040" s="18" t="n"/>
      <c r="BK1040" s="18" t="n"/>
      <c r="BN1040" s="18" t="n"/>
      <c r="BY1040" s="18" t="n"/>
      <c r="CC1040" s="18" t="n"/>
      <c r="CH1040" s="18" t="n"/>
      <c r="CS1040" s="18" t="n"/>
      <c r="DD1040" s="34" t="inlineStr">
        <is>
          <t>X</t>
        </is>
      </c>
    </row>
    <row r="1041">
      <c r="D1041" s="12" t="n"/>
      <c r="E1041" s="14" t="n"/>
      <c r="H1041" s="16" t="n"/>
      <c r="I1041" s="11" t="n"/>
      <c r="J1041" s="33" t="n"/>
      <c r="K1041" s="33" t="n"/>
      <c r="L1041" s="33" t="n"/>
      <c r="M1041" s="33" t="n"/>
      <c r="N1041" s="8" t="n"/>
      <c r="AG1041" s="8" t="n"/>
      <c r="AI1041" s="30" t="n"/>
      <c r="AK1041" s="30" t="n"/>
      <c r="AL1041" s="21" t="n"/>
      <c r="AM1041" s="23">
        <f>LN(AL1041)</f>
        <v/>
      </c>
      <c r="AW1041" s="40" t="n"/>
      <c r="AY1041" s="40" t="n"/>
      <c r="BA1041" s="18" t="n"/>
      <c r="BC1041" s="18" t="n"/>
      <c r="BD1041" s="18" t="n"/>
      <c r="BK1041" s="18" t="n"/>
      <c r="BN1041" s="18" t="n"/>
      <c r="BY1041" s="18" t="n"/>
      <c r="CC1041" s="18" t="n"/>
      <c r="CH1041" s="18" t="n"/>
      <c r="CS1041" s="18" t="n"/>
      <c r="DD1041" s="34" t="inlineStr">
        <is>
          <t>X</t>
        </is>
      </c>
    </row>
    <row r="1042">
      <c r="D1042" s="12" t="n"/>
      <c r="E1042" s="14" t="n"/>
      <c r="H1042" s="16" t="n"/>
      <c r="I1042" s="11" t="n"/>
      <c r="J1042" s="33" t="n"/>
      <c r="K1042" s="33" t="n"/>
      <c r="L1042" s="33" t="n"/>
      <c r="M1042" s="33" t="n"/>
      <c r="N1042" s="8" t="n"/>
      <c r="AG1042" s="8" t="n"/>
      <c r="AI1042" s="30" t="n"/>
      <c r="AK1042" s="30" t="n"/>
      <c r="AL1042" s="21" t="n"/>
      <c r="AM1042" s="23">
        <f>LN(AL1042)</f>
        <v/>
      </c>
      <c r="AW1042" s="40" t="n"/>
      <c r="AY1042" s="40" t="n"/>
      <c r="BA1042" s="18" t="n"/>
      <c r="BC1042" s="18" t="n"/>
      <c r="BD1042" s="18" t="n"/>
      <c r="BK1042" s="18" t="n"/>
      <c r="BN1042" s="18" t="n"/>
      <c r="BY1042" s="18" t="n"/>
      <c r="CC1042" s="18" t="n"/>
      <c r="CH1042" s="18" t="n"/>
      <c r="CS1042" s="18" t="n"/>
      <c r="DD1042" s="34" t="inlineStr">
        <is>
          <t>X</t>
        </is>
      </c>
    </row>
    <row r="1043">
      <c r="D1043" s="12" t="n"/>
      <c r="E1043" s="14" t="n"/>
      <c r="H1043" s="16" t="n"/>
      <c r="I1043" s="11" t="n"/>
      <c r="J1043" s="33" t="n"/>
      <c r="K1043" s="33" t="n"/>
      <c r="L1043" s="33" t="n"/>
      <c r="M1043" s="33" t="n"/>
      <c r="N1043" s="8" t="n"/>
      <c r="AG1043" s="8" t="n"/>
      <c r="AI1043" s="30" t="n"/>
      <c r="AK1043" s="30" t="n"/>
      <c r="AL1043" s="21" t="n"/>
      <c r="AM1043" s="23">
        <f>LN(AL1043)</f>
        <v/>
      </c>
      <c r="AW1043" s="40" t="n"/>
      <c r="AY1043" s="40" t="n"/>
      <c r="BA1043" s="18" t="n"/>
      <c r="BC1043" s="18" t="n"/>
      <c r="BD1043" s="18" t="n"/>
      <c r="BK1043" s="18" t="n"/>
      <c r="BN1043" s="18" t="n"/>
      <c r="BY1043" s="18" t="n"/>
      <c r="CC1043" s="18" t="n"/>
      <c r="CH1043" s="18" t="n"/>
      <c r="CS1043" s="18" t="n"/>
      <c r="DD1043" s="34" t="inlineStr">
        <is>
          <t>X</t>
        </is>
      </c>
    </row>
    <row r="1044">
      <c r="D1044" s="12" t="n"/>
      <c r="E1044" s="14" t="n"/>
      <c r="H1044" s="16" t="n"/>
      <c r="I1044" s="11" t="n"/>
      <c r="J1044" s="33" t="n"/>
      <c r="K1044" s="33" t="n"/>
      <c r="L1044" s="33" t="n"/>
      <c r="M1044" s="33" t="n"/>
      <c r="N1044" s="8" t="n"/>
      <c r="AG1044" s="8" t="n"/>
      <c r="AI1044" s="30" t="n"/>
      <c r="AK1044" s="30" t="n"/>
      <c r="AL1044" s="21" t="n"/>
      <c r="AM1044" s="23">
        <f>LN(AL1044)</f>
        <v/>
      </c>
      <c r="AW1044" s="40" t="n"/>
      <c r="AY1044" s="40" t="n"/>
      <c r="BA1044" s="18" t="n"/>
      <c r="BC1044" s="18" t="n"/>
      <c r="BD1044" s="18" t="n"/>
      <c r="BK1044" s="18" t="n"/>
      <c r="BN1044" s="18" t="n"/>
      <c r="BY1044" s="18" t="n"/>
      <c r="CC1044" s="18" t="n"/>
      <c r="CH1044" s="18" t="n"/>
      <c r="CS1044" s="18" t="n"/>
      <c r="DD1044" s="34" t="inlineStr">
        <is>
          <t>X</t>
        </is>
      </c>
    </row>
    <row r="1045">
      <c r="D1045" s="12" t="n"/>
      <c r="E1045" s="14" t="n"/>
      <c r="H1045" s="16" t="n"/>
      <c r="I1045" s="11" t="n"/>
      <c r="J1045" s="33" t="n"/>
      <c r="K1045" s="33" t="n"/>
      <c r="L1045" s="33" t="n"/>
      <c r="M1045" s="33" t="n"/>
      <c r="N1045" s="8" t="n"/>
      <c r="AG1045" s="8" t="n"/>
      <c r="AI1045" s="30" t="n"/>
      <c r="AK1045" s="30" t="n"/>
      <c r="AL1045" s="21" t="n"/>
      <c r="AM1045" s="23">
        <f>LN(AL1045)</f>
        <v/>
      </c>
      <c r="AW1045" s="40" t="n"/>
      <c r="AY1045" s="40" t="n"/>
      <c r="BA1045" s="18" t="n"/>
      <c r="BC1045" s="18" t="n"/>
      <c r="BD1045" s="18" t="n"/>
      <c r="BK1045" s="18" t="n"/>
      <c r="BN1045" s="18" t="n"/>
      <c r="BY1045" s="18" t="n"/>
      <c r="CC1045" s="18" t="n"/>
      <c r="CH1045" s="18" t="n"/>
      <c r="CS1045" s="18" t="n"/>
      <c r="DD1045" s="34" t="inlineStr">
        <is>
          <t>X</t>
        </is>
      </c>
    </row>
    <row r="1046">
      <c r="D1046" s="12" t="n"/>
      <c r="E1046" s="14" t="n"/>
      <c r="H1046" s="16" t="n"/>
      <c r="I1046" s="11" t="n"/>
      <c r="J1046" s="33" t="n"/>
      <c r="K1046" s="33" t="n"/>
      <c r="L1046" s="33" t="n"/>
      <c r="M1046" s="33" t="n"/>
      <c r="N1046" s="8" t="n"/>
      <c r="AG1046" s="8" t="n"/>
      <c r="AI1046" s="30" t="n"/>
      <c r="AK1046" s="30" t="n"/>
      <c r="AL1046" s="21" t="n"/>
      <c r="AM1046" s="23">
        <f>LN(AL1046)</f>
        <v/>
      </c>
      <c r="AW1046" s="40" t="n"/>
      <c r="AY1046" s="40" t="n"/>
      <c r="BA1046" s="18" t="n"/>
      <c r="BC1046" s="18" t="n"/>
      <c r="BD1046" s="18" t="n"/>
      <c r="BK1046" s="18" t="n"/>
      <c r="BN1046" s="18" t="n"/>
      <c r="BY1046" s="18" t="n"/>
      <c r="CC1046" s="18" t="n"/>
      <c r="CH1046" s="18" t="n"/>
      <c r="CS1046" s="18" t="n"/>
      <c r="DD1046" s="34" t="inlineStr">
        <is>
          <t>X</t>
        </is>
      </c>
    </row>
    <row r="1047">
      <c r="D1047" s="12" t="n"/>
      <c r="E1047" s="14" t="n"/>
      <c r="H1047" s="16" t="n"/>
      <c r="I1047" s="11" t="n"/>
      <c r="J1047" s="33" t="n"/>
      <c r="K1047" s="33" t="n"/>
      <c r="L1047" s="33" t="n"/>
      <c r="M1047" s="33" t="n"/>
      <c r="N1047" s="8" t="n"/>
      <c r="AG1047" s="8" t="n"/>
      <c r="AI1047" s="30" t="n"/>
      <c r="AK1047" s="30" t="n"/>
      <c r="AL1047" s="21" t="n"/>
      <c r="AM1047" s="23">
        <f>LN(AL1047)</f>
        <v/>
      </c>
      <c r="AW1047" s="40" t="n"/>
      <c r="AY1047" s="40" t="n"/>
      <c r="BA1047" s="18" t="n"/>
      <c r="BC1047" s="18" t="n"/>
      <c r="BD1047" s="18" t="n"/>
      <c r="BK1047" s="18" t="n"/>
      <c r="BN1047" s="18" t="n"/>
      <c r="BY1047" s="18" t="n"/>
      <c r="CC1047" s="18" t="n"/>
      <c r="CH1047" s="18" t="n"/>
      <c r="CS1047" s="18" t="n"/>
      <c r="DD1047" s="34" t="inlineStr">
        <is>
          <t>X</t>
        </is>
      </c>
    </row>
    <row r="1048">
      <c r="D1048" s="12" t="n"/>
      <c r="E1048" s="14" t="n"/>
      <c r="H1048" s="16" t="n"/>
      <c r="I1048" s="11" t="n"/>
      <c r="J1048" s="33" t="n"/>
      <c r="K1048" s="33" t="n"/>
      <c r="L1048" s="33" t="n"/>
      <c r="M1048" s="33" t="n"/>
      <c r="N1048" s="8" t="n"/>
      <c r="AG1048" s="8" t="n"/>
      <c r="AI1048" s="30" t="n"/>
      <c r="AK1048" s="30" t="n"/>
      <c r="AL1048" s="21" t="n"/>
      <c r="AM1048" s="23">
        <f>LN(AL1048)</f>
        <v/>
      </c>
      <c r="AW1048" s="40" t="n"/>
      <c r="AY1048" s="40" t="n"/>
      <c r="BA1048" s="18" t="n"/>
      <c r="BC1048" s="18" t="n"/>
      <c r="BD1048" s="18" t="n"/>
      <c r="BK1048" s="18" t="n"/>
      <c r="BN1048" s="18" t="n"/>
      <c r="BY1048" s="18" t="n"/>
      <c r="CC1048" s="18" t="n"/>
      <c r="CH1048" s="18" t="n"/>
      <c r="CS1048" s="18" t="n"/>
      <c r="DD1048" s="34" t="inlineStr">
        <is>
          <t>X</t>
        </is>
      </c>
    </row>
    <row r="1049">
      <c r="D1049" s="12" t="n"/>
      <c r="E1049" s="14" t="n"/>
      <c r="H1049" s="16" t="n"/>
      <c r="I1049" s="11" t="n"/>
      <c r="J1049" s="33" t="n"/>
      <c r="K1049" s="33" t="n"/>
      <c r="L1049" s="33" t="n"/>
      <c r="M1049" s="33" t="n"/>
      <c r="N1049" s="8" t="n"/>
      <c r="AG1049" s="8" t="n"/>
      <c r="AI1049" s="30" t="n"/>
      <c r="AK1049" s="30" t="n"/>
      <c r="AL1049" s="21" t="n"/>
      <c r="AM1049" s="23">
        <f>LN(AL1049)</f>
        <v/>
      </c>
      <c r="AW1049" s="40" t="n"/>
      <c r="AY1049" s="40" t="n"/>
      <c r="BA1049" s="18" t="n"/>
      <c r="BC1049" s="18" t="n"/>
      <c r="BD1049" s="18" t="n"/>
      <c r="BK1049" s="18" t="n"/>
      <c r="BN1049" s="18" t="n"/>
      <c r="BY1049" s="18" t="n"/>
      <c r="CC1049" s="18" t="n"/>
      <c r="CH1049" s="18" t="n"/>
      <c r="CS1049" s="18" t="n"/>
      <c r="DD1049" s="34" t="inlineStr">
        <is>
          <t>X</t>
        </is>
      </c>
    </row>
    <row r="1050">
      <c r="D1050" s="12" t="n"/>
      <c r="E1050" s="14" t="n"/>
      <c r="H1050" s="16" t="n"/>
      <c r="I1050" s="11" t="n"/>
      <c r="J1050" s="33" t="n"/>
      <c r="K1050" s="33" t="n"/>
      <c r="L1050" s="33" t="n"/>
      <c r="M1050" s="33" t="n"/>
      <c r="N1050" s="8" t="n"/>
      <c r="AG1050" s="8" t="n"/>
      <c r="AI1050" s="30" t="n"/>
      <c r="AK1050" s="30" t="n"/>
      <c r="AL1050" s="21" t="n"/>
      <c r="AM1050" s="23">
        <f>LN(AL1050)</f>
        <v/>
      </c>
      <c r="AW1050" s="40" t="n"/>
      <c r="AY1050" s="40" t="n"/>
      <c r="BA1050" s="18" t="n"/>
      <c r="BC1050" s="18" t="n"/>
      <c r="BD1050" s="18" t="n"/>
      <c r="BK1050" s="18" t="n"/>
      <c r="BN1050" s="18" t="n"/>
      <c r="BY1050" s="18" t="n"/>
      <c r="CC1050" s="18" t="n"/>
      <c r="CH1050" s="18" t="n"/>
      <c r="CS1050" s="18" t="n"/>
      <c r="DD1050" s="34" t="inlineStr">
        <is>
          <t>X</t>
        </is>
      </c>
    </row>
    <row r="1051">
      <c r="D1051" s="12" t="n"/>
      <c r="E1051" s="14" t="n"/>
      <c r="H1051" s="16" t="n"/>
      <c r="I1051" s="11" t="n"/>
      <c r="J1051" s="33" t="n"/>
      <c r="K1051" s="33" t="n"/>
      <c r="L1051" s="33" t="n"/>
      <c r="M1051" s="33" t="n"/>
      <c r="N1051" s="8" t="n"/>
      <c r="AG1051" s="8" t="n"/>
      <c r="AI1051" s="30" t="n"/>
      <c r="AK1051" s="30" t="n"/>
      <c r="AL1051" s="21" t="n"/>
      <c r="AM1051" s="23">
        <f>LN(AL1051)</f>
        <v/>
      </c>
      <c r="AW1051" s="40" t="n"/>
      <c r="AY1051" s="40" t="n"/>
      <c r="BA1051" s="18" t="n"/>
      <c r="BC1051" s="18" t="n"/>
      <c r="BD1051" s="18" t="n"/>
      <c r="BK1051" s="18" t="n"/>
      <c r="BN1051" s="18" t="n"/>
      <c r="BY1051" s="18" t="n"/>
      <c r="CC1051" s="18" t="n"/>
      <c r="CH1051" s="18" t="n"/>
      <c r="CS1051" s="18" t="n"/>
      <c r="DD1051" s="34" t="inlineStr">
        <is>
          <t>X</t>
        </is>
      </c>
    </row>
    <row r="1052">
      <c r="D1052" s="12" t="n"/>
      <c r="E1052" s="14" t="n"/>
      <c r="H1052" s="16" t="n"/>
      <c r="I1052" s="11" t="n"/>
      <c r="J1052" s="33" t="n"/>
      <c r="K1052" s="33" t="n"/>
      <c r="L1052" s="33" t="n"/>
      <c r="M1052" s="33" t="n"/>
      <c r="N1052" s="8" t="n"/>
      <c r="AG1052" s="8" t="n"/>
      <c r="AI1052" s="30" t="n"/>
      <c r="AK1052" s="30" t="n"/>
      <c r="AL1052" s="21" t="n"/>
      <c r="AM1052" s="23">
        <f>LN(AL1052)</f>
        <v/>
      </c>
      <c r="AW1052" s="40" t="n"/>
      <c r="AY1052" s="40" t="n"/>
      <c r="BA1052" s="18" t="n"/>
      <c r="BC1052" s="18" t="n"/>
      <c r="BD1052" s="18" t="n"/>
      <c r="BK1052" s="18" t="n"/>
      <c r="BN1052" s="18" t="n"/>
      <c r="BY1052" s="18" t="n"/>
      <c r="CC1052" s="18" t="n"/>
      <c r="CH1052" s="18" t="n"/>
      <c r="CS1052" s="18" t="n"/>
      <c r="DD1052" s="34" t="inlineStr">
        <is>
          <t>X</t>
        </is>
      </c>
    </row>
    <row r="1053">
      <c r="D1053" s="12" t="n"/>
      <c r="E1053" s="14" t="n"/>
      <c r="H1053" s="16" t="n"/>
      <c r="I1053" s="11" t="n"/>
      <c r="J1053" s="33" t="n"/>
      <c r="K1053" s="33" t="n"/>
      <c r="L1053" s="33" t="n"/>
      <c r="M1053" s="33" t="n"/>
      <c r="N1053" s="8" t="n"/>
      <c r="AG1053" s="8" t="n"/>
      <c r="AI1053" s="30" t="n"/>
      <c r="AK1053" s="30" t="n"/>
      <c r="AL1053" s="21" t="n"/>
      <c r="AM1053" s="23">
        <f>LN(AL1053)</f>
        <v/>
      </c>
      <c r="AW1053" s="40" t="n"/>
      <c r="AY1053" s="40" t="n"/>
      <c r="BA1053" s="18" t="n"/>
      <c r="BC1053" s="18" t="n"/>
      <c r="BD1053" s="18" t="n"/>
      <c r="BK1053" s="18" t="n"/>
      <c r="BN1053" s="18" t="n"/>
      <c r="BY1053" s="18" t="n"/>
      <c r="CC1053" s="18" t="n"/>
      <c r="CH1053" s="18" t="n"/>
      <c r="CS1053" s="18" t="n"/>
      <c r="DD1053" s="34" t="inlineStr">
        <is>
          <t>X</t>
        </is>
      </c>
    </row>
    <row r="1054">
      <c r="D1054" s="12" t="n"/>
      <c r="E1054" s="14" t="n"/>
      <c r="H1054" s="16" t="n"/>
      <c r="I1054" s="11" t="n"/>
      <c r="J1054" s="33" t="n"/>
      <c r="K1054" s="33" t="n"/>
      <c r="L1054" s="33" t="n"/>
      <c r="M1054" s="33" t="n"/>
      <c r="N1054" s="8" t="n"/>
      <c r="AG1054" s="8" t="n"/>
      <c r="AI1054" s="30" t="n"/>
      <c r="AK1054" s="30" t="n"/>
      <c r="AL1054" s="21" t="n"/>
      <c r="AM1054" s="23">
        <f>LN(AL1054)</f>
        <v/>
      </c>
      <c r="AW1054" s="40" t="n"/>
      <c r="AY1054" s="40" t="n"/>
      <c r="BA1054" s="18" t="n"/>
      <c r="BC1054" s="18" t="n"/>
      <c r="BD1054" s="18" t="n"/>
      <c r="BK1054" s="18" t="n"/>
      <c r="BN1054" s="18" t="n"/>
      <c r="BY1054" s="18" t="n"/>
      <c r="CC1054" s="18" t="n"/>
      <c r="CH1054" s="18" t="n"/>
      <c r="CS1054" s="18" t="n"/>
      <c r="DD1054" s="34" t="inlineStr">
        <is>
          <t>X</t>
        </is>
      </c>
    </row>
    <row r="1055">
      <c r="D1055" s="12" t="n"/>
      <c r="E1055" s="14" t="n"/>
      <c r="H1055" s="16" t="n"/>
      <c r="I1055" s="11" t="n"/>
      <c r="J1055" s="33" t="n"/>
      <c r="K1055" s="33" t="n"/>
      <c r="L1055" s="33" t="n"/>
      <c r="M1055" s="33" t="n"/>
      <c r="N1055" s="8" t="n"/>
      <c r="AG1055" s="8" t="n"/>
      <c r="AI1055" s="30" t="n"/>
      <c r="AK1055" s="30" t="n"/>
      <c r="AL1055" s="21" t="n"/>
      <c r="AM1055" s="23">
        <f>LN(AL1055)</f>
        <v/>
      </c>
      <c r="AW1055" s="40" t="n"/>
      <c r="AY1055" s="40" t="n"/>
      <c r="BA1055" s="18" t="n"/>
      <c r="BC1055" s="18" t="n"/>
      <c r="BD1055" s="18" t="n"/>
      <c r="BK1055" s="18" t="n"/>
      <c r="BN1055" s="18" t="n"/>
      <c r="BY1055" s="18" t="n"/>
      <c r="CC1055" s="18" t="n"/>
      <c r="CH1055" s="18" t="n"/>
      <c r="CS1055" s="18" t="n"/>
      <c r="DD1055" s="34" t="inlineStr">
        <is>
          <t>X</t>
        </is>
      </c>
    </row>
    <row r="1056">
      <c r="D1056" s="12" t="n"/>
      <c r="E1056" s="14" t="n"/>
      <c r="H1056" s="16" t="n"/>
      <c r="I1056" s="11" t="n"/>
      <c r="J1056" s="33" t="n"/>
      <c r="K1056" s="33" t="n"/>
      <c r="L1056" s="33" t="n"/>
      <c r="M1056" s="33" t="n"/>
      <c r="N1056" s="8" t="n"/>
      <c r="AG1056" s="8" t="n"/>
      <c r="AI1056" s="30" t="n"/>
      <c r="AK1056" s="30" t="n"/>
      <c r="AL1056" s="21" t="n"/>
      <c r="AM1056" s="23">
        <f>LN(AL1056)</f>
        <v/>
      </c>
      <c r="AW1056" s="40" t="n"/>
      <c r="AY1056" s="40" t="n"/>
      <c r="BA1056" s="18" t="n"/>
      <c r="BC1056" s="18" t="n"/>
      <c r="BD1056" s="18" t="n"/>
      <c r="BK1056" s="18" t="n"/>
      <c r="BN1056" s="18" t="n"/>
      <c r="BY1056" s="18" t="n"/>
      <c r="CC1056" s="18" t="n"/>
      <c r="CH1056" s="18" t="n"/>
      <c r="CS1056" s="18" t="n"/>
      <c r="DD1056" s="34" t="inlineStr">
        <is>
          <t>X</t>
        </is>
      </c>
    </row>
    <row r="1057">
      <c r="D1057" s="12" t="n"/>
      <c r="E1057" s="14" t="n"/>
      <c r="H1057" s="16" t="n"/>
      <c r="I1057" s="11" t="n"/>
      <c r="J1057" s="33" t="n"/>
      <c r="K1057" s="33" t="n"/>
      <c r="L1057" s="33" t="n"/>
      <c r="M1057" s="33" t="n"/>
      <c r="N1057" s="8" t="n"/>
      <c r="AG1057" s="8" t="n"/>
      <c r="AI1057" s="30" t="n"/>
      <c r="AK1057" s="30" t="n"/>
      <c r="AL1057" s="21" t="n"/>
      <c r="AM1057" s="23">
        <f>LN(AL1057)</f>
        <v/>
      </c>
      <c r="AW1057" s="40" t="n"/>
      <c r="AY1057" s="40" t="n"/>
      <c r="BA1057" s="18" t="n"/>
      <c r="BC1057" s="18" t="n"/>
      <c r="BD1057" s="18" t="n"/>
      <c r="BK1057" s="18" t="n"/>
      <c r="BN1057" s="18" t="n"/>
      <c r="BY1057" s="18" t="n"/>
      <c r="CC1057" s="18" t="n"/>
      <c r="CH1057" s="18" t="n"/>
      <c r="CS1057" s="18" t="n"/>
      <c r="DD1057" s="34" t="inlineStr">
        <is>
          <t>X</t>
        </is>
      </c>
    </row>
    <row r="1058">
      <c r="D1058" s="12" t="n"/>
      <c r="E1058" s="14" t="n"/>
      <c r="H1058" s="16" t="n"/>
      <c r="I1058" s="11" t="n"/>
      <c r="J1058" s="33" t="n"/>
      <c r="K1058" s="33" t="n"/>
      <c r="L1058" s="33" t="n"/>
      <c r="M1058" s="33" t="n"/>
      <c r="N1058" s="8" t="n"/>
      <c r="AG1058" s="8" t="n"/>
      <c r="AI1058" s="30" t="n"/>
      <c r="AK1058" s="30" t="n"/>
      <c r="AL1058" s="21" t="n"/>
      <c r="AM1058" s="23">
        <f>LN(AL1058)</f>
        <v/>
      </c>
      <c r="AW1058" s="40" t="n"/>
      <c r="AY1058" s="40" t="n"/>
      <c r="BA1058" s="18" t="n"/>
      <c r="BC1058" s="18" t="n"/>
      <c r="BD1058" s="18" t="n"/>
      <c r="BK1058" s="18" t="n"/>
      <c r="BN1058" s="18" t="n"/>
      <c r="BY1058" s="18" t="n"/>
      <c r="CC1058" s="18" t="n"/>
      <c r="CH1058" s="18" t="n"/>
      <c r="CS1058" s="18" t="n"/>
      <c r="DD1058" s="34" t="inlineStr">
        <is>
          <t>X</t>
        </is>
      </c>
    </row>
    <row r="1059">
      <c r="D1059" s="12" t="n"/>
      <c r="E1059" s="14" t="n"/>
      <c r="H1059" s="16" t="n"/>
      <c r="I1059" s="11" t="n"/>
      <c r="J1059" s="33" t="n"/>
      <c r="K1059" s="33" t="n"/>
      <c r="L1059" s="33" t="n"/>
      <c r="M1059" s="33" t="n"/>
      <c r="N1059" s="8" t="n"/>
      <c r="AG1059" s="8" t="n"/>
      <c r="AI1059" s="30" t="n"/>
      <c r="AK1059" s="30" t="n"/>
      <c r="AL1059" s="21" t="n"/>
      <c r="AM1059" s="23">
        <f>LN(AL1059)</f>
        <v/>
      </c>
      <c r="AW1059" s="40" t="n"/>
      <c r="AY1059" s="40" t="n"/>
      <c r="BA1059" s="18" t="n"/>
      <c r="BC1059" s="18" t="n"/>
      <c r="BD1059" s="18" t="n"/>
      <c r="BK1059" s="18" t="n"/>
      <c r="BN1059" s="18" t="n"/>
      <c r="BY1059" s="18" t="n"/>
      <c r="CC1059" s="18" t="n"/>
      <c r="CH1059" s="18" t="n"/>
      <c r="CS1059" s="18" t="n"/>
      <c r="DD1059" s="34" t="inlineStr">
        <is>
          <t>X</t>
        </is>
      </c>
    </row>
    <row r="1060">
      <c r="D1060" s="12" t="n"/>
      <c r="E1060" s="14" t="n"/>
      <c r="H1060" s="16" t="n"/>
      <c r="I1060" s="11" t="n"/>
      <c r="J1060" s="33" t="n"/>
      <c r="K1060" s="33" t="n"/>
      <c r="L1060" s="33" t="n"/>
      <c r="M1060" s="33" t="n"/>
      <c r="N1060" s="8" t="n"/>
      <c r="AG1060" s="8" t="n"/>
      <c r="AI1060" s="30" t="n"/>
      <c r="AK1060" s="30" t="n"/>
      <c r="AL1060" s="21" t="n"/>
      <c r="AM1060" s="23">
        <f>LN(AL1060)</f>
        <v/>
      </c>
      <c r="AW1060" s="40" t="n"/>
      <c r="AY1060" s="40" t="n"/>
      <c r="BA1060" s="18" t="n"/>
      <c r="BC1060" s="18" t="n"/>
      <c r="BD1060" s="18" t="n"/>
      <c r="BK1060" s="18" t="n"/>
      <c r="BN1060" s="18" t="n"/>
      <c r="BY1060" s="18" t="n"/>
      <c r="CC1060" s="18" t="n"/>
      <c r="CH1060" s="18" t="n"/>
      <c r="CS1060" s="18" t="n"/>
      <c r="DD1060" s="34" t="inlineStr">
        <is>
          <t>X</t>
        </is>
      </c>
    </row>
    <row r="1061">
      <c r="D1061" s="12" t="n"/>
      <c r="E1061" s="14" t="n"/>
      <c r="H1061" s="16" t="n"/>
      <c r="I1061" s="11" t="n"/>
      <c r="J1061" s="33" t="n"/>
      <c r="K1061" s="33" t="n"/>
      <c r="L1061" s="33" t="n"/>
      <c r="M1061" s="33" t="n"/>
      <c r="N1061" s="8" t="n"/>
      <c r="AG1061" s="8" t="n"/>
      <c r="AI1061" s="30" t="n"/>
      <c r="AK1061" s="30" t="n"/>
      <c r="AL1061" s="21" t="n"/>
      <c r="AM1061" s="23">
        <f>LN(AL1061)</f>
        <v/>
      </c>
      <c r="AW1061" s="40" t="n"/>
      <c r="AY1061" s="40" t="n"/>
      <c r="BA1061" s="18" t="n"/>
      <c r="BC1061" s="18" t="n"/>
      <c r="BD1061" s="18" t="n"/>
      <c r="BK1061" s="18" t="n"/>
      <c r="BN1061" s="18" t="n"/>
      <c r="BY1061" s="18" t="n"/>
      <c r="CC1061" s="18" t="n"/>
      <c r="CH1061" s="18" t="n"/>
      <c r="CS1061" s="18" t="n"/>
      <c r="DD1061" s="34" t="inlineStr">
        <is>
          <t>X</t>
        </is>
      </c>
    </row>
    <row r="1062">
      <c r="D1062" s="12" t="n"/>
      <c r="E1062" s="14" t="n"/>
      <c r="H1062" s="16" t="n"/>
      <c r="I1062" s="11" t="n"/>
      <c r="J1062" s="33" t="n"/>
      <c r="K1062" s="33" t="n"/>
      <c r="L1062" s="33" t="n"/>
      <c r="M1062" s="33" t="n"/>
      <c r="N1062" s="8" t="n"/>
      <c r="AG1062" s="8" t="n"/>
      <c r="AI1062" s="30" t="n"/>
      <c r="AK1062" s="30" t="n"/>
      <c r="AL1062" s="21" t="n"/>
      <c r="AM1062" s="23">
        <f>LN(AL1062)</f>
        <v/>
      </c>
      <c r="AW1062" s="40" t="n"/>
      <c r="AY1062" s="40" t="n"/>
      <c r="BA1062" s="18" t="n"/>
      <c r="BC1062" s="18" t="n"/>
      <c r="BD1062" s="18" t="n"/>
      <c r="BK1062" s="18" t="n"/>
      <c r="BN1062" s="18" t="n"/>
      <c r="BY1062" s="18" t="n"/>
      <c r="CC1062" s="18" t="n"/>
      <c r="CH1062" s="18" t="n"/>
      <c r="CS1062" s="18" t="n"/>
      <c r="DD1062" s="34" t="inlineStr">
        <is>
          <t>X</t>
        </is>
      </c>
    </row>
    <row r="1063">
      <c r="D1063" s="12" t="n"/>
      <c r="E1063" s="14" t="n"/>
      <c r="H1063" s="16" t="n"/>
      <c r="I1063" s="11" t="n"/>
      <c r="J1063" s="33" t="n"/>
      <c r="K1063" s="33" t="n"/>
      <c r="L1063" s="33" t="n"/>
      <c r="M1063" s="33" t="n"/>
      <c r="N1063" s="8" t="n"/>
      <c r="AG1063" s="8" t="n"/>
      <c r="AI1063" s="30" t="n"/>
      <c r="AK1063" s="30" t="n"/>
      <c r="AL1063" s="21" t="n"/>
      <c r="AM1063" s="23">
        <f>LN(AL1063)</f>
        <v/>
      </c>
      <c r="AW1063" s="40" t="n"/>
      <c r="AY1063" s="40" t="n"/>
      <c r="BA1063" s="18" t="n"/>
      <c r="BC1063" s="18" t="n"/>
      <c r="BD1063" s="18" t="n"/>
      <c r="BK1063" s="18" t="n"/>
      <c r="BN1063" s="18" t="n"/>
      <c r="BY1063" s="18" t="n"/>
      <c r="CC1063" s="18" t="n"/>
      <c r="CH1063" s="18" t="n"/>
      <c r="CS1063" s="18" t="n"/>
      <c r="DD1063" s="34" t="inlineStr">
        <is>
          <t>X</t>
        </is>
      </c>
    </row>
    <row r="1064">
      <c r="D1064" s="12" t="n"/>
      <c r="E1064" s="14" t="n"/>
      <c r="H1064" s="16" t="n"/>
      <c r="I1064" s="11" t="n"/>
      <c r="J1064" s="33" t="n"/>
      <c r="K1064" s="33" t="n"/>
      <c r="L1064" s="33" t="n"/>
      <c r="M1064" s="33" t="n"/>
      <c r="N1064" s="8" t="n"/>
      <c r="AG1064" s="8" t="n"/>
      <c r="AI1064" s="30" t="n"/>
      <c r="AK1064" s="30" t="n"/>
      <c r="AL1064" s="21" t="n"/>
      <c r="AM1064" s="23">
        <f>LN(AL1064)</f>
        <v/>
      </c>
      <c r="AW1064" s="40" t="n"/>
      <c r="AY1064" s="40" t="n"/>
      <c r="BA1064" s="18" t="n"/>
      <c r="BC1064" s="18" t="n"/>
      <c r="BD1064" s="18" t="n"/>
      <c r="BK1064" s="18" t="n"/>
      <c r="BN1064" s="18" t="n"/>
      <c r="BY1064" s="18" t="n"/>
      <c r="CC1064" s="18" t="n"/>
      <c r="CH1064" s="18" t="n"/>
      <c r="CS1064" s="18" t="n"/>
      <c r="DD1064" s="34" t="inlineStr">
        <is>
          <t>X</t>
        </is>
      </c>
    </row>
    <row r="1065">
      <c r="D1065" s="12" t="n"/>
      <c r="E1065" s="14" t="n"/>
      <c r="H1065" s="16" t="n"/>
      <c r="I1065" s="11" t="n"/>
      <c r="J1065" s="33" t="n"/>
      <c r="K1065" s="33" t="n"/>
      <c r="L1065" s="33" t="n"/>
      <c r="M1065" s="33" t="n"/>
      <c r="N1065" s="8" t="n"/>
      <c r="AG1065" s="8" t="n"/>
      <c r="AI1065" s="30" t="n"/>
      <c r="AK1065" s="30" t="n"/>
      <c r="AL1065" s="21" t="n"/>
      <c r="AM1065" s="23">
        <f>LN(AL1065)</f>
        <v/>
      </c>
      <c r="AW1065" s="40" t="n"/>
      <c r="AY1065" s="40" t="n"/>
      <c r="BA1065" s="18" t="n"/>
      <c r="BC1065" s="18" t="n"/>
      <c r="BD1065" s="18" t="n"/>
      <c r="BK1065" s="18" t="n"/>
      <c r="BN1065" s="18" t="n"/>
      <c r="BY1065" s="18" t="n"/>
      <c r="CC1065" s="18" t="n"/>
      <c r="CH1065" s="18" t="n"/>
      <c r="CS1065" s="18" t="n"/>
      <c r="DD1065" s="34" t="inlineStr">
        <is>
          <t>X</t>
        </is>
      </c>
    </row>
    <row r="1066">
      <c r="D1066" s="12" t="n"/>
      <c r="E1066" s="14" t="n"/>
      <c r="H1066" s="16" t="n"/>
      <c r="I1066" s="11" t="n"/>
      <c r="J1066" s="33" t="n"/>
      <c r="K1066" s="33" t="n"/>
      <c r="L1066" s="33" t="n"/>
      <c r="M1066" s="33" t="n"/>
      <c r="N1066" s="8" t="n"/>
      <c r="AG1066" s="8" t="n"/>
      <c r="AI1066" s="30" t="n"/>
      <c r="AK1066" s="30" t="n"/>
      <c r="AL1066" s="21" t="n"/>
      <c r="AM1066" s="23">
        <f>LN(AL1066)</f>
        <v/>
      </c>
      <c r="AW1066" s="40" t="n"/>
      <c r="AY1066" s="40" t="n"/>
      <c r="BA1066" s="18" t="n"/>
      <c r="BC1066" s="18" t="n"/>
      <c r="BD1066" s="18" t="n"/>
      <c r="BK1066" s="18" t="n"/>
      <c r="BN1066" s="18" t="n"/>
      <c r="BY1066" s="18" t="n"/>
      <c r="CC1066" s="18" t="n"/>
      <c r="CH1066" s="18" t="n"/>
      <c r="CS1066" s="18" t="n"/>
      <c r="DD1066" s="34" t="inlineStr">
        <is>
          <t>X</t>
        </is>
      </c>
    </row>
    <row r="1067">
      <c r="D1067" s="12" t="n"/>
      <c r="E1067" s="14" t="n"/>
      <c r="H1067" s="16" t="n"/>
      <c r="I1067" s="11" t="n"/>
      <c r="J1067" s="33" t="n"/>
      <c r="K1067" s="33" t="n"/>
      <c r="L1067" s="33" t="n"/>
      <c r="M1067" s="33" t="n"/>
      <c r="N1067" s="8" t="n"/>
      <c r="AG1067" s="8" t="n"/>
      <c r="AI1067" s="30" t="n"/>
      <c r="AK1067" s="30" t="n"/>
      <c r="AL1067" s="21" t="n"/>
      <c r="AM1067" s="23">
        <f>LN(AL1067)</f>
        <v/>
      </c>
      <c r="AW1067" s="40" t="n"/>
      <c r="AY1067" s="40" t="n"/>
      <c r="BA1067" s="18" t="n"/>
      <c r="BC1067" s="18" t="n"/>
      <c r="BD1067" s="18" t="n"/>
      <c r="BK1067" s="18" t="n"/>
      <c r="BN1067" s="18" t="n"/>
      <c r="BY1067" s="18" t="n"/>
      <c r="CC1067" s="18" t="n"/>
      <c r="CH1067" s="18" t="n"/>
      <c r="CS1067" s="18" t="n"/>
      <c r="DD1067" s="34" t="inlineStr">
        <is>
          <t>X</t>
        </is>
      </c>
    </row>
    <row r="1068">
      <c r="D1068" s="12" t="n"/>
      <c r="E1068" s="14" t="n"/>
      <c r="H1068" s="16" t="n"/>
      <c r="I1068" s="11" t="n"/>
      <c r="J1068" s="33" t="n"/>
      <c r="K1068" s="33" t="n"/>
      <c r="L1068" s="33" t="n"/>
      <c r="M1068" s="33" t="n"/>
      <c r="N1068" s="8" t="n"/>
      <c r="AG1068" s="8" t="n"/>
      <c r="AI1068" s="30" t="n"/>
      <c r="AK1068" s="30" t="n"/>
      <c r="AL1068" s="21" t="n"/>
      <c r="AM1068" s="23">
        <f>LN(AL1068)</f>
        <v/>
      </c>
      <c r="AW1068" s="40" t="n"/>
      <c r="AY1068" s="40" t="n"/>
      <c r="BA1068" s="18" t="n"/>
      <c r="BC1068" s="18" t="n"/>
      <c r="BD1068" s="18" t="n"/>
      <c r="BK1068" s="18" t="n"/>
      <c r="BN1068" s="18" t="n"/>
      <c r="BY1068" s="18" t="n"/>
      <c r="CC1068" s="18" t="n"/>
      <c r="CH1068" s="18" t="n"/>
      <c r="CS1068" s="18" t="n"/>
      <c r="DD1068" s="34" t="inlineStr">
        <is>
          <t>X</t>
        </is>
      </c>
    </row>
    <row r="1069">
      <c r="D1069" s="12" t="n"/>
      <c r="E1069" s="14" t="n"/>
      <c r="H1069" s="16" t="n"/>
      <c r="I1069" s="11" t="n"/>
      <c r="J1069" s="33" t="n"/>
      <c r="K1069" s="33" t="n"/>
      <c r="L1069" s="33" t="n"/>
      <c r="M1069" s="33" t="n"/>
      <c r="N1069" s="8" t="n"/>
      <c r="AG1069" s="8" t="n"/>
      <c r="AI1069" s="30" t="n"/>
      <c r="AK1069" s="30" t="n"/>
      <c r="AL1069" s="21" t="n"/>
      <c r="AM1069" s="23">
        <f>LN(AL1069)</f>
        <v/>
      </c>
      <c r="AW1069" s="40" t="n"/>
      <c r="AY1069" s="40" t="n"/>
      <c r="BA1069" s="18" t="n"/>
      <c r="BC1069" s="18" t="n"/>
      <c r="BD1069" s="18" t="n"/>
      <c r="BK1069" s="18" t="n"/>
      <c r="BN1069" s="18" t="n"/>
      <c r="BY1069" s="18" t="n"/>
      <c r="CC1069" s="18" t="n"/>
      <c r="CH1069" s="18" t="n"/>
      <c r="CS1069" s="18" t="n"/>
      <c r="DD1069" s="34" t="inlineStr">
        <is>
          <t>X</t>
        </is>
      </c>
    </row>
    <row r="1070">
      <c r="D1070" s="12" t="n"/>
      <c r="E1070" s="14" t="n"/>
      <c r="H1070" s="16" t="n"/>
      <c r="I1070" s="11" t="n"/>
      <c r="J1070" s="33" t="n"/>
      <c r="K1070" s="33" t="n"/>
      <c r="L1070" s="33" t="n"/>
      <c r="M1070" s="33" t="n"/>
      <c r="N1070" s="8" t="n"/>
      <c r="AG1070" s="8" t="n"/>
      <c r="AI1070" s="30" t="n"/>
      <c r="AK1070" s="30" t="n"/>
      <c r="AL1070" s="21" t="n"/>
      <c r="AM1070" s="23">
        <f>LN(AL1070)</f>
        <v/>
      </c>
      <c r="AW1070" s="40" t="n"/>
      <c r="AY1070" s="40" t="n"/>
      <c r="BA1070" s="18" t="n"/>
      <c r="BC1070" s="18" t="n"/>
      <c r="BD1070" s="18" t="n"/>
      <c r="BK1070" s="18" t="n"/>
      <c r="BN1070" s="18" t="n"/>
      <c r="BY1070" s="18" t="n"/>
      <c r="CC1070" s="18" t="n"/>
      <c r="CH1070" s="18" t="n"/>
      <c r="CS1070" s="18" t="n"/>
      <c r="DD1070" s="34" t="inlineStr">
        <is>
          <t>X</t>
        </is>
      </c>
    </row>
    <row r="1071">
      <c r="D1071" s="12" t="n"/>
      <c r="E1071" s="14" t="n"/>
      <c r="H1071" s="16" t="n"/>
      <c r="I1071" s="11" t="n"/>
      <c r="J1071" s="33" t="n"/>
      <c r="K1071" s="33" t="n"/>
      <c r="L1071" s="33" t="n"/>
      <c r="M1071" s="33" t="n"/>
      <c r="N1071" s="8" t="n"/>
      <c r="AG1071" s="8" t="n"/>
      <c r="AI1071" s="30" t="n"/>
      <c r="AK1071" s="30" t="n"/>
      <c r="AL1071" s="21" t="n"/>
      <c r="AM1071" s="23">
        <f>LN(AL1071)</f>
        <v/>
      </c>
      <c r="AW1071" s="40" t="n"/>
      <c r="AY1071" s="40" t="n"/>
      <c r="BA1071" s="18" t="n"/>
      <c r="BC1071" s="18" t="n"/>
      <c r="BD1071" s="18" t="n"/>
      <c r="BK1071" s="18" t="n"/>
      <c r="BN1071" s="18" t="n"/>
      <c r="BY1071" s="18" t="n"/>
      <c r="CC1071" s="18" t="n"/>
      <c r="CH1071" s="18" t="n"/>
      <c r="CS1071" s="18" t="n"/>
      <c r="DD1071" s="34" t="inlineStr">
        <is>
          <t>X</t>
        </is>
      </c>
    </row>
    <row r="1072">
      <c r="D1072" s="12" t="n"/>
      <c r="E1072" s="14" t="n"/>
      <c r="H1072" s="16" t="n"/>
      <c r="I1072" s="11" t="n"/>
      <c r="J1072" s="33" t="n"/>
      <c r="K1072" s="33" t="n"/>
      <c r="L1072" s="33" t="n"/>
      <c r="M1072" s="33" t="n"/>
      <c r="N1072" s="8" t="n"/>
      <c r="AG1072" s="8" t="n"/>
      <c r="AI1072" s="30" t="n"/>
      <c r="AK1072" s="30" t="n"/>
      <c r="AL1072" s="21" t="n"/>
      <c r="AM1072" s="23">
        <f>LN(AL1072)</f>
        <v/>
      </c>
      <c r="AW1072" s="40" t="n"/>
      <c r="AY1072" s="40" t="n"/>
      <c r="BA1072" s="18" t="n"/>
      <c r="BC1072" s="18" t="n"/>
      <c r="BD1072" s="18" t="n"/>
      <c r="BK1072" s="18" t="n"/>
      <c r="BN1072" s="18" t="n"/>
      <c r="BY1072" s="18" t="n"/>
      <c r="CC1072" s="18" t="n"/>
      <c r="CH1072" s="18" t="n"/>
      <c r="CS1072" s="18" t="n"/>
      <c r="DD1072" s="34" t="inlineStr">
        <is>
          <t>X</t>
        </is>
      </c>
    </row>
    <row r="1073">
      <c r="D1073" s="12" t="n"/>
      <c r="E1073" s="14" t="n"/>
      <c r="H1073" s="16" t="n"/>
      <c r="I1073" s="11" t="n"/>
      <c r="J1073" s="33" t="n"/>
      <c r="K1073" s="33" t="n"/>
      <c r="L1073" s="33" t="n"/>
      <c r="M1073" s="33" t="n"/>
      <c r="N1073" s="8" t="n"/>
      <c r="AG1073" s="8" t="n"/>
      <c r="AI1073" s="30" t="n"/>
      <c r="AK1073" s="30" t="n"/>
      <c r="AL1073" s="21" t="n"/>
      <c r="AM1073" s="23">
        <f>LN(AL1073)</f>
        <v/>
      </c>
      <c r="AW1073" s="40" t="n"/>
      <c r="AY1073" s="40" t="n"/>
      <c r="BA1073" s="18" t="n"/>
      <c r="BC1073" s="18" t="n"/>
      <c r="BD1073" s="18" t="n"/>
      <c r="BK1073" s="18" t="n"/>
      <c r="BN1073" s="18" t="n"/>
      <c r="BY1073" s="18" t="n"/>
      <c r="CC1073" s="18" t="n"/>
      <c r="CH1073" s="18" t="n"/>
      <c r="CS1073" s="18" t="n"/>
      <c r="DD1073" s="34" t="inlineStr">
        <is>
          <t>X</t>
        </is>
      </c>
    </row>
    <row r="1074">
      <c r="D1074" s="12" t="n"/>
      <c r="E1074" s="14" t="n"/>
      <c r="H1074" s="16" t="n"/>
      <c r="I1074" s="11" t="n"/>
      <c r="J1074" s="33" t="n"/>
      <c r="K1074" s="33" t="n"/>
      <c r="L1074" s="33" t="n"/>
      <c r="M1074" s="33" t="n"/>
      <c r="N1074" s="8" t="n"/>
      <c r="AG1074" s="8" t="n"/>
      <c r="AI1074" s="30" t="n"/>
      <c r="AK1074" s="30" t="n"/>
      <c r="AL1074" s="21" t="n"/>
      <c r="AM1074" s="23">
        <f>LN(AL1074)</f>
        <v/>
      </c>
      <c r="AW1074" s="40" t="n"/>
      <c r="AY1074" s="40" t="n"/>
      <c r="BA1074" s="18" t="n"/>
      <c r="BC1074" s="18" t="n"/>
      <c r="BD1074" s="18" t="n"/>
      <c r="BK1074" s="18" t="n"/>
      <c r="BN1074" s="18" t="n"/>
      <c r="BY1074" s="18" t="n"/>
      <c r="CC1074" s="18" t="n"/>
      <c r="CH1074" s="18" t="n"/>
      <c r="CS1074" s="18" t="n"/>
      <c r="DD1074" s="34" t="inlineStr">
        <is>
          <t>X</t>
        </is>
      </c>
    </row>
    <row r="1075">
      <c r="D1075" s="12" t="n"/>
      <c r="E1075" s="14" t="n"/>
      <c r="H1075" s="16" t="n"/>
      <c r="I1075" s="11" t="n"/>
      <c r="J1075" s="33" t="n"/>
      <c r="K1075" s="33" t="n"/>
      <c r="L1075" s="33" t="n"/>
      <c r="M1075" s="33" t="n"/>
      <c r="N1075" s="8" t="n"/>
      <c r="AG1075" s="8" t="n"/>
      <c r="AI1075" s="30" t="n"/>
      <c r="AK1075" s="30" t="n"/>
      <c r="AL1075" s="21" t="n"/>
      <c r="AM1075" s="23">
        <f>LN(AL1075)</f>
        <v/>
      </c>
      <c r="AW1075" s="40" t="n"/>
      <c r="AY1075" s="40" t="n"/>
      <c r="BA1075" s="18" t="n"/>
      <c r="BC1075" s="18" t="n"/>
      <c r="BD1075" s="18" t="n"/>
      <c r="BK1075" s="18" t="n"/>
      <c r="BN1075" s="18" t="n"/>
      <c r="BY1075" s="18" t="n"/>
      <c r="CC1075" s="18" t="n"/>
      <c r="CH1075" s="18" t="n"/>
      <c r="CS1075" s="18" t="n"/>
      <c r="DD1075" s="34" t="inlineStr">
        <is>
          <t>X</t>
        </is>
      </c>
    </row>
    <row r="1076">
      <c r="D1076" s="12" t="n"/>
      <c r="E1076" s="14" t="n"/>
      <c r="H1076" s="16" t="n"/>
      <c r="I1076" s="11" t="n"/>
      <c r="J1076" s="33" t="n"/>
      <c r="K1076" s="33" t="n"/>
      <c r="L1076" s="33" t="n"/>
      <c r="M1076" s="33" t="n"/>
      <c r="N1076" s="8" t="n"/>
      <c r="AG1076" s="8" t="n"/>
      <c r="AI1076" s="30" t="n"/>
      <c r="AK1076" s="30" t="n"/>
      <c r="AL1076" s="21" t="n"/>
      <c r="AM1076" s="23">
        <f>LN(AL1076)</f>
        <v/>
      </c>
      <c r="AW1076" s="40" t="n"/>
      <c r="AY1076" s="40" t="n"/>
      <c r="BA1076" s="18" t="n"/>
      <c r="BC1076" s="18" t="n"/>
      <c r="BD1076" s="18" t="n"/>
      <c r="BK1076" s="18" t="n"/>
      <c r="BN1076" s="18" t="n"/>
      <c r="BY1076" s="18" t="n"/>
      <c r="CC1076" s="18" t="n"/>
      <c r="CH1076" s="18" t="n"/>
      <c r="CS1076" s="18" t="n"/>
      <c r="DD1076" s="34" t="inlineStr">
        <is>
          <t>X</t>
        </is>
      </c>
    </row>
    <row r="1077">
      <c r="D1077" s="12" t="n"/>
      <c r="E1077" s="14" t="n"/>
      <c r="H1077" s="16" t="n"/>
      <c r="I1077" s="11" t="n"/>
      <c r="J1077" s="33" t="n"/>
      <c r="K1077" s="33" t="n"/>
      <c r="L1077" s="33" t="n"/>
      <c r="M1077" s="33" t="n"/>
      <c r="N1077" s="8" t="n"/>
      <c r="AG1077" s="8" t="n"/>
      <c r="AI1077" s="30" t="n"/>
      <c r="AK1077" s="30" t="n"/>
      <c r="AL1077" s="21" t="n"/>
      <c r="AM1077" s="23">
        <f>LN(AL1077)</f>
        <v/>
      </c>
      <c r="AW1077" s="40" t="n"/>
      <c r="AY1077" s="40" t="n"/>
      <c r="BA1077" s="18" t="n"/>
      <c r="BC1077" s="18" t="n"/>
      <c r="BD1077" s="18" t="n"/>
      <c r="BK1077" s="18" t="n"/>
      <c r="BN1077" s="18" t="n"/>
      <c r="BY1077" s="18" t="n"/>
      <c r="CC1077" s="18" t="n"/>
      <c r="CH1077" s="18" t="n"/>
      <c r="CS1077" s="18" t="n"/>
      <c r="DD1077" s="34" t="inlineStr">
        <is>
          <t>X</t>
        </is>
      </c>
    </row>
    <row r="1078">
      <c r="D1078" s="12" t="n"/>
      <c r="E1078" s="14" t="n"/>
      <c r="H1078" s="16" t="n"/>
      <c r="I1078" s="11" t="n"/>
      <c r="J1078" s="33" t="n"/>
      <c r="K1078" s="33" t="n"/>
      <c r="L1078" s="33" t="n"/>
      <c r="M1078" s="33" t="n"/>
      <c r="N1078" s="8" t="n"/>
      <c r="AG1078" s="8" t="n"/>
      <c r="AI1078" s="30" t="n"/>
      <c r="AK1078" s="30" t="n"/>
      <c r="AL1078" s="21" t="n"/>
      <c r="AM1078" s="23">
        <f>LN(AL1078)</f>
        <v/>
      </c>
      <c r="AW1078" s="40" t="n"/>
      <c r="AY1078" s="40" t="n"/>
      <c r="BA1078" s="18" t="n"/>
      <c r="BC1078" s="18" t="n"/>
      <c r="BD1078" s="18" t="n"/>
      <c r="BK1078" s="18" t="n"/>
      <c r="BN1078" s="18" t="n"/>
      <c r="BY1078" s="18" t="n"/>
      <c r="CC1078" s="18" t="n"/>
      <c r="CH1078" s="18" t="n"/>
      <c r="CS1078" s="18" t="n"/>
      <c r="DD1078" s="34" t="inlineStr">
        <is>
          <t>X</t>
        </is>
      </c>
    </row>
    <row r="1079">
      <c r="D1079" s="12" t="n"/>
      <c r="E1079" s="14" t="n"/>
      <c r="H1079" s="16" t="n"/>
      <c r="I1079" s="11" t="n"/>
      <c r="J1079" s="33" t="n"/>
      <c r="K1079" s="33" t="n"/>
      <c r="L1079" s="33" t="n"/>
      <c r="M1079" s="33" t="n"/>
      <c r="N1079" s="8" t="n"/>
      <c r="AG1079" s="8" t="n"/>
      <c r="AI1079" s="30" t="n"/>
      <c r="AK1079" s="30" t="n"/>
      <c r="AL1079" s="21" t="n"/>
      <c r="AM1079" s="23">
        <f>LN(AL1079)</f>
        <v/>
      </c>
      <c r="AW1079" s="40" t="n"/>
      <c r="AY1079" s="40" t="n"/>
      <c r="BA1079" s="18" t="n"/>
      <c r="BC1079" s="18" t="n"/>
      <c r="BD1079" s="18" t="n"/>
      <c r="BK1079" s="18" t="n"/>
      <c r="BN1079" s="18" t="n"/>
      <c r="BY1079" s="18" t="n"/>
      <c r="CC1079" s="18" t="n"/>
      <c r="CH1079" s="18" t="n"/>
      <c r="CS1079" s="18" t="n"/>
      <c r="DD1079" s="34" t="inlineStr">
        <is>
          <t>X</t>
        </is>
      </c>
    </row>
    <row r="1080">
      <c r="D1080" s="12" t="n"/>
      <c r="E1080" s="14" t="n"/>
      <c r="H1080" s="16" t="n"/>
      <c r="I1080" s="11" t="n"/>
      <c r="J1080" s="33" t="n"/>
      <c r="K1080" s="33" t="n"/>
      <c r="L1080" s="33" t="n"/>
      <c r="M1080" s="33" t="n"/>
      <c r="N1080" s="8" t="n"/>
      <c r="AG1080" s="8" t="n"/>
      <c r="AI1080" s="30" t="n"/>
      <c r="AK1080" s="30" t="n"/>
      <c r="AL1080" s="21" t="n"/>
      <c r="AM1080" s="23">
        <f>LN(AL1080)</f>
        <v/>
      </c>
      <c r="AW1080" s="40" t="n"/>
      <c r="AY1080" s="40" t="n"/>
      <c r="BA1080" s="18" t="n"/>
      <c r="BC1080" s="18" t="n"/>
      <c r="BD1080" s="18" t="n"/>
      <c r="BK1080" s="18" t="n"/>
      <c r="BN1080" s="18" t="n"/>
      <c r="BY1080" s="18" t="n"/>
      <c r="CC1080" s="18" t="n"/>
      <c r="CH1080" s="18" t="n"/>
      <c r="CS1080" s="18" t="n"/>
      <c r="DD1080" s="34" t="inlineStr">
        <is>
          <t>X</t>
        </is>
      </c>
    </row>
    <row r="1081">
      <c r="D1081" s="12" t="n"/>
      <c r="E1081" s="14" t="n"/>
      <c r="H1081" s="16" t="n"/>
      <c r="I1081" s="11" t="n"/>
      <c r="J1081" s="33" t="n"/>
      <c r="K1081" s="33" t="n"/>
      <c r="L1081" s="33" t="n"/>
      <c r="M1081" s="33" t="n"/>
      <c r="N1081" s="8" t="n"/>
      <c r="AG1081" s="8" t="n"/>
      <c r="AI1081" s="30" t="n"/>
      <c r="AK1081" s="30" t="n"/>
      <c r="AL1081" s="21" t="n"/>
      <c r="AM1081" s="23">
        <f>LN(AL1081)</f>
        <v/>
      </c>
      <c r="AW1081" s="40" t="n"/>
      <c r="AY1081" s="40" t="n"/>
      <c r="BA1081" s="18" t="n"/>
      <c r="BC1081" s="18" t="n"/>
      <c r="BD1081" s="18" t="n"/>
      <c r="BK1081" s="18" t="n"/>
      <c r="BN1081" s="18" t="n"/>
      <c r="BY1081" s="18" t="n"/>
      <c r="CC1081" s="18" t="n"/>
      <c r="CH1081" s="18" t="n"/>
      <c r="CS1081" s="18" t="n"/>
      <c r="DD1081" s="34" t="inlineStr">
        <is>
          <t>X</t>
        </is>
      </c>
    </row>
    <row r="1082">
      <c r="D1082" s="12" t="n"/>
      <c r="E1082" s="14" t="n"/>
      <c r="H1082" s="16" t="n"/>
      <c r="I1082" s="11" t="n"/>
      <c r="J1082" s="33" t="n"/>
      <c r="K1082" s="33" t="n"/>
      <c r="L1082" s="33" t="n"/>
      <c r="M1082" s="33" t="n"/>
      <c r="N1082" s="8" t="n"/>
      <c r="AG1082" s="8" t="n"/>
      <c r="AI1082" s="30" t="n"/>
      <c r="AK1082" s="30" t="n"/>
      <c r="AL1082" s="21" t="n"/>
      <c r="AM1082" s="23">
        <f>LN(AL1082)</f>
        <v/>
      </c>
      <c r="AW1082" s="40" t="n"/>
      <c r="AY1082" s="40" t="n"/>
      <c r="BA1082" s="18" t="n"/>
      <c r="BC1082" s="18" t="n"/>
      <c r="BD1082" s="18" t="n"/>
      <c r="BK1082" s="18" t="n"/>
      <c r="BN1082" s="18" t="n"/>
      <c r="BY1082" s="18" t="n"/>
      <c r="CC1082" s="18" t="n"/>
      <c r="CH1082" s="18" t="n"/>
      <c r="CS1082" s="18" t="n"/>
      <c r="DD1082" s="34" t="inlineStr">
        <is>
          <t>X</t>
        </is>
      </c>
    </row>
    <row r="1083">
      <c r="D1083" s="12" t="n"/>
      <c r="E1083" s="14" t="n"/>
      <c r="H1083" s="16" t="n"/>
      <c r="I1083" s="11" t="n"/>
      <c r="J1083" s="33" t="n"/>
      <c r="K1083" s="33" t="n"/>
      <c r="L1083" s="33" t="n"/>
      <c r="M1083" s="33" t="n"/>
      <c r="N1083" s="8" t="n"/>
      <c r="AG1083" s="8" t="n"/>
      <c r="AI1083" s="30" t="n"/>
      <c r="AK1083" s="30" t="n"/>
      <c r="AL1083" s="21" t="n"/>
      <c r="AM1083" s="23">
        <f>LN(AL1083)</f>
        <v/>
      </c>
      <c r="AW1083" s="40" t="n"/>
      <c r="AY1083" s="40" t="n"/>
      <c r="BA1083" s="18" t="n"/>
      <c r="BC1083" s="18" t="n"/>
      <c r="BD1083" s="18" t="n"/>
      <c r="BK1083" s="18" t="n"/>
      <c r="BN1083" s="18" t="n"/>
      <c r="BY1083" s="18" t="n"/>
      <c r="CC1083" s="18" t="n"/>
      <c r="CH1083" s="18" t="n"/>
      <c r="CS1083" s="18" t="n"/>
      <c r="DD1083" s="34" t="inlineStr">
        <is>
          <t>X</t>
        </is>
      </c>
    </row>
    <row r="1084">
      <c r="D1084" s="12" t="n"/>
      <c r="E1084" s="14" t="n"/>
      <c r="H1084" s="16" t="n"/>
      <c r="I1084" s="11" t="n"/>
      <c r="J1084" s="33" t="n"/>
      <c r="K1084" s="33" t="n"/>
      <c r="L1084" s="33" t="n"/>
      <c r="M1084" s="33" t="n"/>
      <c r="N1084" s="8" t="n"/>
      <c r="AG1084" s="8" t="n"/>
      <c r="AI1084" s="30" t="n"/>
      <c r="AK1084" s="30" t="n"/>
      <c r="AL1084" s="21" t="n"/>
      <c r="AM1084" s="23">
        <f>LN(AL1084)</f>
        <v/>
      </c>
      <c r="AW1084" s="40" t="n"/>
      <c r="AY1084" s="40" t="n"/>
      <c r="BA1084" s="18" t="n"/>
      <c r="BC1084" s="18" t="n"/>
      <c r="BD1084" s="18" t="n"/>
      <c r="BK1084" s="18" t="n"/>
      <c r="BN1084" s="18" t="n"/>
      <c r="BY1084" s="18" t="n"/>
      <c r="CC1084" s="18" t="n"/>
      <c r="CH1084" s="18" t="n"/>
      <c r="CS1084" s="18" t="n"/>
      <c r="DD1084" s="34" t="inlineStr">
        <is>
          <t>X</t>
        </is>
      </c>
    </row>
    <row r="1085">
      <c r="D1085" s="12" t="n"/>
      <c r="E1085" s="14" t="n"/>
      <c r="H1085" s="16" t="n"/>
      <c r="I1085" s="11" t="n"/>
      <c r="J1085" s="33" t="n"/>
      <c r="K1085" s="33" t="n"/>
      <c r="L1085" s="33" t="n"/>
      <c r="M1085" s="33" t="n"/>
      <c r="N1085" s="8" t="n"/>
      <c r="AG1085" s="8" t="n"/>
      <c r="AI1085" s="30" t="n"/>
      <c r="AK1085" s="30" t="n"/>
      <c r="AL1085" s="21" t="n"/>
      <c r="AM1085" s="23">
        <f>LN(AL1085)</f>
        <v/>
      </c>
      <c r="AW1085" s="40" t="n"/>
      <c r="AY1085" s="40" t="n"/>
      <c r="BA1085" s="18" t="n"/>
      <c r="BC1085" s="18" t="n"/>
      <c r="BD1085" s="18" t="n"/>
      <c r="BK1085" s="18" t="n"/>
      <c r="BN1085" s="18" t="n"/>
      <c r="BY1085" s="18" t="n"/>
      <c r="CC1085" s="18" t="n"/>
      <c r="CH1085" s="18" t="n"/>
      <c r="CS1085" s="18" t="n"/>
      <c r="DD1085" s="34" t="inlineStr">
        <is>
          <t>X</t>
        </is>
      </c>
    </row>
    <row r="1086">
      <c r="D1086" s="12" t="n"/>
      <c r="E1086" s="14" t="n"/>
      <c r="H1086" s="16" t="n"/>
      <c r="I1086" s="11" t="n"/>
      <c r="J1086" s="33" t="n"/>
      <c r="K1086" s="33" t="n"/>
      <c r="L1086" s="33" t="n"/>
      <c r="M1086" s="33" t="n"/>
      <c r="N1086" s="8" t="n"/>
      <c r="AG1086" s="8" t="n"/>
      <c r="AI1086" s="30" t="n"/>
      <c r="AK1086" s="30" t="n"/>
      <c r="AL1086" s="21" t="n"/>
      <c r="AM1086" s="23">
        <f>LN(AL1086)</f>
        <v/>
      </c>
      <c r="AW1086" s="40" t="n"/>
      <c r="AY1086" s="40" t="n"/>
      <c r="BA1086" s="18" t="n"/>
      <c r="BC1086" s="18" t="n"/>
      <c r="BD1086" s="18" t="n"/>
      <c r="BK1086" s="18" t="n"/>
      <c r="BN1086" s="18" t="n"/>
      <c r="BY1086" s="18" t="n"/>
      <c r="CC1086" s="18" t="n"/>
      <c r="CH1086" s="18" t="n"/>
      <c r="CS1086" s="18" t="n"/>
      <c r="DD1086" s="34" t="inlineStr">
        <is>
          <t>X</t>
        </is>
      </c>
    </row>
    <row r="1087">
      <c r="D1087" s="12" t="n"/>
      <c r="E1087" s="14" t="n"/>
      <c r="H1087" s="16" t="n"/>
      <c r="I1087" s="11" t="n"/>
      <c r="J1087" s="33" t="n"/>
      <c r="K1087" s="33" t="n"/>
      <c r="L1087" s="33" t="n"/>
      <c r="M1087" s="33" t="n"/>
      <c r="N1087" s="8" t="n"/>
      <c r="AG1087" s="8" t="n"/>
      <c r="AI1087" s="30" t="n"/>
      <c r="AK1087" s="30" t="n"/>
      <c r="AL1087" s="21" t="n"/>
      <c r="AM1087" s="23">
        <f>LN(AL1087)</f>
        <v/>
      </c>
      <c r="AW1087" s="40" t="n"/>
      <c r="AY1087" s="40" t="n"/>
      <c r="BA1087" s="18" t="n"/>
      <c r="BC1087" s="18" t="n"/>
      <c r="BD1087" s="18" t="n"/>
      <c r="BK1087" s="18" t="n"/>
      <c r="BN1087" s="18" t="n"/>
      <c r="BY1087" s="18" t="n"/>
      <c r="CC1087" s="18" t="n"/>
      <c r="CH1087" s="18" t="n"/>
      <c r="CS1087" s="18" t="n"/>
      <c r="DD1087" s="34" t="inlineStr">
        <is>
          <t>X</t>
        </is>
      </c>
    </row>
    <row r="1088">
      <c r="D1088" s="12" t="n"/>
      <c r="E1088" s="14" t="n"/>
      <c r="H1088" s="16" t="n"/>
      <c r="I1088" s="11" t="n"/>
      <c r="J1088" s="33" t="n"/>
      <c r="K1088" s="33" t="n"/>
      <c r="L1088" s="33" t="n"/>
      <c r="M1088" s="33" t="n"/>
      <c r="N1088" s="8" t="n"/>
      <c r="AG1088" s="8" t="n"/>
      <c r="AI1088" s="30" t="n"/>
      <c r="AK1088" s="30" t="n"/>
      <c r="AL1088" s="21" t="n"/>
      <c r="AM1088" s="23">
        <f>LN(AL1088)</f>
        <v/>
      </c>
      <c r="AW1088" s="40" t="n"/>
      <c r="AY1088" s="40" t="n"/>
      <c r="BA1088" s="18" t="n"/>
      <c r="BC1088" s="18" t="n"/>
      <c r="BD1088" s="18" t="n"/>
      <c r="BK1088" s="18" t="n"/>
      <c r="BN1088" s="18" t="n"/>
      <c r="BY1088" s="18" t="n"/>
      <c r="CC1088" s="18" t="n"/>
      <c r="CH1088" s="18" t="n"/>
      <c r="CS1088" s="18" t="n"/>
      <c r="DD1088" s="34" t="inlineStr">
        <is>
          <t>X</t>
        </is>
      </c>
    </row>
    <row r="1089">
      <c r="D1089" s="12" t="n"/>
      <c r="E1089" s="14" t="n"/>
      <c r="H1089" s="16" t="n"/>
      <c r="I1089" s="11" t="n"/>
      <c r="J1089" s="33" t="n"/>
      <c r="K1089" s="33" t="n"/>
      <c r="L1089" s="33" t="n"/>
      <c r="M1089" s="33" t="n"/>
      <c r="N1089" s="8" t="n"/>
      <c r="AG1089" s="8" t="n"/>
      <c r="AI1089" s="30" t="n"/>
      <c r="AK1089" s="30" t="n"/>
      <c r="AL1089" s="21" t="n"/>
      <c r="AM1089" s="23">
        <f>LN(AL1089)</f>
        <v/>
      </c>
      <c r="AW1089" s="40" t="n"/>
      <c r="AY1089" s="40" t="n"/>
      <c r="BA1089" s="18" t="n"/>
      <c r="BC1089" s="18" t="n"/>
      <c r="BD1089" s="18" t="n"/>
      <c r="BK1089" s="18" t="n"/>
      <c r="BN1089" s="18" t="n"/>
      <c r="BY1089" s="18" t="n"/>
      <c r="CC1089" s="18" t="n"/>
      <c r="CH1089" s="18" t="n"/>
      <c r="CS1089" s="18" t="n"/>
      <c r="DD1089" s="34" t="inlineStr">
        <is>
          <t>X</t>
        </is>
      </c>
    </row>
    <row r="1090">
      <c r="D1090" s="12" t="n"/>
      <c r="E1090" s="14" t="n"/>
      <c r="H1090" s="16" t="n"/>
      <c r="I1090" s="11" t="n"/>
      <c r="J1090" s="33" t="n"/>
      <c r="K1090" s="33" t="n"/>
      <c r="L1090" s="33" t="n"/>
      <c r="M1090" s="33" t="n"/>
      <c r="N1090" s="8" t="n"/>
      <c r="AG1090" s="8" t="n"/>
      <c r="AI1090" s="30" t="n"/>
      <c r="AK1090" s="30" t="n"/>
      <c r="AL1090" s="21" t="n"/>
      <c r="AM1090" s="23">
        <f>LN(AL1090)</f>
        <v/>
      </c>
      <c r="AW1090" s="40" t="n"/>
      <c r="AY1090" s="40" t="n"/>
      <c r="BA1090" s="18" t="n"/>
      <c r="BC1090" s="18" t="n"/>
      <c r="BD1090" s="18" t="n"/>
      <c r="BK1090" s="18" t="n"/>
      <c r="BN1090" s="18" t="n"/>
      <c r="BY1090" s="18" t="n"/>
      <c r="CC1090" s="18" t="n"/>
      <c r="CH1090" s="18" t="n"/>
      <c r="CS1090" s="18" t="n"/>
      <c r="DD1090" s="34" t="inlineStr">
        <is>
          <t>X</t>
        </is>
      </c>
    </row>
    <row r="1091">
      <c r="D1091" s="12" t="n"/>
      <c r="E1091" s="14" t="n"/>
      <c r="H1091" s="16" t="n"/>
      <c r="I1091" s="11" t="n"/>
      <c r="J1091" s="33" t="n"/>
      <c r="K1091" s="33" t="n"/>
      <c r="L1091" s="33" t="n"/>
      <c r="M1091" s="33" t="n"/>
      <c r="N1091" s="8" t="n"/>
      <c r="AG1091" s="8" t="n"/>
      <c r="AI1091" s="30" t="n"/>
      <c r="AK1091" s="30" t="n"/>
      <c r="AL1091" s="21" t="n"/>
      <c r="AM1091" s="23">
        <f>LN(AL1091)</f>
        <v/>
      </c>
      <c r="AW1091" s="40" t="n"/>
      <c r="AY1091" s="40" t="n"/>
      <c r="BA1091" s="18" t="n"/>
      <c r="BC1091" s="18" t="n"/>
      <c r="BD1091" s="18" t="n"/>
      <c r="BK1091" s="18" t="n"/>
      <c r="BN1091" s="18" t="n"/>
      <c r="BY1091" s="18" t="n"/>
      <c r="CC1091" s="18" t="n"/>
      <c r="CH1091" s="18" t="n"/>
      <c r="CS1091" s="18" t="n"/>
      <c r="DD1091" s="34" t="inlineStr">
        <is>
          <t>X</t>
        </is>
      </c>
    </row>
    <row r="1092">
      <c r="D1092" s="12" t="n"/>
      <c r="E1092" s="14" t="n"/>
      <c r="H1092" s="16" t="n"/>
      <c r="I1092" s="11" t="n"/>
      <c r="J1092" s="33" t="n"/>
      <c r="K1092" s="33" t="n"/>
      <c r="L1092" s="33" t="n"/>
      <c r="M1092" s="33" t="n"/>
      <c r="N1092" s="8" t="n"/>
      <c r="AG1092" s="8" t="n"/>
      <c r="AI1092" s="30" t="n"/>
      <c r="AK1092" s="30" t="n"/>
      <c r="AL1092" s="21" t="n"/>
      <c r="AM1092" s="23">
        <f>LN(AL1092)</f>
        <v/>
      </c>
      <c r="AW1092" s="40" t="n"/>
      <c r="AY1092" s="40" t="n"/>
      <c r="BA1092" s="18" t="n"/>
      <c r="BC1092" s="18" t="n"/>
      <c r="BD1092" s="18" t="n"/>
      <c r="BK1092" s="18" t="n"/>
      <c r="BN1092" s="18" t="n"/>
      <c r="BY1092" s="18" t="n"/>
      <c r="CC1092" s="18" t="n"/>
      <c r="CH1092" s="18" t="n"/>
      <c r="CS1092" s="18" t="n"/>
      <c r="DD1092" s="34" t="inlineStr">
        <is>
          <t>X</t>
        </is>
      </c>
    </row>
    <row r="1093">
      <c r="D1093" s="12" t="n"/>
      <c r="E1093" s="14" t="n"/>
      <c r="H1093" s="16" t="n"/>
      <c r="I1093" s="11" t="n"/>
      <c r="J1093" s="33" t="n"/>
      <c r="K1093" s="33" t="n"/>
      <c r="L1093" s="33" t="n"/>
      <c r="M1093" s="33" t="n"/>
      <c r="N1093" s="8" t="n"/>
      <c r="AG1093" s="8" t="n"/>
      <c r="AI1093" s="30" t="n"/>
      <c r="AK1093" s="30" t="n"/>
      <c r="AL1093" s="21" t="n"/>
      <c r="AM1093" s="23">
        <f>LN(AL1093)</f>
        <v/>
      </c>
      <c r="AW1093" s="40" t="n"/>
      <c r="AY1093" s="40" t="n"/>
      <c r="BA1093" s="18" t="n"/>
      <c r="BC1093" s="18" t="n"/>
      <c r="BD1093" s="18" t="n"/>
      <c r="BK1093" s="18" t="n"/>
      <c r="BN1093" s="18" t="n"/>
      <c r="BY1093" s="18" t="n"/>
      <c r="CC1093" s="18" t="n"/>
      <c r="CH1093" s="18" t="n"/>
      <c r="CS1093" s="18" t="n"/>
      <c r="DD1093" s="34" t="inlineStr">
        <is>
          <t>X</t>
        </is>
      </c>
    </row>
    <row r="1094">
      <c r="D1094" s="12" t="n"/>
      <c r="E1094" s="14" t="n"/>
      <c r="H1094" s="16" t="n"/>
      <c r="I1094" s="11" t="n"/>
      <c r="J1094" s="33" t="n"/>
      <c r="K1094" s="33" t="n"/>
      <c r="L1094" s="33" t="n"/>
      <c r="M1094" s="33" t="n"/>
      <c r="N1094" s="8" t="n"/>
      <c r="AG1094" s="8" t="n"/>
      <c r="AI1094" s="30" t="n"/>
      <c r="AK1094" s="30" t="n"/>
      <c r="AL1094" s="21" t="n"/>
      <c r="AM1094" s="23">
        <f>LN(AL1094)</f>
        <v/>
      </c>
      <c r="AW1094" s="40" t="n"/>
      <c r="AY1094" s="40" t="n"/>
      <c r="BA1094" s="18" t="n"/>
      <c r="BC1094" s="18" t="n"/>
      <c r="BD1094" s="18" t="n"/>
      <c r="BK1094" s="18" t="n"/>
      <c r="BN1094" s="18" t="n"/>
      <c r="BY1094" s="18" t="n"/>
      <c r="CC1094" s="18" t="n"/>
      <c r="CH1094" s="18" t="n"/>
      <c r="CS1094" s="18" t="n"/>
      <c r="DD1094" s="34" t="inlineStr">
        <is>
          <t>X</t>
        </is>
      </c>
    </row>
    <row r="1095">
      <c r="D1095" s="12" t="n"/>
      <c r="E1095" s="14" t="n"/>
      <c r="H1095" s="16" t="n"/>
      <c r="I1095" s="11" t="n"/>
      <c r="J1095" s="33" t="n"/>
      <c r="K1095" s="33" t="n"/>
      <c r="L1095" s="33" t="n"/>
      <c r="M1095" s="33" t="n"/>
      <c r="N1095" s="8" t="n"/>
      <c r="AG1095" s="8" t="n"/>
      <c r="AI1095" s="30" t="n"/>
      <c r="AK1095" s="30" t="n"/>
      <c r="AL1095" s="21" t="n"/>
      <c r="AM1095" s="23">
        <f>LN(AL1095)</f>
        <v/>
      </c>
      <c r="AW1095" s="40" t="n"/>
      <c r="AY1095" s="40" t="n"/>
      <c r="BA1095" s="18" t="n"/>
      <c r="BC1095" s="18" t="n"/>
      <c r="BD1095" s="18" t="n"/>
      <c r="BK1095" s="18" t="n"/>
      <c r="BN1095" s="18" t="n"/>
      <c r="BY1095" s="18" t="n"/>
      <c r="CC1095" s="18" t="n"/>
      <c r="CH1095" s="18" t="n"/>
      <c r="CS1095" s="18" t="n"/>
      <c r="DD1095" s="34" t="inlineStr">
        <is>
          <t>X</t>
        </is>
      </c>
    </row>
    <row r="1096">
      <c r="D1096" s="12" t="n"/>
      <c r="E1096" s="14" t="n"/>
      <c r="H1096" s="16" t="n"/>
      <c r="I1096" s="11" t="n"/>
      <c r="J1096" s="33" t="n"/>
      <c r="K1096" s="33" t="n"/>
      <c r="L1096" s="33" t="n"/>
      <c r="M1096" s="33" t="n"/>
      <c r="N1096" s="8" t="n"/>
      <c r="AG1096" s="8" t="n"/>
      <c r="AI1096" s="30" t="n"/>
      <c r="AK1096" s="30" t="n"/>
      <c r="AL1096" s="21" t="n"/>
      <c r="AM1096" s="23">
        <f>LN(AL1096)</f>
        <v/>
      </c>
      <c r="AW1096" s="40" t="n"/>
      <c r="AY1096" s="40" t="n"/>
      <c r="BA1096" s="18" t="n"/>
      <c r="BC1096" s="18" t="n"/>
      <c r="BD1096" s="18" t="n"/>
      <c r="BK1096" s="18" t="n"/>
      <c r="BN1096" s="18" t="n"/>
      <c r="BY1096" s="18" t="n"/>
      <c r="CC1096" s="18" t="n"/>
      <c r="CH1096" s="18" t="n"/>
      <c r="CS1096" s="18" t="n"/>
      <c r="DD1096" s="34" t="inlineStr">
        <is>
          <t>X</t>
        </is>
      </c>
    </row>
    <row r="1097">
      <c r="D1097" s="12" t="n"/>
      <c r="E1097" s="14" t="n"/>
      <c r="H1097" s="16" t="n"/>
      <c r="I1097" s="11" t="n"/>
      <c r="J1097" s="33" t="n"/>
      <c r="K1097" s="33" t="n"/>
      <c r="L1097" s="33" t="n"/>
      <c r="M1097" s="33" t="n"/>
      <c r="N1097" s="8" t="n"/>
      <c r="AG1097" s="8" t="n"/>
      <c r="AI1097" s="30" t="n"/>
      <c r="AK1097" s="30" t="n"/>
      <c r="AL1097" s="21" t="n"/>
      <c r="AM1097" s="23">
        <f>LN(AL1097)</f>
        <v/>
      </c>
      <c r="AW1097" s="40" t="n"/>
      <c r="AY1097" s="40" t="n"/>
      <c r="BA1097" s="18" t="n"/>
      <c r="BC1097" s="18" t="n"/>
      <c r="BD1097" s="18" t="n"/>
      <c r="BK1097" s="18" t="n"/>
      <c r="BN1097" s="18" t="n"/>
      <c r="BY1097" s="18" t="n"/>
      <c r="CC1097" s="18" t="n"/>
      <c r="CH1097" s="18" t="n"/>
      <c r="CS1097" s="18" t="n"/>
      <c r="DD1097" s="34" t="inlineStr">
        <is>
          <t>X</t>
        </is>
      </c>
    </row>
    <row r="1098">
      <c r="D1098" s="12" t="n"/>
      <c r="E1098" s="14" t="n"/>
      <c r="H1098" s="16" t="n"/>
      <c r="I1098" s="11" t="n"/>
      <c r="J1098" s="33" t="n"/>
      <c r="K1098" s="33" t="n"/>
      <c r="L1098" s="33" t="n"/>
      <c r="M1098" s="33" t="n"/>
      <c r="N1098" s="8" t="n"/>
      <c r="AG1098" s="8" t="n"/>
      <c r="AI1098" s="30" t="n"/>
      <c r="AK1098" s="30" t="n"/>
      <c r="AL1098" s="21" t="n"/>
      <c r="AM1098" s="23">
        <f>LN(AL1098)</f>
        <v/>
      </c>
      <c r="AW1098" s="40" t="n"/>
      <c r="AY1098" s="40" t="n"/>
      <c r="BA1098" s="18" t="n"/>
      <c r="BC1098" s="18" t="n"/>
      <c r="BD1098" s="18" t="n"/>
      <c r="BK1098" s="18" t="n"/>
      <c r="BN1098" s="18" t="n"/>
      <c r="BY1098" s="18" t="n"/>
      <c r="CC1098" s="18" t="n"/>
      <c r="CH1098" s="18" t="n"/>
      <c r="CS1098" s="18" t="n"/>
      <c r="DD1098" s="34" t="inlineStr">
        <is>
          <t>X</t>
        </is>
      </c>
    </row>
    <row r="1099">
      <c r="D1099" s="12" t="n"/>
      <c r="E1099" s="14" t="n"/>
      <c r="H1099" s="16" t="n"/>
      <c r="I1099" s="11" t="n"/>
      <c r="J1099" s="33" t="n"/>
      <c r="K1099" s="33" t="n"/>
      <c r="L1099" s="33" t="n"/>
      <c r="M1099" s="33" t="n"/>
      <c r="N1099" s="8" t="n"/>
      <c r="AG1099" s="8" t="n"/>
      <c r="AI1099" s="30" t="n"/>
      <c r="AK1099" s="30" t="n"/>
      <c r="AL1099" s="21" t="n"/>
      <c r="AM1099" s="23">
        <f>LN(AL1099)</f>
        <v/>
      </c>
      <c r="AW1099" s="40" t="n"/>
      <c r="AY1099" s="40" t="n"/>
      <c r="BA1099" s="18" t="n"/>
      <c r="BC1099" s="18" t="n"/>
      <c r="BD1099" s="18" t="n"/>
      <c r="BK1099" s="18" t="n"/>
      <c r="BN1099" s="18" t="n"/>
      <c r="BY1099" s="18" t="n"/>
      <c r="CC1099" s="18" t="n"/>
      <c r="CH1099" s="18" t="n"/>
      <c r="CS1099" s="18" t="n"/>
      <c r="DD1099" s="34" t="inlineStr">
        <is>
          <t>X</t>
        </is>
      </c>
    </row>
    <row r="1100">
      <c r="D1100" s="12" t="n"/>
      <c r="E1100" s="14" t="n"/>
      <c r="H1100" s="16" t="n"/>
      <c r="I1100" s="11" t="n"/>
      <c r="J1100" s="33" t="n"/>
      <c r="K1100" s="33" t="n"/>
      <c r="L1100" s="33" t="n"/>
      <c r="M1100" s="33" t="n"/>
      <c r="N1100" s="8" t="n"/>
      <c r="AG1100" s="8" t="n"/>
      <c r="AI1100" s="30" t="n"/>
      <c r="AK1100" s="30" t="n"/>
      <c r="AL1100" s="21" t="n"/>
      <c r="AM1100" s="23">
        <f>LN(AL1100)</f>
        <v/>
      </c>
      <c r="AW1100" s="40" t="n"/>
      <c r="AY1100" s="40" t="n"/>
      <c r="BA1100" s="18" t="n"/>
      <c r="BC1100" s="18" t="n"/>
      <c r="BD1100" s="18" t="n"/>
      <c r="BK1100" s="18" t="n"/>
      <c r="BN1100" s="18" t="n"/>
      <c r="BY1100" s="18" t="n"/>
      <c r="CC1100" s="18" t="n"/>
      <c r="CH1100" s="18" t="n"/>
      <c r="CS1100" s="18" t="n"/>
      <c r="DD1100" s="34" t="inlineStr">
        <is>
          <t>X</t>
        </is>
      </c>
    </row>
    <row r="1101">
      <c r="D1101" s="12" t="n"/>
      <c r="E1101" s="14" t="n"/>
      <c r="H1101" s="16" t="n"/>
      <c r="I1101" s="11" t="n"/>
      <c r="J1101" s="33" t="n"/>
      <c r="K1101" s="33" t="n"/>
      <c r="L1101" s="33" t="n"/>
      <c r="M1101" s="33" t="n"/>
      <c r="N1101" s="8" t="n"/>
      <c r="AG1101" s="8" t="n"/>
      <c r="AI1101" s="30" t="n"/>
      <c r="AK1101" s="30" t="n"/>
      <c r="AL1101" s="21" t="n"/>
      <c r="AM1101" s="23">
        <f>LN(AL1101)</f>
        <v/>
      </c>
      <c r="AW1101" s="40" t="n"/>
      <c r="AY1101" s="40" t="n"/>
      <c r="BA1101" s="18" t="n"/>
      <c r="BC1101" s="18" t="n"/>
      <c r="BD1101" s="18" t="n"/>
      <c r="BK1101" s="18" t="n"/>
      <c r="BN1101" s="18" t="n"/>
      <c r="BY1101" s="18" t="n"/>
      <c r="CC1101" s="18" t="n"/>
      <c r="CH1101" s="18" t="n"/>
      <c r="CS1101" s="18" t="n"/>
      <c r="DD1101" s="34" t="inlineStr">
        <is>
          <t>X</t>
        </is>
      </c>
    </row>
    <row r="1102">
      <c r="D1102" s="12" t="n"/>
      <c r="E1102" s="14" t="n"/>
      <c r="H1102" s="16" t="n"/>
      <c r="I1102" s="11" t="n"/>
      <c r="J1102" s="33" t="n"/>
      <c r="K1102" s="33" t="n"/>
      <c r="L1102" s="33" t="n"/>
      <c r="M1102" s="33" t="n"/>
      <c r="N1102" s="8" t="n"/>
      <c r="AG1102" s="8" t="n"/>
      <c r="AI1102" s="30" t="n"/>
      <c r="AK1102" s="30" t="n"/>
      <c r="AL1102" s="21" t="n"/>
      <c r="AM1102" s="23">
        <f>LN(AL1102)</f>
        <v/>
      </c>
      <c r="AW1102" s="40" t="n"/>
      <c r="AY1102" s="40" t="n"/>
      <c r="BA1102" s="18" t="n"/>
      <c r="BC1102" s="18" t="n"/>
      <c r="BD1102" s="18" t="n"/>
      <c r="BK1102" s="18" t="n"/>
      <c r="BN1102" s="18" t="n"/>
      <c r="BY1102" s="18" t="n"/>
      <c r="CC1102" s="18" t="n"/>
      <c r="CH1102" s="18" t="n"/>
      <c r="CS1102" s="18" t="n"/>
      <c r="DD1102" s="34" t="inlineStr">
        <is>
          <t>X</t>
        </is>
      </c>
    </row>
    <row r="1103">
      <c r="D1103" s="12" t="n"/>
      <c r="E1103" s="14" t="n"/>
      <c r="H1103" s="16" t="n"/>
      <c r="I1103" s="11" t="n"/>
      <c r="J1103" s="33" t="n"/>
      <c r="K1103" s="33" t="n"/>
      <c r="L1103" s="33" t="n"/>
      <c r="M1103" s="33" t="n"/>
      <c r="N1103" s="8" t="n"/>
      <c r="AG1103" s="8" t="n"/>
      <c r="AI1103" s="30" t="n"/>
      <c r="AK1103" s="30" t="n"/>
      <c r="AL1103" s="21" t="n"/>
      <c r="AM1103" s="23">
        <f>LN(AL1103)</f>
        <v/>
      </c>
      <c r="AW1103" s="40" t="n"/>
      <c r="AY1103" s="40" t="n"/>
      <c r="BA1103" s="18" t="n"/>
      <c r="BC1103" s="18" t="n"/>
      <c r="BD1103" s="18" t="n"/>
      <c r="BK1103" s="18" t="n"/>
      <c r="BN1103" s="18" t="n"/>
      <c r="BY1103" s="18" t="n"/>
      <c r="CC1103" s="18" t="n"/>
      <c r="CH1103" s="18" t="n"/>
      <c r="CS1103" s="18" t="n"/>
      <c r="DD1103" s="34" t="inlineStr">
        <is>
          <t>X</t>
        </is>
      </c>
    </row>
    <row r="1104">
      <c r="D1104" s="12" t="n"/>
      <c r="E1104" s="14" t="n"/>
      <c r="H1104" s="16" t="n"/>
      <c r="I1104" s="11" t="n"/>
      <c r="J1104" s="33" t="n"/>
      <c r="K1104" s="33" t="n"/>
      <c r="L1104" s="33" t="n"/>
      <c r="M1104" s="33" t="n"/>
      <c r="N1104" s="8" t="n"/>
      <c r="AG1104" s="8" t="n"/>
      <c r="AI1104" s="30" t="n"/>
      <c r="AK1104" s="30" t="n"/>
      <c r="AL1104" s="21" t="n"/>
      <c r="AM1104" s="23">
        <f>LN(AL1104)</f>
        <v/>
      </c>
      <c r="AW1104" s="40" t="n"/>
      <c r="AY1104" s="40" t="n"/>
      <c r="BA1104" s="18" t="n"/>
      <c r="BC1104" s="18" t="n"/>
      <c r="BD1104" s="18" t="n"/>
      <c r="BK1104" s="18" t="n"/>
      <c r="BN1104" s="18" t="n"/>
      <c r="BY1104" s="18" t="n"/>
      <c r="CC1104" s="18" t="n"/>
      <c r="CH1104" s="18" t="n"/>
      <c r="CS1104" s="18" t="n"/>
      <c r="DD1104" s="34" t="inlineStr">
        <is>
          <t>X</t>
        </is>
      </c>
    </row>
    <row r="1105">
      <c r="D1105" s="12" t="n"/>
      <c r="E1105" s="14" t="n"/>
      <c r="H1105" s="16" t="n"/>
      <c r="I1105" s="11" t="n"/>
      <c r="J1105" s="33" t="n"/>
      <c r="K1105" s="33" t="n"/>
      <c r="L1105" s="33" t="n"/>
      <c r="M1105" s="33" t="n"/>
      <c r="N1105" s="8" t="n"/>
      <c r="AG1105" s="8" t="n"/>
      <c r="AI1105" s="30" t="n"/>
      <c r="AK1105" s="30" t="n"/>
      <c r="AL1105" s="21" t="n"/>
      <c r="AM1105" s="23">
        <f>LN(AL1105)</f>
        <v/>
      </c>
      <c r="AW1105" s="40" t="n"/>
      <c r="AY1105" s="40" t="n"/>
      <c r="BA1105" s="18" t="n"/>
      <c r="BC1105" s="18" t="n"/>
      <c r="BD1105" s="18" t="n"/>
      <c r="BK1105" s="18" t="n"/>
      <c r="BN1105" s="18" t="n"/>
      <c r="BY1105" s="18" t="n"/>
      <c r="CC1105" s="18" t="n"/>
      <c r="CH1105" s="18" t="n"/>
      <c r="CS1105" s="18" t="n"/>
      <c r="DD1105" s="34" t="inlineStr">
        <is>
          <t>X</t>
        </is>
      </c>
    </row>
    <row r="1106">
      <c r="D1106" s="12" t="n"/>
      <c r="E1106" s="14" t="n"/>
      <c r="H1106" s="16" t="n"/>
      <c r="I1106" s="11" t="n"/>
      <c r="J1106" s="33" t="n"/>
      <c r="K1106" s="33" t="n"/>
      <c r="L1106" s="33" t="n"/>
      <c r="M1106" s="33" t="n"/>
      <c r="N1106" s="8" t="n"/>
      <c r="AG1106" s="8" t="n"/>
      <c r="AI1106" s="30" t="n"/>
      <c r="AK1106" s="30" t="n"/>
      <c r="AL1106" s="21" t="n"/>
      <c r="AM1106" s="23">
        <f>LN(AL1106)</f>
        <v/>
      </c>
      <c r="AW1106" s="40" t="n"/>
      <c r="AY1106" s="40" t="n"/>
      <c r="BA1106" s="18" t="n"/>
      <c r="BC1106" s="18" t="n"/>
      <c r="BD1106" s="18" t="n"/>
      <c r="BK1106" s="18" t="n"/>
      <c r="BN1106" s="18" t="n"/>
      <c r="BY1106" s="18" t="n"/>
      <c r="CC1106" s="18" t="n"/>
      <c r="CH1106" s="18" t="n"/>
      <c r="CS1106" s="18" t="n"/>
      <c r="DD1106" s="34" t="inlineStr">
        <is>
          <t>X</t>
        </is>
      </c>
    </row>
    <row r="1107">
      <c r="D1107" s="12" t="n"/>
      <c r="E1107" s="14" t="n"/>
      <c r="H1107" s="16" t="n"/>
      <c r="I1107" s="11" t="n"/>
      <c r="J1107" s="33" t="n"/>
      <c r="K1107" s="33" t="n"/>
      <c r="L1107" s="33" t="n"/>
      <c r="M1107" s="33" t="n"/>
      <c r="N1107" s="8" t="n"/>
      <c r="AG1107" s="8" t="n"/>
      <c r="AI1107" s="30" t="n"/>
      <c r="AK1107" s="30" t="n"/>
      <c r="AL1107" s="21" t="n"/>
      <c r="AM1107" s="23">
        <f>LN(AL1107)</f>
        <v/>
      </c>
      <c r="AW1107" s="40" t="n"/>
      <c r="AY1107" s="40" t="n"/>
      <c r="BA1107" s="18" t="n"/>
      <c r="BC1107" s="18" t="n"/>
      <c r="BD1107" s="18" t="n"/>
      <c r="BK1107" s="18" t="n"/>
      <c r="BN1107" s="18" t="n"/>
      <c r="BY1107" s="18" t="n"/>
      <c r="CC1107" s="18" t="n"/>
      <c r="CH1107" s="18" t="n"/>
      <c r="CS1107" s="18" t="n"/>
      <c r="DD1107" s="34" t="inlineStr">
        <is>
          <t>X</t>
        </is>
      </c>
    </row>
    <row r="1108">
      <c r="D1108" s="12" t="n"/>
      <c r="E1108" s="14" t="n"/>
      <c r="H1108" s="16" t="n"/>
      <c r="I1108" s="11" t="n"/>
      <c r="J1108" s="33" t="n"/>
      <c r="K1108" s="33" t="n"/>
      <c r="L1108" s="33" t="n"/>
      <c r="M1108" s="33" t="n"/>
      <c r="N1108" s="8" t="n"/>
      <c r="AG1108" s="8" t="n"/>
      <c r="AI1108" s="30" t="n"/>
      <c r="AK1108" s="30" t="n"/>
      <c r="AL1108" s="21" t="n"/>
      <c r="AM1108" s="23">
        <f>LN(AL1108)</f>
        <v/>
      </c>
      <c r="AW1108" s="40" t="n"/>
      <c r="AY1108" s="40" t="n"/>
      <c r="BA1108" s="18" t="n"/>
      <c r="BC1108" s="18" t="n"/>
      <c r="BD1108" s="18" t="n"/>
      <c r="BK1108" s="18" t="n"/>
      <c r="BN1108" s="18" t="n"/>
      <c r="BY1108" s="18" t="n"/>
      <c r="CC1108" s="18" t="n"/>
      <c r="CH1108" s="18" t="n"/>
      <c r="CS1108" s="18" t="n"/>
      <c r="DD1108" s="34" t="inlineStr">
        <is>
          <t>X</t>
        </is>
      </c>
    </row>
    <row r="1109">
      <c r="D1109" s="12" t="n"/>
      <c r="E1109" s="14" t="n"/>
      <c r="H1109" s="16" t="n"/>
      <c r="I1109" s="11" t="n"/>
      <c r="J1109" s="33" t="n"/>
      <c r="K1109" s="33" t="n"/>
      <c r="L1109" s="33" t="n"/>
      <c r="M1109" s="33" t="n"/>
      <c r="N1109" s="8" t="n"/>
      <c r="AG1109" s="8" t="n"/>
      <c r="AI1109" s="30" t="n"/>
      <c r="AK1109" s="30" t="n"/>
      <c r="AL1109" s="21" t="n"/>
      <c r="AM1109" s="23">
        <f>LN(AL1109)</f>
        <v/>
      </c>
      <c r="AW1109" s="40" t="n"/>
      <c r="AY1109" s="40" t="n"/>
      <c r="BA1109" s="18" t="n"/>
      <c r="BC1109" s="18" t="n"/>
      <c r="BD1109" s="18" t="n"/>
      <c r="BK1109" s="18" t="n"/>
      <c r="BN1109" s="18" t="n"/>
      <c r="BY1109" s="18" t="n"/>
      <c r="CC1109" s="18" t="n"/>
      <c r="CH1109" s="18" t="n"/>
      <c r="CS1109" s="18" t="n"/>
      <c r="DD1109" s="34" t="inlineStr">
        <is>
          <t>X</t>
        </is>
      </c>
    </row>
    <row r="1110">
      <c r="D1110" s="12" t="n"/>
      <c r="E1110" s="14" t="n"/>
      <c r="H1110" s="16" t="n"/>
      <c r="I1110" s="11" t="n"/>
      <c r="J1110" s="33" t="n"/>
      <c r="K1110" s="33" t="n"/>
      <c r="L1110" s="33" t="n"/>
      <c r="M1110" s="33" t="n"/>
      <c r="N1110" s="8" t="n"/>
      <c r="AG1110" s="8" t="n"/>
      <c r="AI1110" s="30" t="n"/>
      <c r="AK1110" s="30" t="n"/>
      <c r="AL1110" s="21" t="n"/>
      <c r="AM1110" s="23">
        <f>LN(AL1110)</f>
        <v/>
      </c>
      <c r="AW1110" s="40" t="n"/>
      <c r="AY1110" s="40" t="n"/>
      <c r="BA1110" s="18" t="n"/>
      <c r="BC1110" s="18" t="n"/>
      <c r="BD1110" s="18" t="n"/>
      <c r="BK1110" s="18" t="n"/>
      <c r="BN1110" s="18" t="n"/>
      <c r="BY1110" s="18" t="n"/>
      <c r="CC1110" s="18" t="n"/>
      <c r="CH1110" s="18" t="n"/>
      <c r="CS1110" s="18" t="n"/>
      <c r="DD1110" s="34" t="inlineStr">
        <is>
          <t>X</t>
        </is>
      </c>
    </row>
    <row r="1111">
      <c r="D1111" s="12" t="n"/>
      <c r="E1111" s="14" t="n"/>
      <c r="H1111" s="16" t="n"/>
      <c r="I1111" s="11" t="n"/>
      <c r="J1111" s="33" t="n"/>
      <c r="K1111" s="33" t="n"/>
      <c r="L1111" s="33" t="n"/>
      <c r="M1111" s="33" t="n"/>
      <c r="N1111" s="8" t="n"/>
      <c r="AG1111" s="8" t="n"/>
      <c r="AI1111" s="30" t="n"/>
      <c r="AK1111" s="30" t="n"/>
      <c r="AL1111" s="21" t="n"/>
      <c r="AM1111" s="23">
        <f>LN(AL1111)</f>
        <v/>
      </c>
      <c r="AW1111" s="40" t="n"/>
      <c r="AY1111" s="40" t="n"/>
      <c r="BA1111" s="18" t="n"/>
      <c r="BC1111" s="18" t="n"/>
      <c r="BD1111" s="18" t="n"/>
      <c r="BK1111" s="18" t="n"/>
      <c r="BN1111" s="18" t="n"/>
      <c r="BY1111" s="18" t="n"/>
      <c r="CC1111" s="18" t="n"/>
      <c r="CH1111" s="18" t="n"/>
      <c r="CS1111" s="18" t="n"/>
      <c r="DD1111" s="34" t="inlineStr">
        <is>
          <t>X</t>
        </is>
      </c>
    </row>
    <row r="1112">
      <c r="D1112" s="12" t="n"/>
      <c r="E1112" s="14" t="n"/>
      <c r="H1112" s="16" t="n"/>
      <c r="I1112" s="11" t="n"/>
      <c r="J1112" s="33" t="n"/>
      <c r="K1112" s="33" t="n"/>
      <c r="L1112" s="33" t="n"/>
      <c r="M1112" s="33" t="n"/>
      <c r="N1112" s="8" t="n"/>
      <c r="AG1112" s="8" t="n"/>
      <c r="AI1112" s="30" t="n"/>
      <c r="AK1112" s="30" t="n"/>
      <c r="AL1112" s="21" t="n"/>
      <c r="AM1112" s="23">
        <f>LN(AL1112)</f>
        <v/>
      </c>
      <c r="AW1112" s="40" t="n"/>
      <c r="AY1112" s="40" t="n"/>
      <c r="BA1112" s="18" t="n"/>
      <c r="BC1112" s="18" t="n"/>
      <c r="BD1112" s="18" t="n"/>
      <c r="BK1112" s="18" t="n"/>
      <c r="BN1112" s="18" t="n"/>
      <c r="BY1112" s="18" t="n"/>
      <c r="CC1112" s="18" t="n"/>
      <c r="CH1112" s="18" t="n"/>
      <c r="CS1112" s="18" t="n"/>
      <c r="DD1112" s="34" t="inlineStr">
        <is>
          <t>X</t>
        </is>
      </c>
    </row>
    <row r="1113">
      <c r="D1113" s="12" t="n"/>
      <c r="E1113" s="14" t="n"/>
      <c r="H1113" s="16" t="n"/>
      <c r="I1113" s="11" t="n"/>
      <c r="J1113" s="33" t="n"/>
      <c r="K1113" s="33" t="n"/>
      <c r="L1113" s="33" t="n"/>
      <c r="M1113" s="33" t="n"/>
      <c r="N1113" s="8" t="n"/>
      <c r="AG1113" s="8" t="n"/>
      <c r="AI1113" s="30" t="n"/>
      <c r="AK1113" s="30" t="n"/>
      <c r="AL1113" s="21" t="n"/>
      <c r="AM1113" s="23">
        <f>LN(AL1113)</f>
        <v/>
      </c>
      <c r="AW1113" s="40" t="n"/>
      <c r="AY1113" s="40" t="n"/>
      <c r="BA1113" s="18" t="n"/>
      <c r="BC1113" s="18" t="n"/>
      <c r="BD1113" s="18" t="n"/>
      <c r="BK1113" s="18" t="n"/>
      <c r="BN1113" s="18" t="n"/>
      <c r="BY1113" s="18" t="n"/>
      <c r="CC1113" s="18" t="n"/>
      <c r="CH1113" s="18" t="n"/>
      <c r="CS1113" s="18" t="n"/>
      <c r="DD1113" s="34" t="inlineStr">
        <is>
          <t>X</t>
        </is>
      </c>
    </row>
    <row r="1114">
      <c r="D1114" s="12" t="n"/>
      <c r="E1114" s="14" t="n"/>
      <c r="H1114" s="16" t="n"/>
      <c r="I1114" s="11" t="n"/>
      <c r="J1114" s="33" t="n"/>
      <c r="K1114" s="33" t="n"/>
      <c r="L1114" s="33" t="n"/>
      <c r="M1114" s="33" t="n"/>
      <c r="N1114" s="8" t="n"/>
      <c r="AG1114" s="8" t="n"/>
      <c r="AI1114" s="30" t="n"/>
      <c r="AK1114" s="30" t="n"/>
      <c r="AL1114" s="21" t="n"/>
      <c r="AM1114" s="23">
        <f>LN(AL1114)</f>
        <v/>
      </c>
      <c r="AW1114" s="40" t="n"/>
      <c r="AY1114" s="40" t="n"/>
      <c r="BA1114" s="18" t="n"/>
      <c r="BC1114" s="18" t="n"/>
      <c r="BD1114" s="18" t="n"/>
      <c r="BK1114" s="18" t="n"/>
      <c r="BN1114" s="18" t="n"/>
      <c r="BY1114" s="18" t="n"/>
      <c r="CC1114" s="18" t="n"/>
      <c r="CH1114" s="18" t="n"/>
      <c r="CS1114" s="18" t="n"/>
      <c r="DD1114" s="34" t="inlineStr">
        <is>
          <t>X</t>
        </is>
      </c>
    </row>
    <row r="1115">
      <c r="D1115" s="12" t="n"/>
      <c r="E1115" s="14" t="n"/>
      <c r="H1115" s="16" t="n"/>
      <c r="I1115" s="11" t="n"/>
      <c r="J1115" s="33" t="n"/>
      <c r="K1115" s="33" t="n"/>
      <c r="L1115" s="33" t="n"/>
      <c r="M1115" s="33" t="n"/>
      <c r="N1115" s="8" t="n"/>
      <c r="AG1115" s="8" t="n"/>
      <c r="AI1115" s="30" t="n"/>
      <c r="AK1115" s="30" t="n"/>
      <c r="AL1115" s="21" t="n"/>
      <c r="AM1115" s="23">
        <f>LN(AL1115)</f>
        <v/>
      </c>
      <c r="AW1115" s="40" t="n"/>
      <c r="AY1115" s="40" t="n"/>
      <c r="BA1115" s="18" t="n"/>
      <c r="BC1115" s="18" t="n"/>
      <c r="BD1115" s="18" t="n"/>
      <c r="BK1115" s="18" t="n"/>
      <c r="BN1115" s="18" t="n"/>
      <c r="BY1115" s="18" t="n"/>
      <c r="CC1115" s="18" t="n"/>
      <c r="CH1115" s="18" t="n"/>
      <c r="CS1115" s="18" t="n"/>
      <c r="DD1115" s="34" t="inlineStr">
        <is>
          <t>X</t>
        </is>
      </c>
    </row>
    <row r="1116">
      <c r="D1116" s="12" t="n"/>
      <c r="E1116" s="14" t="n"/>
      <c r="H1116" s="16" t="n"/>
      <c r="I1116" s="11" t="n"/>
      <c r="J1116" s="33" t="n"/>
      <c r="K1116" s="33" t="n"/>
      <c r="L1116" s="33" t="n"/>
      <c r="M1116" s="33" t="n"/>
      <c r="N1116" s="8" t="n"/>
      <c r="AG1116" s="8" t="n"/>
      <c r="AI1116" s="30" t="n"/>
      <c r="AK1116" s="30" t="n"/>
      <c r="AL1116" s="21" t="n"/>
      <c r="AM1116" s="23">
        <f>LN(AL1116)</f>
        <v/>
      </c>
      <c r="AW1116" s="40" t="n"/>
      <c r="AY1116" s="40" t="n"/>
      <c r="BA1116" s="18" t="n"/>
      <c r="BC1116" s="18" t="n"/>
      <c r="BD1116" s="18" t="n"/>
      <c r="BK1116" s="18" t="n"/>
      <c r="BN1116" s="18" t="n"/>
      <c r="BY1116" s="18" t="n"/>
      <c r="CC1116" s="18" t="n"/>
      <c r="CH1116" s="18" t="n"/>
      <c r="CS1116" s="18" t="n"/>
      <c r="DD1116" s="34" t="inlineStr">
        <is>
          <t>X</t>
        </is>
      </c>
    </row>
    <row r="1117">
      <c r="D1117" s="12" t="n"/>
      <c r="E1117" s="14" t="n"/>
      <c r="H1117" s="16" t="n"/>
      <c r="I1117" s="11" t="n"/>
      <c r="J1117" s="33" t="n"/>
      <c r="K1117" s="33" t="n"/>
      <c r="L1117" s="33" t="n"/>
      <c r="M1117" s="33" t="n"/>
      <c r="N1117" s="8" t="n"/>
      <c r="AG1117" s="8" t="n"/>
      <c r="AI1117" s="30" t="n"/>
      <c r="AK1117" s="30" t="n"/>
      <c r="AL1117" s="21" t="n"/>
      <c r="AM1117" s="23">
        <f>LN(AL1117)</f>
        <v/>
      </c>
      <c r="AW1117" s="40" t="n"/>
      <c r="AY1117" s="40" t="n"/>
      <c r="BA1117" s="18" t="n"/>
      <c r="BC1117" s="18" t="n"/>
      <c r="BD1117" s="18" t="n"/>
      <c r="BK1117" s="18" t="n"/>
      <c r="BN1117" s="18" t="n"/>
      <c r="BY1117" s="18" t="n"/>
      <c r="CC1117" s="18" t="n"/>
      <c r="CH1117" s="18" t="n"/>
      <c r="CS1117" s="18" t="n"/>
      <c r="DD1117" s="34" t="inlineStr">
        <is>
          <t>X</t>
        </is>
      </c>
    </row>
    <row r="1118">
      <c r="D1118" s="12" t="n"/>
      <c r="E1118" s="14" t="n"/>
      <c r="H1118" s="16" t="n"/>
      <c r="I1118" s="11" t="n"/>
      <c r="J1118" s="33" t="n"/>
      <c r="K1118" s="33" t="n"/>
      <c r="L1118" s="33" t="n"/>
      <c r="M1118" s="33" t="n"/>
      <c r="N1118" s="8" t="n"/>
      <c r="AG1118" s="8" t="n"/>
      <c r="AI1118" s="30" t="n"/>
      <c r="AK1118" s="30" t="n"/>
      <c r="AL1118" s="21" t="n"/>
      <c r="AM1118" s="23">
        <f>LN(AL1118)</f>
        <v/>
      </c>
      <c r="AW1118" s="40" t="n"/>
      <c r="AY1118" s="40" t="n"/>
      <c r="BA1118" s="18" t="n"/>
      <c r="BC1118" s="18" t="n"/>
      <c r="BD1118" s="18" t="n"/>
      <c r="BK1118" s="18" t="n"/>
      <c r="BN1118" s="18" t="n"/>
      <c r="BY1118" s="18" t="n"/>
      <c r="CC1118" s="18" t="n"/>
      <c r="CH1118" s="18" t="n"/>
      <c r="CS1118" s="18" t="n"/>
      <c r="DD1118" s="34" t="inlineStr">
        <is>
          <t>X</t>
        </is>
      </c>
    </row>
    <row r="1119">
      <c r="D1119" s="12" t="n"/>
      <c r="E1119" s="14" t="n"/>
      <c r="H1119" s="16" t="n"/>
      <c r="I1119" s="11" t="n"/>
      <c r="J1119" s="33" t="n"/>
      <c r="K1119" s="33" t="n"/>
      <c r="L1119" s="33" t="n"/>
      <c r="M1119" s="33" t="n"/>
      <c r="N1119" s="8" t="n"/>
      <c r="AG1119" s="8" t="n"/>
      <c r="AI1119" s="30" t="n"/>
      <c r="AK1119" s="30" t="n"/>
      <c r="AL1119" s="21" t="n"/>
      <c r="AM1119" s="23">
        <f>LN(AL1119)</f>
        <v/>
      </c>
      <c r="AW1119" s="40" t="n"/>
      <c r="AY1119" s="40" t="n"/>
      <c r="BA1119" s="18" t="n"/>
      <c r="BC1119" s="18" t="n"/>
      <c r="BD1119" s="18" t="n"/>
      <c r="BK1119" s="18" t="n"/>
      <c r="BN1119" s="18" t="n"/>
      <c r="BY1119" s="18" t="n"/>
      <c r="CC1119" s="18" t="n"/>
      <c r="CH1119" s="18" t="n"/>
      <c r="CS1119" s="18" t="n"/>
      <c r="DD1119" s="34" t="inlineStr">
        <is>
          <t>X</t>
        </is>
      </c>
    </row>
    <row r="1120">
      <c r="D1120" s="12" t="n"/>
      <c r="E1120" s="14" t="n"/>
      <c r="H1120" s="16" t="n"/>
      <c r="I1120" s="11" t="n"/>
      <c r="J1120" s="33" t="n"/>
      <c r="K1120" s="33" t="n"/>
      <c r="L1120" s="33" t="n"/>
      <c r="M1120" s="33" t="n"/>
      <c r="N1120" s="8" t="n"/>
      <c r="AG1120" s="8" t="n"/>
      <c r="AI1120" s="30" t="n"/>
      <c r="AK1120" s="30" t="n"/>
      <c r="AL1120" s="21" t="n"/>
      <c r="AM1120" s="23">
        <f>LN(AL1120)</f>
        <v/>
      </c>
      <c r="AW1120" s="40" t="n"/>
      <c r="AY1120" s="40" t="n"/>
      <c r="BA1120" s="18" t="n"/>
      <c r="BC1120" s="18" t="n"/>
      <c r="BD1120" s="18" t="n"/>
      <c r="BK1120" s="18" t="n"/>
      <c r="BN1120" s="18" t="n"/>
      <c r="BY1120" s="18" t="n"/>
      <c r="CC1120" s="18" t="n"/>
      <c r="CH1120" s="18" t="n"/>
      <c r="CS1120" s="18" t="n"/>
      <c r="DD1120" s="34" t="inlineStr">
        <is>
          <t>X</t>
        </is>
      </c>
    </row>
    <row r="1121">
      <c r="D1121" s="12" t="n"/>
      <c r="E1121" s="14" t="n"/>
      <c r="H1121" s="16" t="n"/>
      <c r="I1121" s="11" t="n"/>
      <c r="J1121" s="33" t="n"/>
      <c r="K1121" s="33" t="n"/>
      <c r="L1121" s="33" t="n"/>
      <c r="M1121" s="33" t="n"/>
      <c r="N1121" s="8" t="n"/>
      <c r="AG1121" s="8" t="n"/>
      <c r="AI1121" s="30" t="n"/>
      <c r="AK1121" s="30" t="n"/>
      <c r="AL1121" s="21" t="n"/>
      <c r="AM1121" s="23">
        <f>LN(AL1121)</f>
        <v/>
      </c>
      <c r="AW1121" s="40" t="n"/>
      <c r="AY1121" s="40" t="n"/>
      <c r="BA1121" s="18" t="n"/>
      <c r="BC1121" s="18" t="n"/>
      <c r="BD1121" s="18" t="n"/>
      <c r="BK1121" s="18" t="n"/>
      <c r="BN1121" s="18" t="n"/>
      <c r="BY1121" s="18" t="n"/>
      <c r="CC1121" s="18" t="n"/>
      <c r="CH1121" s="18" t="n"/>
      <c r="CS1121" s="18" t="n"/>
      <c r="DD1121" s="34" t="inlineStr">
        <is>
          <t>X</t>
        </is>
      </c>
    </row>
    <row r="1122">
      <c r="D1122" s="12" t="n"/>
      <c r="E1122" s="14" t="n"/>
      <c r="H1122" s="16" t="n"/>
      <c r="I1122" s="11" t="n"/>
      <c r="J1122" s="33" t="n"/>
      <c r="K1122" s="33" t="n"/>
      <c r="L1122" s="33" t="n"/>
      <c r="M1122" s="33" t="n"/>
      <c r="N1122" s="8" t="n"/>
      <c r="AG1122" s="8" t="n"/>
      <c r="AI1122" s="30" t="n"/>
      <c r="AK1122" s="30" t="n"/>
      <c r="AL1122" s="21" t="n"/>
      <c r="AM1122" s="23">
        <f>LN(AL1122)</f>
        <v/>
      </c>
      <c r="AW1122" s="40" t="n"/>
      <c r="AY1122" s="40" t="n"/>
      <c r="BA1122" s="18" t="n"/>
      <c r="BC1122" s="18" t="n"/>
      <c r="BD1122" s="18" t="n"/>
      <c r="BK1122" s="18" t="n"/>
      <c r="BN1122" s="18" t="n"/>
      <c r="BY1122" s="18" t="n"/>
      <c r="CC1122" s="18" t="n"/>
      <c r="CH1122" s="18" t="n"/>
      <c r="CS1122" s="18" t="n"/>
      <c r="DD1122" s="34" t="inlineStr">
        <is>
          <t>X</t>
        </is>
      </c>
    </row>
    <row r="1123">
      <c r="D1123" s="12" t="n"/>
      <c r="E1123" s="14" t="n"/>
      <c r="H1123" s="16" t="n"/>
      <c r="I1123" s="11" t="n"/>
      <c r="J1123" s="33" t="n"/>
      <c r="K1123" s="33" t="n"/>
      <c r="L1123" s="33" t="n"/>
      <c r="M1123" s="33" t="n"/>
      <c r="N1123" s="8" t="n"/>
      <c r="AG1123" s="8" t="n"/>
      <c r="AI1123" s="30" t="n"/>
      <c r="AK1123" s="30" t="n"/>
      <c r="AL1123" s="21" t="n"/>
      <c r="AM1123" s="23">
        <f>LN(AL1123)</f>
        <v/>
      </c>
      <c r="AW1123" s="40" t="n"/>
      <c r="AY1123" s="40" t="n"/>
      <c r="BA1123" s="18" t="n"/>
      <c r="BC1123" s="18" t="n"/>
      <c r="BD1123" s="18" t="n"/>
      <c r="BK1123" s="18" t="n"/>
      <c r="BN1123" s="18" t="n"/>
      <c r="BY1123" s="18" t="n"/>
      <c r="CC1123" s="18" t="n"/>
      <c r="CH1123" s="18" t="n"/>
      <c r="CS1123" s="18" t="n"/>
      <c r="DD1123" s="34" t="inlineStr">
        <is>
          <t>X</t>
        </is>
      </c>
    </row>
    <row r="1124">
      <c r="D1124" s="12" t="n"/>
      <c r="E1124" s="14" t="n"/>
      <c r="H1124" s="16" t="n"/>
      <c r="I1124" s="11" t="n"/>
      <c r="J1124" s="33" t="n"/>
      <c r="K1124" s="33" t="n"/>
      <c r="L1124" s="33" t="n"/>
      <c r="M1124" s="33" t="n"/>
      <c r="N1124" s="8" t="n"/>
      <c r="AG1124" s="8" t="n"/>
      <c r="AI1124" s="30" t="n"/>
      <c r="AK1124" s="30" t="n"/>
      <c r="AL1124" s="21" t="n"/>
      <c r="AM1124" s="23">
        <f>LN(AL1124)</f>
        <v/>
      </c>
      <c r="AW1124" s="40" t="n"/>
      <c r="AY1124" s="40" t="n"/>
      <c r="BA1124" s="18" t="n"/>
      <c r="BC1124" s="18" t="n"/>
      <c r="BD1124" s="18" t="n"/>
      <c r="BK1124" s="18" t="n"/>
      <c r="BN1124" s="18" t="n"/>
      <c r="BY1124" s="18" t="n"/>
      <c r="CC1124" s="18" t="n"/>
      <c r="CH1124" s="18" t="n"/>
      <c r="CS1124" s="18" t="n"/>
      <c r="DD1124" s="34" t="inlineStr">
        <is>
          <t>X</t>
        </is>
      </c>
    </row>
    <row r="1125">
      <c r="D1125" s="12" t="n"/>
      <c r="E1125" s="14" t="n"/>
      <c r="H1125" s="16" t="n"/>
      <c r="I1125" s="11" t="n"/>
      <c r="J1125" s="33" t="n"/>
      <c r="K1125" s="33" t="n"/>
      <c r="L1125" s="33" t="n"/>
      <c r="M1125" s="33" t="n"/>
      <c r="N1125" s="8" t="n"/>
      <c r="AG1125" s="8" t="n"/>
      <c r="AI1125" s="30" t="n"/>
      <c r="AK1125" s="30" t="n"/>
      <c r="AL1125" s="21" t="n"/>
      <c r="AM1125" s="23">
        <f>LN(AL1125)</f>
        <v/>
      </c>
      <c r="AW1125" s="40" t="n"/>
      <c r="AY1125" s="40" t="n"/>
      <c r="BA1125" s="18" t="n"/>
      <c r="BC1125" s="18" t="n"/>
      <c r="BD1125" s="18" t="n"/>
      <c r="BK1125" s="18" t="n"/>
      <c r="BN1125" s="18" t="n"/>
      <c r="BY1125" s="18" t="n"/>
      <c r="CC1125" s="18" t="n"/>
      <c r="CH1125" s="18" t="n"/>
      <c r="CS1125" s="18" t="n"/>
      <c r="DD1125" s="34" t="inlineStr">
        <is>
          <t>X</t>
        </is>
      </c>
    </row>
    <row r="1126">
      <c r="D1126" s="12" t="n"/>
      <c r="E1126" s="14" t="n"/>
      <c r="H1126" s="16" t="n"/>
      <c r="I1126" s="11" t="n"/>
      <c r="J1126" s="33" t="n"/>
      <c r="K1126" s="33" t="n"/>
      <c r="L1126" s="33" t="n"/>
      <c r="M1126" s="33" t="n"/>
      <c r="N1126" s="8" t="n"/>
      <c r="AG1126" s="8" t="n"/>
      <c r="AI1126" s="30" t="n"/>
      <c r="AK1126" s="30" t="n"/>
      <c r="AL1126" s="21" t="n"/>
      <c r="AM1126" s="23">
        <f>LN(AL1126)</f>
        <v/>
      </c>
      <c r="AW1126" s="40" t="n"/>
      <c r="AY1126" s="40" t="n"/>
      <c r="BA1126" s="18" t="n"/>
      <c r="BC1126" s="18" t="n"/>
      <c r="BD1126" s="18" t="n"/>
      <c r="BK1126" s="18" t="n"/>
      <c r="BN1126" s="18" t="n"/>
      <c r="BY1126" s="18" t="n"/>
      <c r="CC1126" s="18" t="n"/>
      <c r="CH1126" s="18" t="n"/>
      <c r="CS1126" s="18" t="n"/>
      <c r="DD1126" s="34" t="inlineStr">
        <is>
          <t>X</t>
        </is>
      </c>
    </row>
    <row r="1127">
      <c r="D1127" s="12" t="n"/>
      <c r="E1127" s="14" t="n"/>
      <c r="H1127" s="16" t="n"/>
      <c r="I1127" s="11" t="n"/>
      <c r="J1127" s="33" t="n"/>
      <c r="K1127" s="33" t="n"/>
      <c r="L1127" s="33" t="n"/>
      <c r="M1127" s="33" t="n"/>
      <c r="N1127" s="8" t="n"/>
      <c r="AG1127" s="8" t="n"/>
      <c r="AI1127" s="30" t="n"/>
      <c r="AK1127" s="30" t="n"/>
      <c r="AL1127" s="21" t="n"/>
      <c r="AM1127" s="23">
        <f>LN(AL1127)</f>
        <v/>
      </c>
      <c r="AW1127" s="40" t="n"/>
      <c r="AY1127" s="40" t="n"/>
      <c r="BA1127" s="18" t="n"/>
      <c r="BC1127" s="18" t="n"/>
      <c r="BD1127" s="18" t="n"/>
      <c r="BK1127" s="18" t="n"/>
      <c r="BN1127" s="18" t="n"/>
      <c r="BY1127" s="18" t="n"/>
      <c r="CC1127" s="18" t="n"/>
      <c r="CH1127" s="18" t="n"/>
      <c r="CS1127" s="18" t="n"/>
      <c r="DD1127" s="34" t="inlineStr">
        <is>
          <t>X</t>
        </is>
      </c>
    </row>
    <row r="1128">
      <c r="D1128" s="12" t="n"/>
      <c r="E1128" s="14" t="n"/>
      <c r="H1128" s="16" t="n"/>
      <c r="I1128" s="11" t="n"/>
      <c r="J1128" s="33" t="n"/>
      <c r="K1128" s="33" t="n"/>
      <c r="L1128" s="33" t="n"/>
      <c r="M1128" s="33" t="n"/>
      <c r="N1128" s="8" t="n"/>
      <c r="AG1128" s="8" t="n"/>
      <c r="AI1128" s="30" t="n"/>
      <c r="AK1128" s="30" t="n"/>
      <c r="AL1128" s="21" t="n"/>
      <c r="AM1128" s="23">
        <f>LN(AL1128)</f>
        <v/>
      </c>
      <c r="AW1128" s="40" t="n"/>
      <c r="AY1128" s="40" t="n"/>
      <c r="BA1128" s="18" t="n"/>
      <c r="BC1128" s="18" t="n"/>
      <c r="BD1128" s="18" t="n"/>
      <c r="BK1128" s="18" t="n"/>
      <c r="BN1128" s="18" t="n"/>
      <c r="BY1128" s="18" t="n"/>
      <c r="CC1128" s="18" t="n"/>
      <c r="CH1128" s="18" t="n"/>
      <c r="CS1128" s="18" t="n"/>
      <c r="DD1128" s="34" t="inlineStr">
        <is>
          <t>X</t>
        </is>
      </c>
    </row>
    <row r="1129">
      <c r="D1129" s="12" t="n"/>
      <c r="E1129" s="14" t="n"/>
      <c r="H1129" s="16" t="n"/>
      <c r="I1129" s="11" t="n"/>
      <c r="J1129" s="33" t="n"/>
      <c r="K1129" s="33" t="n"/>
      <c r="L1129" s="33" t="n"/>
      <c r="M1129" s="33" t="n"/>
      <c r="N1129" s="8" t="n"/>
      <c r="AG1129" s="8" t="n"/>
      <c r="AI1129" s="30" t="n"/>
      <c r="AK1129" s="30" t="n"/>
      <c r="AL1129" s="21" t="n"/>
      <c r="AM1129" s="23">
        <f>LN(AL1129)</f>
        <v/>
      </c>
      <c r="AW1129" s="40" t="n"/>
      <c r="AY1129" s="40" t="n"/>
      <c r="BA1129" s="18" t="n"/>
      <c r="BC1129" s="18" t="n"/>
      <c r="BD1129" s="18" t="n"/>
      <c r="BK1129" s="18" t="n"/>
      <c r="BN1129" s="18" t="n"/>
      <c r="BY1129" s="18" t="n"/>
      <c r="CC1129" s="18" t="n"/>
      <c r="CH1129" s="18" t="n"/>
      <c r="CS1129" s="18" t="n"/>
      <c r="DD1129" s="34" t="inlineStr">
        <is>
          <t>X</t>
        </is>
      </c>
    </row>
    <row r="1130">
      <c r="D1130" s="12" t="n"/>
      <c r="E1130" s="14" t="n"/>
      <c r="H1130" s="16" t="n"/>
      <c r="I1130" s="11" t="n"/>
      <c r="J1130" s="33" t="n"/>
      <c r="K1130" s="33" t="n"/>
      <c r="L1130" s="33" t="n"/>
      <c r="M1130" s="33" t="n"/>
      <c r="N1130" s="8" t="n"/>
      <c r="AG1130" s="8" t="n"/>
      <c r="AI1130" s="30" t="n"/>
      <c r="AK1130" s="30" t="n"/>
      <c r="AL1130" s="21" t="n"/>
      <c r="AM1130" s="23">
        <f>LN(AL1130)</f>
        <v/>
      </c>
      <c r="AW1130" s="40" t="n"/>
      <c r="AY1130" s="40" t="n"/>
      <c r="BA1130" s="18" t="n"/>
      <c r="BC1130" s="18" t="n"/>
      <c r="BD1130" s="18" t="n"/>
      <c r="BK1130" s="18" t="n"/>
      <c r="BN1130" s="18" t="n"/>
      <c r="BY1130" s="18" t="n"/>
      <c r="CC1130" s="18" t="n"/>
      <c r="CH1130" s="18" t="n"/>
      <c r="CS1130" s="18" t="n"/>
      <c r="DD1130" s="34" t="inlineStr">
        <is>
          <t>X</t>
        </is>
      </c>
    </row>
    <row r="1131">
      <c r="D1131" s="12" t="n"/>
      <c r="E1131" s="14" t="n"/>
      <c r="H1131" s="16" t="n"/>
      <c r="I1131" s="11" t="n"/>
      <c r="J1131" s="33" t="n"/>
      <c r="K1131" s="33" t="n"/>
      <c r="L1131" s="33" t="n"/>
      <c r="M1131" s="33" t="n"/>
      <c r="N1131" s="8" t="n"/>
      <c r="AG1131" s="8" t="n"/>
      <c r="AI1131" s="30" t="n"/>
      <c r="AK1131" s="30" t="n"/>
      <c r="AL1131" s="21" t="n"/>
      <c r="AM1131" s="23">
        <f>LN(AL1131)</f>
        <v/>
      </c>
      <c r="AW1131" s="40" t="n"/>
      <c r="AY1131" s="40" t="n"/>
      <c r="BA1131" s="18" t="n"/>
      <c r="BC1131" s="18" t="n"/>
      <c r="BD1131" s="18" t="n"/>
      <c r="BK1131" s="18" t="n"/>
      <c r="BN1131" s="18" t="n"/>
      <c r="BY1131" s="18" t="n"/>
      <c r="CC1131" s="18" t="n"/>
      <c r="CH1131" s="18" t="n"/>
      <c r="CS1131" s="18" t="n"/>
      <c r="DD1131" s="34" t="inlineStr">
        <is>
          <t>X</t>
        </is>
      </c>
    </row>
    <row r="1132">
      <c r="D1132" s="12" t="n"/>
      <c r="E1132" s="14" t="n"/>
      <c r="H1132" s="16" t="n"/>
      <c r="I1132" s="11" t="n"/>
      <c r="J1132" s="33" t="n"/>
      <c r="K1132" s="33" t="n"/>
      <c r="L1132" s="33" t="n"/>
      <c r="M1132" s="33" t="n"/>
      <c r="N1132" s="8" t="n"/>
      <c r="AG1132" s="8" t="n"/>
      <c r="AI1132" s="30" t="n"/>
      <c r="AK1132" s="30" t="n"/>
      <c r="AL1132" s="21" t="n"/>
      <c r="AM1132" s="23">
        <f>LN(AL1132)</f>
        <v/>
      </c>
      <c r="AW1132" s="40" t="n"/>
      <c r="AY1132" s="40" t="n"/>
      <c r="BA1132" s="18" t="n"/>
      <c r="BC1132" s="18" t="n"/>
      <c r="BD1132" s="18" t="n"/>
      <c r="BK1132" s="18" t="n"/>
      <c r="BN1132" s="18" t="n"/>
      <c r="BY1132" s="18" t="n"/>
      <c r="CC1132" s="18" t="n"/>
      <c r="CH1132" s="18" t="n"/>
      <c r="CS1132" s="18" t="n"/>
      <c r="DD1132" s="34" t="inlineStr">
        <is>
          <t>X</t>
        </is>
      </c>
    </row>
    <row r="1133">
      <c r="D1133" s="12" t="n"/>
      <c r="E1133" s="14" t="n"/>
      <c r="H1133" s="16" t="n"/>
      <c r="I1133" s="11" t="n"/>
      <c r="J1133" s="33" t="n"/>
      <c r="K1133" s="33" t="n"/>
      <c r="L1133" s="33" t="n"/>
      <c r="M1133" s="33" t="n"/>
      <c r="N1133" s="8" t="n"/>
      <c r="AG1133" s="8" t="n"/>
      <c r="AI1133" s="30" t="n"/>
      <c r="AK1133" s="30" t="n"/>
      <c r="AL1133" s="21" t="n"/>
      <c r="AM1133" s="23">
        <f>LN(AL1133)</f>
        <v/>
      </c>
      <c r="AW1133" s="40" t="n"/>
      <c r="AY1133" s="40" t="n"/>
      <c r="BA1133" s="18" t="n"/>
      <c r="BC1133" s="18" t="n"/>
      <c r="BD1133" s="18" t="n"/>
      <c r="BK1133" s="18" t="n"/>
      <c r="BN1133" s="18" t="n"/>
      <c r="BY1133" s="18" t="n"/>
      <c r="CC1133" s="18" t="n"/>
      <c r="CH1133" s="18" t="n"/>
      <c r="CS1133" s="18" t="n"/>
      <c r="DD1133" s="34" t="inlineStr">
        <is>
          <t>X</t>
        </is>
      </c>
    </row>
    <row r="1134">
      <c r="D1134" s="12" t="n"/>
      <c r="E1134" s="14" t="n"/>
      <c r="H1134" s="16" t="n"/>
      <c r="I1134" s="11" t="n"/>
      <c r="J1134" s="33" t="n"/>
      <c r="K1134" s="33" t="n"/>
      <c r="L1134" s="33" t="n"/>
      <c r="M1134" s="33" t="n"/>
      <c r="N1134" s="8" t="n"/>
      <c r="AG1134" s="8" t="n"/>
      <c r="AI1134" s="30" t="n"/>
      <c r="AK1134" s="30" t="n"/>
      <c r="AL1134" s="21" t="n"/>
      <c r="AM1134" s="23">
        <f>LN(AL1134)</f>
        <v/>
      </c>
      <c r="AW1134" s="40" t="n"/>
      <c r="AY1134" s="40" t="n"/>
      <c r="BA1134" s="18" t="n"/>
      <c r="BC1134" s="18" t="n"/>
      <c r="BD1134" s="18" t="n"/>
      <c r="BK1134" s="18" t="n"/>
      <c r="BN1134" s="18" t="n"/>
      <c r="BY1134" s="18" t="n"/>
      <c r="CC1134" s="18" t="n"/>
      <c r="CH1134" s="18" t="n"/>
      <c r="CS1134" s="18" t="n"/>
      <c r="DD1134" s="34" t="inlineStr">
        <is>
          <t>X</t>
        </is>
      </c>
    </row>
    <row r="1135">
      <c r="D1135" s="12" t="n"/>
      <c r="E1135" s="14" t="n"/>
      <c r="H1135" s="16" t="n"/>
      <c r="I1135" s="11" t="n"/>
      <c r="J1135" s="33" t="n"/>
      <c r="K1135" s="33" t="n"/>
      <c r="L1135" s="33" t="n"/>
      <c r="M1135" s="33" t="n"/>
      <c r="N1135" s="8" t="n"/>
      <c r="AG1135" s="8" t="n"/>
      <c r="AI1135" s="30" t="n"/>
      <c r="AK1135" s="30" t="n"/>
      <c r="AL1135" s="21" t="n"/>
      <c r="AM1135" s="23">
        <f>LN(AL1135)</f>
        <v/>
      </c>
      <c r="AW1135" s="40" t="n"/>
      <c r="AY1135" s="40" t="n"/>
      <c r="BA1135" s="18" t="n"/>
      <c r="BC1135" s="18" t="n"/>
      <c r="BD1135" s="18" t="n"/>
      <c r="BK1135" s="18" t="n"/>
      <c r="BN1135" s="18" t="n"/>
      <c r="BY1135" s="18" t="n"/>
      <c r="CC1135" s="18" t="n"/>
      <c r="CH1135" s="18" t="n"/>
      <c r="CS1135" s="18" t="n"/>
      <c r="DD1135" s="34" t="inlineStr">
        <is>
          <t>X</t>
        </is>
      </c>
    </row>
    <row r="1136">
      <c r="D1136" s="12" t="n"/>
      <c r="E1136" s="14" t="n"/>
      <c r="H1136" s="16" t="n"/>
      <c r="I1136" s="11" t="n"/>
      <c r="J1136" s="33" t="n"/>
      <c r="K1136" s="33" t="n"/>
      <c r="L1136" s="33" t="n"/>
      <c r="M1136" s="33" t="n"/>
      <c r="N1136" s="8" t="n"/>
      <c r="AG1136" s="8" t="n"/>
      <c r="AI1136" s="30" t="n"/>
      <c r="AK1136" s="30" t="n"/>
      <c r="AL1136" s="21" t="n"/>
      <c r="AM1136" s="23">
        <f>LN(AL1136)</f>
        <v/>
      </c>
      <c r="AW1136" s="40" t="n"/>
      <c r="AY1136" s="40" t="n"/>
      <c r="BA1136" s="18" t="n"/>
      <c r="BC1136" s="18" t="n"/>
      <c r="BD1136" s="18" t="n"/>
      <c r="BK1136" s="18" t="n"/>
      <c r="BN1136" s="18" t="n"/>
      <c r="BY1136" s="18" t="n"/>
      <c r="CC1136" s="18" t="n"/>
      <c r="CH1136" s="18" t="n"/>
      <c r="CS1136" s="18" t="n"/>
      <c r="DD1136" s="34" t="inlineStr">
        <is>
          <t>X</t>
        </is>
      </c>
    </row>
    <row r="1137">
      <c r="D1137" s="12" t="n"/>
      <c r="E1137" s="14" t="n"/>
      <c r="H1137" s="16" t="n"/>
      <c r="I1137" s="11" t="n"/>
      <c r="J1137" s="33" t="n"/>
      <c r="K1137" s="33" t="n"/>
      <c r="L1137" s="33" t="n"/>
      <c r="M1137" s="33" t="n"/>
      <c r="N1137" s="8" t="n"/>
      <c r="AG1137" s="8" t="n"/>
      <c r="AI1137" s="30" t="n"/>
      <c r="AK1137" s="30" t="n"/>
      <c r="AL1137" s="21" t="n"/>
      <c r="AM1137" s="23">
        <f>LN(AL1137)</f>
        <v/>
      </c>
      <c r="AW1137" s="40" t="n"/>
      <c r="AY1137" s="40" t="n"/>
      <c r="BA1137" s="18" t="n"/>
      <c r="BC1137" s="18" t="n"/>
      <c r="BD1137" s="18" t="n"/>
      <c r="BK1137" s="18" t="n"/>
      <c r="BN1137" s="18" t="n"/>
      <c r="BY1137" s="18" t="n"/>
      <c r="CC1137" s="18" t="n"/>
      <c r="CH1137" s="18" t="n"/>
      <c r="CS1137" s="18" t="n"/>
      <c r="DD1137" s="34" t="inlineStr">
        <is>
          <t>X</t>
        </is>
      </c>
    </row>
    <row r="1138">
      <c r="D1138" s="12" t="n"/>
      <c r="E1138" s="14" t="n"/>
      <c r="H1138" s="16" t="n"/>
      <c r="I1138" s="11" t="n"/>
      <c r="J1138" s="33" t="n"/>
      <c r="K1138" s="33" t="n"/>
      <c r="L1138" s="33" t="n"/>
      <c r="M1138" s="33" t="n"/>
      <c r="N1138" s="8" t="n"/>
      <c r="AG1138" s="8" t="n"/>
      <c r="AI1138" s="30" t="n"/>
      <c r="AK1138" s="30" t="n"/>
      <c r="AL1138" s="21" t="n"/>
      <c r="AM1138" s="23">
        <f>LN(AL1138)</f>
        <v/>
      </c>
      <c r="AW1138" s="40" t="n"/>
      <c r="AY1138" s="40" t="n"/>
      <c r="BA1138" s="18" t="n"/>
      <c r="BC1138" s="18" t="n"/>
      <c r="BD1138" s="18" t="n"/>
      <c r="BK1138" s="18" t="n"/>
      <c r="BN1138" s="18" t="n"/>
      <c r="BY1138" s="18" t="n"/>
      <c r="CC1138" s="18" t="n"/>
      <c r="CH1138" s="18" t="n"/>
      <c r="CS1138" s="18" t="n"/>
      <c r="DD1138" s="34" t="inlineStr">
        <is>
          <t>X</t>
        </is>
      </c>
    </row>
    <row r="1139">
      <c r="D1139" s="12" t="n"/>
      <c r="E1139" s="14" t="n"/>
      <c r="H1139" s="16" t="n"/>
      <c r="I1139" s="11" t="n"/>
      <c r="J1139" s="33" t="n"/>
      <c r="K1139" s="33" t="n"/>
      <c r="L1139" s="33" t="n"/>
      <c r="M1139" s="33" t="n"/>
      <c r="N1139" s="8" t="n"/>
      <c r="AG1139" s="8" t="n"/>
      <c r="AI1139" s="30" t="n"/>
      <c r="AK1139" s="30" t="n"/>
      <c r="AL1139" s="21" t="n"/>
      <c r="AM1139" s="23">
        <f>LN(AL1139)</f>
        <v/>
      </c>
      <c r="AW1139" s="40" t="n"/>
      <c r="AY1139" s="40" t="n"/>
      <c r="BA1139" s="18" t="n"/>
      <c r="BC1139" s="18" t="n"/>
      <c r="BD1139" s="18" t="n"/>
      <c r="BK1139" s="18" t="n"/>
      <c r="BN1139" s="18" t="n"/>
      <c r="BY1139" s="18" t="n"/>
      <c r="CC1139" s="18" t="n"/>
      <c r="CH1139" s="18" t="n"/>
      <c r="CS1139" s="18" t="n"/>
      <c r="DD1139" s="34" t="inlineStr">
        <is>
          <t>X</t>
        </is>
      </c>
    </row>
    <row r="1140">
      <c r="D1140" s="12" t="n"/>
      <c r="E1140" s="14" t="n"/>
      <c r="H1140" s="16" t="n"/>
      <c r="I1140" s="11" t="n"/>
      <c r="J1140" s="33" t="n"/>
      <c r="K1140" s="33" t="n"/>
      <c r="L1140" s="33" t="n"/>
      <c r="M1140" s="33" t="n"/>
      <c r="N1140" s="8" t="n"/>
      <c r="AG1140" s="8" t="n"/>
      <c r="AI1140" s="30" t="n"/>
      <c r="AK1140" s="30" t="n"/>
      <c r="AL1140" s="21" t="n"/>
      <c r="AM1140" s="23">
        <f>LN(AL1140)</f>
        <v/>
      </c>
      <c r="AW1140" s="40" t="n"/>
      <c r="AY1140" s="40" t="n"/>
      <c r="BA1140" s="18" t="n"/>
      <c r="BC1140" s="18" t="n"/>
      <c r="BD1140" s="18" t="n"/>
      <c r="BK1140" s="18" t="n"/>
      <c r="BN1140" s="18" t="n"/>
      <c r="BY1140" s="18" t="n"/>
      <c r="CC1140" s="18" t="n"/>
      <c r="CH1140" s="18" t="n"/>
      <c r="CS1140" s="18" t="n"/>
      <c r="DD1140" s="34" t="inlineStr">
        <is>
          <t>X</t>
        </is>
      </c>
    </row>
    <row r="1141">
      <c r="D1141" s="12" t="n"/>
      <c r="E1141" s="14" t="n"/>
      <c r="H1141" s="16" t="n"/>
      <c r="I1141" s="11" t="n"/>
      <c r="J1141" s="33" t="n"/>
      <c r="K1141" s="33" t="n"/>
      <c r="L1141" s="33" t="n"/>
      <c r="M1141" s="33" t="n"/>
      <c r="N1141" s="8" t="n"/>
      <c r="AG1141" s="8" t="n"/>
      <c r="AI1141" s="30" t="n"/>
      <c r="AK1141" s="30" t="n"/>
      <c r="AL1141" s="21" t="n"/>
      <c r="AM1141" s="23">
        <f>LN(AL1141)</f>
        <v/>
      </c>
      <c r="AW1141" s="40" t="n"/>
      <c r="AY1141" s="40" t="n"/>
      <c r="BA1141" s="18" t="n"/>
      <c r="BC1141" s="18" t="n"/>
      <c r="BD1141" s="18" t="n"/>
      <c r="BK1141" s="18" t="n"/>
      <c r="BN1141" s="18" t="n"/>
      <c r="BY1141" s="18" t="n"/>
      <c r="CC1141" s="18" t="n"/>
      <c r="CH1141" s="18" t="n"/>
      <c r="CS1141" s="18" t="n"/>
      <c r="DD1141" s="34" t="inlineStr">
        <is>
          <t>X</t>
        </is>
      </c>
    </row>
    <row r="1142">
      <c r="D1142" s="12" t="n"/>
      <c r="E1142" s="14" t="n"/>
      <c r="H1142" s="16" t="n"/>
      <c r="I1142" s="11" t="n"/>
      <c r="J1142" s="33" t="n"/>
      <c r="K1142" s="33" t="n"/>
      <c r="L1142" s="33" t="n"/>
      <c r="M1142" s="33" t="n"/>
      <c r="N1142" s="8" t="n"/>
      <c r="AG1142" s="8" t="n"/>
      <c r="AI1142" s="30" t="n"/>
      <c r="AK1142" s="30" t="n"/>
      <c r="AL1142" s="21" t="n"/>
      <c r="AM1142" s="23">
        <f>LN(AL1142)</f>
        <v/>
      </c>
      <c r="AW1142" s="40" t="n"/>
      <c r="AY1142" s="40" t="n"/>
      <c r="BA1142" s="18" t="n"/>
      <c r="BC1142" s="18" t="n"/>
      <c r="BD1142" s="18" t="n"/>
      <c r="BK1142" s="18" t="n"/>
      <c r="BN1142" s="18" t="n"/>
      <c r="BY1142" s="18" t="n"/>
      <c r="CC1142" s="18" t="n"/>
      <c r="CH1142" s="18" t="n"/>
      <c r="CS1142" s="18" t="n"/>
      <c r="DD1142" s="34" t="inlineStr">
        <is>
          <t>X</t>
        </is>
      </c>
    </row>
    <row r="1143">
      <c r="D1143" s="12" t="n"/>
      <c r="E1143" s="14" t="n"/>
      <c r="H1143" s="16" t="n"/>
      <c r="I1143" s="11" t="n"/>
      <c r="J1143" s="33" t="n"/>
      <c r="K1143" s="33" t="n"/>
      <c r="L1143" s="33" t="n"/>
      <c r="M1143" s="33" t="n"/>
      <c r="N1143" s="8" t="n"/>
      <c r="AG1143" s="8" t="n"/>
      <c r="AI1143" s="30" t="n"/>
      <c r="AK1143" s="30" t="n"/>
      <c r="AL1143" s="21" t="n"/>
      <c r="AM1143" s="23">
        <f>LN(AL1143)</f>
        <v/>
      </c>
      <c r="AW1143" s="40" t="n"/>
      <c r="AY1143" s="40" t="n"/>
      <c r="BA1143" s="18" t="n"/>
      <c r="BC1143" s="18" t="n"/>
      <c r="BD1143" s="18" t="n"/>
      <c r="BK1143" s="18" t="n"/>
      <c r="BN1143" s="18" t="n"/>
      <c r="BY1143" s="18" t="n"/>
      <c r="CC1143" s="18" t="n"/>
      <c r="CH1143" s="18" t="n"/>
      <c r="CS1143" s="18" t="n"/>
      <c r="DD1143" s="34" t="inlineStr">
        <is>
          <t>X</t>
        </is>
      </c>
    </row>
    <row r="1144">
      <c r="D1144" s="12" t="n"/>
      <c r="E1144" s="14" t="n"/>
      <c r="H1144" s="16" t="n"/>
      <c r="I1144" s="11" t="n"/>
      <c r="J1144" s="33" t="n"/>
      <c r="K1144" s="33" t="n"/>
      <c r="L1144" s="33" t="n"/>
      <c r="M1144" s="33" t="n"/>
      <c r="N1144" s="8" t="n"/>
      <c r="AG1144" s="8" t="n"/>
      <c r="AI1144" s="30" t="n"/>
      <c r="AK1144" s="30" t="n"/>
      <c r="AL1144" s="21" t="n"/>
      <c r="AM1144" s="23">
        <f>LN(AL1144)</f>
        <v/>
      </c>
      <c r="AW1144" s="40" t="n"/>
      <c r="AY1144" s="40" t="n"/>
      <c r="BA1144" s="18" t="n"/>
      <c r="BC1144" s="18" t="n"/>
      <c r="BD1144" s="18" t="n"/>
      <c r="BK1144" s="18" t="n"/>
      <c r="BN1144" s="18" t="n"/>
      <c r="BY1144" s="18" t="n"/>
      <c r="CC1144" s="18" t="n"/>
      <c r="CH1144" s="18" t="n"/>
      <c r="CS1144" s="18" t="n"/>
      <c r="DD1144" s="34" t="inlineStr">
        <is>
          <t>X</t>
        </is>
      </c>
    </row>
    <row r="1145">
      <c r="D1145" s="12" t="n"/>
      <c r="E1145" s="14" t="n"/>
      <c r="H1145" s="16" t="n"/>
      <c r="I1145" s="11" t="n"/>
      <c r="J1145" s="33" t="n"/>
      <c r="K1145" s="33" t="n"/>
      <c r="L1145" s="33" t="n"/>
      <c r="M1145" s="33" t="n"/>
      <c r="N1145" s="8" t="n"/>
      <c r="AG1145" s="8" t="n"/>
      <c r="AI1145" s="30" t="n"/>
      <c r="AK1145" s="30" t="n"/>
      <c r="AL1145" s="21" t="n"/>
      <c r="AM1145" s="23">
        <f>LN(AL1145)</f>
        <v/>
      </c>
      <c r="AW1145" s="40" t="n"/>
      <c r="AY1145" s="40" t="n"/>
      <c r="BA1145" s="18" t="n"/>
      <c r="BC1145" s="18" t="n"/>
      <c r="BD1145" s="18" t="n"/>
      <c r="BK1145" s="18" t="n"/>
      <c r="BN1145" s="18" t="n"/>
      <c r="BY1145" s="18" t="n"/>
      <c r="CC1145" s="18" t="n"/>
      <c r="CH1145" s="18" t="n"/>
      <c r="CS1145" s="18" t="n"/>
      <c r="DD1145" s="34" t="inlineStr">
        <is>
          <t>X</t>
        </is>
      </c>
    </row>
    <row r="1146">
      <c r="D1146" s="12" t="n"/>
      <c r="E1146" s="14" t="n"/>
      <c r="H1146" s="16" t="n"/>
      <c r="I1146" s="11" t="n"/>
      <c r="J1146" s="33" t="n"/>
      <c r="K1146" s="33" t="n"/>
      <c r="L1146" s="33" t="n"/>
      <c r="M1146" s="33" t="n"/>
      <c r="N1146" s="8" t="n"/>
      <c r="AG1146" s="8" t="n"/>
      <c r="AI1146" s="30" t="n"/>
      <c r="AK1146" s="30" t="n"/>
      <c r="AL1146" s="21" t="n"/>
      <c r="AM1146" s="23">
        <f>LN(AL1146)</f>
        <v/>
      </c>
      <c r="AW1146" s="40" t="n"/>
      <c r="AY1146" s="40" t="n"/>
      <c r="BA1146" s="18" t="n"/>
      <c r="BC1146" s="18" t="n"/>
      <c r="BD1146" s="18" t="n"/>
      <c r="BK1146" s="18" t="n"/>
      <c r="BN1146" s="18" t="n"/>
      <c r="BY1146" s="18" t="n"/>
      <c r="CC1146" s="18" t="n"/>
      <c r="CH1146" s="18" t="n"/>
      <c r="CS1146" s="18" t="n"/>
      <c r="DD1146" s="34" t="inlineStr">
        <is>
          <t>X</t>
        </is>
      </c>
    </row>
    <row r="1147">
      <c r="D1147" s="12" t="n"/>
      <c r="E1147" s="14" t="n"/>
      <c r="H1147" s="16" t="n"/>
      <c r="I1147" s="11" t="n"/>
      <c r="J1147" s="33" t="n"/>
      <c r="K1147" s="33" t="n"/>
      <c r="L1147" s="33" t="n"/>
      <c r="M1147" s="33" t="n"/>
      <c r="N1147" s="8" t="n"/>
      <c r="AG1147" s="8" t="n"/>
      <c r="AI1147" s="30" t="n"/>
      <c r="AK1147" s="30" t="n"/>
      <c r="AL1147" s="21" t="n"/>
      <c r="AM1147" s="23">
        <f>LN(AL1147)</f>
        <v/>
      </c>
      <c r="AW1147" s="40" t="n"/>
      <c r="AY1147" s="40" t="n"/>
      <c r="BA1147" s="18" t="n"/>
      <c r="BC1147" s="18" t="n"/>
      <c r="BD1147" s="18" t="n"/>
      <c r="BK1147" s="18" t="n"/>
      <c r="BN1147" s="18" t="n"/>
      <c r="BY1147" s="18" t="n"/>
      <c r="CC1147" s="18" t="n"/>
      <c r="CH1147" s="18" t="n"/>
      <c r="CS1147" s="18" t="n"/>
      <c r="DD1147" s="34" t="inlineStr">
        <is>
          <t>X</t>
        </is>
      </c>
    </row>
    <row r="1148">
      <c r="D1148" s="12" t="n"/>
      <c r="E1148" s="14" t="n"/>
      <c r="H1148" s="16" t="n"/>
      <c r="I1148" s="11" t="n"/>
      <c r="J1148" s="33" t="n"/>
      <c r="K1148" s="33" t="n"/>
      <c r="L1148" s="33" t="n"/>
      <c r="M1148" s="33" t="n"/>
      <c r="N1148" s="8" t="n"/>
      <c r="AG1148" s="8" t="n"/>
      <c r="AI1148" s="30" t="n"/>
      <c r="AK1148" s="30" t="n"/>
      <c r="AL1148" s="21" t="n"/>
      <c r="AM1148" s="23">
        <f>LN(AL1148)</f>
        <v/>
      </c>
      <c r="AW1148" s="40" t="n"/>
      <c r="AY1148" s="40" t="n"/>
      <c r="BA1148" s="18" t="n"/>
      <c r="BC1148" s="18" t="n"/>
      <c r="BD1148" s="18" t="n"/>
      <c r="BK1148" s="18" t="n"/>
      <c r="BN1148" s="18" t="n"/>
      <c r="BY1148" s="18" t="n"/>
      <c r="CC1148" s="18" t="n"/>
      <c r="CH1148" s="18" t="n"/>
      <c r="CS1148" s="18" t="n"/>
      <c r="DD1148" s="34" t="inlineStr">
        <is>
          <t>X</t>
        </is>
      </c>
    </row>
    <row r="1149">
      <c r="D1149" s="12" t="n"/>
      <c r="E1149" s="14" t="n"/>
      <c r="H1149" s="16" t="n"/>
      <c r="I1149" s="11" t="n"/>
      <c r="J1149" s="33" t="n"/>
      <c r="K1149" s="33" t="n"/>
      <c r="L1149" s="33" t="n"/>
      <c r="M1149" s="33" t="n"/>
      <c r="N1149" s="8" t="n"/>
      <c r="AG1149" s="8" t="n"/>
      <c r="AI1149" s="30" t="n"/>
      <c r="AK1149" s="30" t="n"/>
      <c r="AL1149" s="21" t="n"/>
      <c r="AM1149" s="23">
        <f>LN(AL1149)</f>
        <v/>
      </c>
      <c r="AW1149" s="40" t="n"/>
      <c r="AY1149" s="40" t="n"/>
      <c r="BA1149" s="18" t="n"/>
      <c r="BC1149" s="18" t="n"/>
      <c r="BD1149" s="18" t="n"/>
      <c r="BK1149" s="18" t="n"/>
      <c r="BN1149" s="18" t="n"/>
      <c r="BY1149" s="18" t="n"/>
      <c r="CC1149" s="18" t="n"/>
      <c r="CH1149" s="18" t="n"/>
      <c r="CS1149" s="18" t="n"/>
      <c r="DD1149" s="34" t="inlineStr">
        <is>
          <t>X</t>
        </is>
      </c>
    </row>
    <row r="1150">
      <c r="D1150" s="12" t="n"/>
      <c r="E1150" s="14" t="n"/>
      <c r="H1150" s="16" t="n"/>
      <c r="I1150" s="11" t="n"/>
      <c r="J1150" s="33" t="n"/>
      <c r="K1150" s="33" t="n"/>
      <c r="L1150" s="33" t="n"/>
      <c r="M1150" s="33" t="n"/>
      <c r="N1150" s="8" t="n"/>
      <c r="AG1150" s="8" t="n"/>
      <c r="AI1150" s="30" t="n"/>
      <c r="AK1150" s="30" t="n"/>
      <c r="AL1150" s="21" t="n"/>
      <c r="AM1150" s="23">
        <f>LN(AL1150)</f>
        <v/>
      </c>
      <c r="AW1150" s="40" t="n"/>
      <c r="AY1150" s="40" t="n"/>
      <c r="BA1150" s="18" t="n"/>
      <c r="BC1150" s="18" t="n"/>
      <c r="BD1150" s="18" t="n"/>
      <c r="BK1150" s="18" t="n"/>
      <c r="BN1150" s="18" t="n"/>
      <c r="BY1150" s="18" t="n"/>
      <c r="CC1150" s="18" t="n"/>
      <c r="CH1150" s="18" t="n"/>
      <c r="CS1150" s="18" t="n"/>
      <c r="DD1150" s="34" t="inlineStr">
        <is>
          <t>X</t>
        </is>
      </c>
    </row>
    <row r="1151">
      <c r="D1151" s="12" t="n"/>
      <c r="E1151" s="14" t="n"/>
      <c r="H1151" s="16" t="n"/>
      <c r="I1151" s="11" t="n"/>
      <c r="J1151" s="33" t="n"/>
      <c r="K1151" s="33" t="n"/>
      <c r="L1151" s="33" t="n"/>
      <c r="M1151" s="33" t="n"/>
      <c r="N1151" s="8" t="n"/>
      <c r="AG1151" s="8" t="n"/>
      <c r="AI1151" s="30" t="n"/>
      <c r="AK1151" s="30" t="n"/>
      <c r="AL1151" s="21" t="n"/>
      <c r="AM1151" s="23">
        <f>LN(AL1151)</f>
        <v/>
      </c>
      <c r="AW1151" s="40" t="n"/>
      <c r="AY1151" s="40" t="n"/>
      <c r="BA1151" s="18" t="n"/>
      <c r="BC1151" s="18" t="n"/>
      <c r="BD1151" s="18" t="n"/>
      <c r="BK1151" s="18" t="n"/>
      <c r="BN1151" s="18" t="n"/>
      <c r="BY1151" s="18" t="n"/>
      <c r="CC1151" s="18" t="n"/>
      <c r="CH1151" s="18" t="n"/>
      <c r="CS1151" s="18" t="n"/>
      <c r="DD1151" s="34" t="inlineStr">
        <is>
          <t>X</t>
        </is>
      </c>
    </row>
    <row r="1152">
      <c r="D1152" s="12" t="n"/>
      <c r="E1152" s="14" t="n"/>
      <c r="H1152" s="16" t="n"/>
      <c r="I1152" s="11" t="n"/>
      <c r="J1152" s="33" t="n"/>
      <c r="K1152" s="33" t="n"/>
      <c r="L1152" s="33" t="n"/>
      <c r="M1152" s="33" t="n"/>
      <c r="N1152" s="8" t="n"/>
      <c r="AG1152" s="8" t="n"/>
      <c r="AI1152" s="30" t="n"/>
      <c r="AK1152" s="30" t="n"/>
      <c r="AL1152" s="21" t="n"/>
      <c r="AM1152" s="23">
        <f>LN(AL1152)</f>
        <v/>
      </c>
      <c r="AW1152" s="40" t="n"/>
      <c r="AY1152" s="40" t="n"/>
      <c r="BA1152" s="18" t="n"/>
      <c r="BC1152" s="18" t="n"/>
      <c r="BD1152" s="18" t="n"/>
      <c r="BK1152" s="18" t="n"/>
      <c r="BN1152" s="18" t="n"/>
      <c r="BY1152" s="18" t="n"/>
      <c r="CC1152" s="18" t="n"/>
      <c r="CH1152" s="18" t="n"/>
      <c r="CS1152" s="18" t="n"/>
      <c r="DD1152" s="34" t="inlineStr">
        <is>
          <t>X</t>
        </is>
      </c>
    </row>
    <row r="1153">
      <c r="D1153" s="12" t="n"/>
      <c r="E1153" s="14" t="n"/>
      <c r="H1153" s="16" t="n"/>
      <c r="I1153" s="11" t="n"/>
      <c r="J1153" s="33" t="n"/>
      <c r="K1153" s="33" t="n"/>
      <c r="L1153" s="33" t="n"/>
      <c r="M1153" s="33" t="n"/>
      <c r="N1153" s="8" t="n"/>
      <c r="AG1153" s="8" t="n"/>
      <c r="AI1153" s="30" t="n"/>
      <c r="AK1153" s="30" t="n"/>
      <c r="AL1153" s="21" t="n"/>
      <c r="AM1153" s="23">
        <f>LN(AL1153)</f>
        <v/>
      </c>
      <c r="AW1153" s="40" t="n"/>
      <c r="AY1153" s="40" t="n"/>
      <c r="BA1153" s="18" t="n"/>
      <c r="BC1153" s="18" t="n"/>
      <c r="BD1153" s="18" t="n"/>
      <c r="BK1153" s="18" t="n"/>
      <c r="BN1153" s="18" t="n"/>
      <c r="BY1153" s="18" t="n"/>
      <c r="CC1153" s="18" t="n"/>
      <c r="CH1153" s="18" t="n"/>
      <c r="CS1153" s="18" t="n"/>
      <c r="DD1153" s="34" t="inlineStr">
        <is>
          <t>X</t>
        </is>
      </c>
    </row>
    <row r="1154">
      <c r="D1154" s="12" t="n"/>
      <c r="E1154" s="14" t="n"/>
      <c r="H1154" s="16" t="n"/>
      <c r="I1154" s="11" t="n"/>
      <c r="J1154" s="33" t="n"/>
      <c r="K1154" s="33" t="n"/>
      <c r="L1154" s="33" t="n"/>
      <c r="M1154" s="33" t="n"/>
      <c r="N1154" s="8" t="n"/>
      <c r="AG1154" s="8" t="n"/>
      <c r="AI1154" s="30" t="n"/>
      <c r="AK1154" s="30" t="n"/>
      <c r="AL1154" s="21" t="n"/>
      <c r="AM1154" s="23">
        <f>LN(AL1154)</f>
        <v/>
      </c>
      <c r="AW1154" s="40" t="n"/>
      <c r="AY1154" s="40" t="n"/>
      <c r="BA1154" s="18" t="n"/>
      <c r="BC1154" s="18" t="n"/>
      <c r="BD1154" s="18" t="n"/>
      <c r="BK1154" s="18" t="n"/>
      <c r="BN1154" s="18" t="n"/>
      <c r="BY1154" s="18" t="n"/>
      <c r="CC1154" s="18" t="n"/>
      <c r="CH1154" s="18" t="n"/>
      <c r="CS1154" s="18" t="n"/>
      <c r="DD1154" s="34" t="inlineStr">
        <is>
          <t>X</t>
        </is>
      </c>
    </row>
    <row r="1155">
      <c r="D1155" s="12" t="n"/>
      <c r="E1155" s="14" t="n"/>
      <c r="H1155" s="16" t="n"/>
      <c r="I1155" s="11" t="n"/>
      <c r="J1155" s="33" t="n"/>
      <c r="K1155" s="33" t="n"/>
      <c r="L1155" s="33" t="n"/>
      <c r="M1155" s="33" t="n"/>
      <c r="N1155" s="8" t="n"/>
      <c r="AG1155" s="8" t="n"/>
      <c r="AI1155" s="30" t="n"/>
      <c r="AK1155" s="30" t="n"/>
      <c r="AL1155" s="21" t="n"/>
      <c r="AM1155" s="23">
        <f>LN(AL1155)</f>
        <v/>
      </c>
      <c r="AW1155" s="40" t="n"/>
      <c r="AY1155" s="40" t="n"/>
      <c r="BA1155" s="18" t="n"/>
      <c r="BC1155" s="18" t="n"/>
      <c r="BD1155" s="18" t="n"/>
      <c r="BK1155" s="18" t="n"/>
      <c r="BN1155" s="18" t="n"/>
      <c r="BY1155" s="18" t="n"/>
      <c r="CC1155" s="18" t="n"/>
      <c r="CH1155" s="18" t="n"/>
      <c r="CS1155" s="18" t="n"/>
      <c r="DD1155" s="34" t="inlineStr">
        <is>
          <t>X</t>
        </is>
      </c>
    </row>
    <row r="1156">
      <c r="D1156" s="12" t="n"/>
      <c r="E1156" s="14" t="n"/>
      <c r="H1156" s="16" t="n"/>
      <c r="I1156" s="11" t="n"/>
      <c r="J1156" s="33" t="n"/>
      <c r="K1156" s="33" t="n"/>
      <c r="L1156" s="33" t="n"/>
      <c r="M1156" s="33" t="n"/>
      <c r="N1156" s="8" t="n"/>
      <c r="AG1156" s="8" t="n"/>
      <c r="AI1156" s="30" t="n"/>
      <c r="AK1156" s="30" t="n"/>
      <c r="AL1156" s="21" t="n"/>
      <c r="AM1156" s="23">
        <f>LN(AL1156)</f>
        <v/>
      </c>
      <c r="AW1156" s="40" t="n"/>
      <c r="AY1156" s="40" t="n"/>
      <c r="BA1156" s="18" t="n"/>
      <c r="BC1156" s="18" t="n"/>
      <c r="BD1156" s="18" t="n"/>
      <c r="BK1156" s="18" t="n"/>
      <c r="BN1156" s="18" t="n"/>
      <c r="BY1156" s="18" t="n"/>
      <c r="CC1156" s="18" t="n"/>
      <c r="CH1156" s="18" t="n"/>
      <c r="CS1156" s="18" t="n"/>
      <c r="DD1156" s="34" t="inlineStr">
        <is>
          <t>X</t>
        </is>
      </c>
    </row>
    <row r="1157">
      <c r="D1157" s="12" t="n"/>
      <c r="E1157" s="14" t="n"/>
      <c r="H1157" s="16" t="n"/>
      <c r="I1157" s="11" t="n"/>
      <c r="J1157" s="33" t="n"/>
      <c r="K1157" s="33" t="n"/>
      <c r="L1157" s="33" t="n"/>
      <c r="M1157" s="33" t="n"/>
      <c r="N1157" s="8" t="n"/>
      <c r="AG1157" s="8" t="n"/>
      <c r="AI1157" s="30" t="n"/>
      <c r="AK1157" s="30" t="n"/>
      <c r="AL1157" s="21" t="n"/>
      <c r="AM1157" s="23">
        <f>LN(AL1157)</f>
        <v/>
      </c>
      <c r="AW1157" s="40" t="n"/>
      <c r="AY1157" s="40" t="n"/>
      <c r="BA1157" s="18" t="n"/>
      <c r="BC1157" s="18" t="n"/>
      <c r="BD1157" s="18" t="n"/>
      <c r="BK1157" s="18" t="n"/>
      <c r="BN1157" s="18" t="n"/>
      <c r="BY1157" s="18" t="n"/>
      <c r="CC1157" s="18" t="n"/>
      <c r="CH1157" s="18" t="n"/>
      <c r="CS1157" s="18" t="n"/>
      <c r="DD1157" s="34" t="inlineStr">
        <is>
          <t>X</t>
        </is>
      </c>
    </row>
    <row r="1158">
      <c r="D1158" s="12" t="n"/>
      <c r="E1158" s="14" t="n"/>
      <c r="H1158" s="16" t="n"/>
      <c r="I1158" s="11" t="n"/>
      <c r="J1158" s="33" t="n"/>
      <c r="K1158" s="33" t="n"/>
      <c r="L1158" s="33" t="n"/>
      <c r="M1158" s="33" t="n"/>
      <c r="N1158" s="8" t="n"/>
      <c r="AG1158" s="8" t="n"/>
      <c r="AI1158" s="30" t="n"/>
      <c r="AK1158" s="30" t="n"/>
      <c r="AL1158" s="21" t="n"/>
      <c r="AM1158" s="23">
        <f>LN(AL1158)</f>
        <v/>
      </c>
      <c r="AW1158" s="40" t="n"/>
      <c r="AY1158" s="40" t="n"/>
      <c r="BA1158" s="18" t="n"/>
      <c r="BC1158" s="18" t="n"/>
      <c r="BD1158" s="18" t="n"/>
      <c r="BK1158" s="18" t="n"/>
      <c r="BN1158" s="18" t="n"/>
      <c r="BY1158" s="18" t="n"/>
      <c r="CC1158" s="18" t="n"/>
      <c r="CH1158" s="18" t="n"/>
      <c r="CS1158" s="18" t="n"/>
      <c r="DD1158" s="34" t="inlineStr">
        <is>
          <t>X</t>
        </is>
      </c>
    </row>
    <row r="1159">
      <c r="D1159" s="12" t="n"/>
      <c r="E1159" s="14" t="n"/>
      <c r="H1159" s="16" t="n"/>
      <c r="I1159" s="11" t="n"/>
      <c r="J1159" s="33" t="n"/>
      <c r="K1159" s="33" t="n"/>
      <c r="L1159" s="33" t="n"/>
      <c r="M1159" s="33" t="n"/>
      <c r="N1159" s="8" t="n"/>
      <c r="AG1159" s="8" t="n"/>
      <c r="AI1159" s="30" t="n"/>
      <c r="AK1159" s="30" t="n"/>
      <c r="AL1159" s="21" t="n"/>
      <c r="AM1159" s="23">
        <f>LN(AL1159)</f>
        <v/>
      </c>
      <c r="AW1159" s="40" t="n"/>
      <c r="AY1159" s="40" t="n"/>
      <c r="BA1159" s="18" t="n"/>
      <c r="BC1159" s="18" t="n"/>
      <c r="BD1159" s="18" t="n"/>
      <c r="BK1159" s="18" t="n"/>
      <c r="BN1159" s="18" t="n"/>
      <c r="BY1159" s="18" t="n"/>
      <c r="CC1159" s="18" t="n"/>
      <c r="CH1159" s="18" t="n"/>
      <c r="CS1159" s="18" t="n"/>
      <c r="DD1159" s="34" t="inlineStr">
        <is>
          <t>X</t>
        </is>
      </c>
    </row>
    <row r="1160">
      <c r="D1160" s="12" t="n"/>
      <c r="E1160" s="14" t="n"/>
      <c r="H1160" s="16" t="n"/>
      <c r="I1160" s="11" t="n"/>
      <c r="J1160" s="33" t="n"/>
      <c r="K1160" s="33" t="n"/>
      <c r="L1160" s="33" t="n"/>
      <c r="M1160" s="33" t="n"/>
      <c r="N1160" s="8" t="n"/>
      <c r="AG1160" s="8" t="n"/>
      <c r="AI1160" s="30" t="n"/>
      <c r="AK1160" s="30" t="n"/>
      <c r="AL1160" s="21" t="n"/>
      <c r="AM1160" s="23">
        <f>LN(AL1160)</f>
        <v/>
      </c>
      <c r="AW1160" s="40" t="n"/>
      <c r="AY1160" s="40" t="n"/>
      <c r="BA1160" s="18" t="n"/>
      <c r="BC1160" s="18" t="n"/>
      <c r="BD1160" s="18" t="n"/>
      <c r="BK1160" s="18" t="n"/>
      <c r="BN1160" s="18" t="n"/>
      <c r="BY1160" s="18" t="n"/>
      <c r="CC1160" s="18" t="n"/>
      <c r="CH1160" s="18" t="n"/>
      <c r="CS1160" s="18" t="n"/>
      <c r="DD1160" s="34" t="inlineStr">
        <is>
          <t>X</t>
        </is>
      </c>
    </row>
    <row r="1161">
      <c r="D1161" s="12" t="n"/>
      <c r="E1161" s="14" t="n"/>
      <c r="H1161" s="16" t="n"/>
      <c r="I1161" s="11" t="n"/>
      <c r="J1161" s="33" t="n"/>
      <c r="K1161" s="33" t="n"/>
      <c r="L1161" s="33" t="n"/>
      <c r="M1161" s="33" t="n"/>
      <c r="N1161" s="8" t="n"/>
      <c r="AG1161" s="8" t="n"/>
      <c r="AI1161" s="30" t="n"/>
      <c r="AK1161" s="30" t="n"/>
      <c r="AL1161" s="21" t="n"/>
      <c r="AM1161" s="23">
        <f>LN(AL1161)</f>
        <v/>
      </c>
      <c r="AW1161" s="40" t="n"/>
      <c r="AY1161" s="40" t="n"/>
      <c r="BA1161" s="18" t="n"/>
      <c r="BC1161" s="18" t="n"/>
      <c r="BD1161" s="18" t="n"/>
      <c r="BK1161" s="18" t="n"/>
      <c r="BN1161" s="18" t="n"/>
      <c r="BY1161" s="18" t="n"/>
      <c r="CC1161" s="18" t="n"/>
      <c r="CH1161" s="18" t="n"/>
      <c r="CS1161" s="18" t="n"/>
      <c r="DD1161" s="34" t="inlineStr">
        <is>
          <t>X</t>
        </is>
      </c>
    </row>
    <row r="1162">
      <c r="D1162" s="12" t="n"/>
      <c r="E1162" s="14" t="n"/>
      <c r="H1162" s="16" t="n"/>
      <c r="I1162" s="11" t="n"/>
      <c r="J1162" s="33" t="n"/>
      <c r="K1162" s="33" t="n"/>
      <c r="L1162" s="33" t="n"/>
      <c r="M1162" s="33" t="n"/>
      <c r="N1162" s="8" t="n"/>
      <c r="AG1162" s="8" t="n"/>
      <c r="AI1162" s="30" t="n"/>
      <c r="AK1162" s="30" t="n"/>
      <c r="AL1162" s="21" t="n"/>
      <c r="AM1162" s="23">
        <f>LN(AL1162)</f>
        <v/>
      </c>
      <c r="AW1162" s="40" t="n"/>
      <c r="AY1162" s="40" t="n"/>
      <c r="BA1162" s="18" t="n"/>
      <c r="BC1162" s="18" t="n"/>
      <c r="BD1162" s="18" t="n"/>
      <c r="BK1162" s="18" t="n"/>
      <c r="BN1162" s="18" t="n"/>
      <c r="BY1162" s="18" t="n"/>
      <c r="CC1162" s="18" t="n"/>
      <c r="CH1162" s="18" t="n"/>
      <c r="CS1162" s="18" t="n"/>
      <c r="DD1162" s="34" t="inlineStr">
        <is>
          <t>X</t>
        </is>
      </c>
    </row>
    <row r="1163">
      <c r="D1163" s="12" t="n"/>
      <c r="E1163" s="14" t="n"/>
      <c r="H1163" s="16" t="n"/>
      <c r="I1163" s="11" t="n"/>
      <c r="J1163" s="33" t="n"/>
      <c r="K1163" s="33" t="n"/>
      <c r="L1163" s="33" t="n"/>
      <c r="M1163" s="33" t="n"/>
      <c r="N1163" s="8" t="n"/>
      <c r="AG1163" s="8" t="n"/>
      <c r="AI1163" s="30" t="n"/>
      <c r="AK1163" s="30" t="n"/>
      <c r="AL1163" s="21" t="n"/>
      <c r="AM1163" s="23">
        <f>LN(AL1163)</f>
        <v/>
      </c>
      <c r="AW1163" s="40" t="n"/>
      <c r="AY1163" s="40" t="n"/>
      <c r="BA1163" s="18" t="n"/>
      <c r="BC1163" s="18" t="n"/>
      <c r="BD1163" s="18" t="n"/>
      <c r="BK1163" s="18" t="n"/>
      <c r="BN1163" s="18" t="n"/>
      <c r="BY1163" s="18" t="n"/>
      <c r="CC1163" s="18" t="n"/>
      <c r="CH1163" s="18" t="n"/>
      <c r="CS1163" s="18" t="n"/>
      <c r="DD1163" s="34" t="inlineStr">
        <is>
          <t>X</t>
        </is>
      </c>
    </row>
    <row r="1164">
      <c r="D1164" s="12" t="n"/>
      <c r="E1164" s="14" t="n"/>
      <c r="H1164" s="16" t="n"/>
      <c r="I1164" s="11" t="n"/>
      <c r="J1164" s="33" t="n"/>
      <c r="K1164" s="33" t="n"/>
      <c r="L1164" s="33" t="n"/>
      <c r="M1164" s="33" t="n"/>
      <c r="N1164" s="8" t="n"/>
      <c r="AG1164" s="8" t="n"/>
      <c r="AI1164" s="30" t="n"/>
      <c r="AK1164" s="30" t="n"/>
      <c r="AL1164" s="21" t="n"/>
      <c r="AM1164" s="23">
        <f>LN(AL1164)</f>
        <v/>
      </c>
      <c r="AW1164" s="40" t="n"/>
      <c r="AY1164" s="40" t="n"/>
      <c r="BA1164" s="18" t="n"/>
      <c r="BC1164" s="18" t="n"/>
      <c r="BD1164" s="18" t="n"/>
      <c r="BK1164" s="18" t="n"/>
      <c r="BN1164" s="18" t="n"/>
      <c r="BY1164" s="18" t="n"/>
      <c r="CC1164" s="18" t="n"/>
      <c r="CH1164" s="18" t="n"/>
      <c r="CS1164" s="18" t="n"/>
      <c r="DD1164" s="34" t="inlineStr">
        <is>
          <t>X</t>
        </is>
      </c>
    </row>
    <row r="1165">
      <c r="D1165" s="12" t="n"/>
      <c r="E1165" s="14" t="n"/>
      <c r="H1165" s="16" t="n"/>
      <c r="I1165" s="11" t="n"/>
      <c r="J1165" s="33" t="n"/>
      <c r="K1165" s="33" t="n"/>
      <c r="L1165" s="33" t="n"/>
      <c r="M1165" s="33" t="n"/>
      <c r="N1165" s="8" t="n"/>
      <c r="AG1165" s="8" t="n"/>
      <c r="AI1165" s="30" t="n"/>
      <c r="AK1165" s="30" t="n"/>
      <c r="AL1165" s="21" t="n"/>
      <c r="AM1165" s="23">
        <f>LN(AL1165)</f>
        <v/>
      </c>
      <c r="AW1165" s="40" t="n"/>
      <c r="AY1165" s="40" t="n"/>
      <c r="BA1165" s="18" t="n"/>
      <c r="BC1165" s="18" t="n"/>
      <c r="BD1165" s="18" t="n"/>
      <c r="BK1165" s="18" t="n"/>
      <c r="BN1165" s="18" t="n"/>
      <c r="BY1165" s="18" t="n"/>
      <c r="CC1165" s="18" t="n"/>
      <c r="CH1165" s="18" t="n"/>
      <c r="CS1165" s="18" t="n"/>
      <c r="DD1165" s="34" t="inlineStr">
        <is>
          <t>X</t>
        </is>
      </c>
    </row>
    <row r="1166">
      <c r="D1166" s="12" t="n"/>
      <c r="E1166" s="14" t="n"/>
      <c r="H1166" s="16" t="n"/>
      <c r="I1166" s="11" t="n"/>
      <c r="J1166" s="33" t="n"/>
      <c r="K1166" s="33" t="n"/>
      <c r="L1166" s="33" t="n"/>
      <c r="M1166" s="33" t="n"/>
      <c r="N1166" s="8" t="n"/>
      <c r="AG1166" s="8" t="n"/>
      <c r="AI1166" s="30" t="n"/>
      <c r="AK1166" s="30" t="n"/>
      <c r="AL1166" s="21" t="n"/>
      <c r="AM1166" s="23">
        <f>LN(AL1166)</f>
        <v/>
      </c>
      <c r="AW1166" s="40" t="n"/>
      <c r="AY1166" s="40" t="n"/>
      <c r="BA1166" s="18" t="n"/>
      <c r="BC1166" s="18" t="n"/>
      <c r="BD1166" s="18" t="n"/>
      <c r="BK1166" s="18" t="n"/>
      <c r="BN1166" s="18" t="n"/>
      <c r="BY1166" s="18" t="n"/>
      <c r="CC1166" s="18" t="n"/>
      <c r="CH1166" s="18" t="n"/>
      <c r="CS1166" s="18" t="n"/>
      <c r="DD1166" s="34" t="inlineStr">
        <is>
          <t>X</t>
        </is>
      </c>
    </row>
    <row r="1167">
      <c r="D1167" s="12" t="n"/>
      <c r="E1167" s="14" t="n"/>
      <c r="H1167" s="16" t="n"/>
      <c r="I1167" s="11" t="n"/>
      <c r="J1167" s="33" t="n"/>
      <c r="K1167" s="33" t="n"/>
      <c r="L1167" s="33" t="n"/>
      <c r="M1167" s="33" t="n"/>
      <c r="N1167" s="8" t="n"/>
      <c r="AG1167" s="8" t="n"/>
      <c r="AI1167" s="30" t="n"/>
      <c r="AK1167" s="30" t="n"/>
      <c r="AL1167" s="21" t="n"/>
      <c r="AM1167" s="23">
        <f>LN(AL1167)</f>
        <v/>
      </c>
      <c r="AW1167" s="40" t="n"/>
      <c r="AY1167" s="40" t="n"/>
      <c r="BA1167" s="18" t="n"/>
      <c r="BC1167" s="18" t="n"/>
      <c r="BD1167" s="18" t="n"/>
      <c r="BK1167" s="18" t="n"/>
      <c r="BN1167" s="18" t="n"/>
      <c r="BY1167" s="18" t="n"/>
      <c r="CC1167" s="18" t="n"/>
      <c r="CH1167" s="18" t="n"/>
      <c r="CS1167" s="18" t="n"/>
      <c r="DD1167" s="34" t="inlineStr">
        <is>
          <t>X</t>
        </is>
      </c>
    </row>
    <row r="1168">
      <c r="D1168" s="12" t="n"/>
      <c r="E1168" s="14" t="n"/>
      <c r="H1168" s="16" t="n"/>
      <c r="I1168" s="11" t="n"/>
      <c r="J1168" s="33" t="n"/>
      <c r="K1168" s="33" t="n"/>
      <c r="L1168" s="33" t="n"/>
      <c r="M1168" s="33" t="n"/>
      <c r="N1168" s="8" t="n"/>
      <c r="AG1168" s="8" t="n"/>
      <c r="AI1168" s="30" t="n"/>
      <c r="AK1168" s="30" t="n"/>
      <c r="AL1168" s="21" t="n"/>
      <c r="AM1168" s="23">
        <f>LN(AL1168)</f>
        <v/>
      </c>
      <c r="AW1168" s="40" t="n"/>
      <c r="AY1168" s="40" t="n"/>
      <c r="BA1168" s="18" t="n"/>
      <c r="BC1168" s="18" t="n"/>
      <c r="BD1168" s="18" t="n"/>
      <c r="BK1168" s="18" t="n"/>
      <c r="BN1168" s="18" t="n"/>
      <c r="BY1168" s="18" t="n"/>
      <c r="CC1168" s="18" t="n"/>
      <c r="CH1168" s="18" t="n"/>
      <c r="CS1168" s="18" t="n"/>
      <c r="DD1168" s="34" t="inlineStr">
        <is>
          <t>X</t>
        </is>
      </c>
    </row>
    <row r="1169">
      <c r="D1169" s="12" t="n"/>
      <c r="E1169" s="14" t="n"/>
      <c r="H1169" s="16" t="n"/>
      <c r="I1169" s="11" t="n"/>
      <c r="J1169" s="33" t="n"/>
      <c r="K1169" s="33" t="n"/>
      <c r="L1169" s="33" t="n"/>
      <c r="M1169" s="33" t="n"/>
      <c r="N1169" s="8" t="n"/>
      <c r="AG1169" s="8" t="n"/>
      <c r="AI1169" s="30" t="n"/>
      <c r="AK1169" s="30" t="n"/>
      <c r="AL1169" s="21" t="n"/>
      <c r="AM1169" s="23">
        <f>LN(AL1169)</f>
        <v/>
      </c>
      <c r="AW1169" s="40" t="n"/>
      <c r="AY1169" s="40" t="n"/>
      <c r="BA1169" s="18" t="n"/>
      <c r="BC1169" s="18" t="n"/>
      <c r="BD1169" s="18" t="n"/>
      <c r="BK1169" s="18" t="n"/>
      <c r="BN1169" s="18" t="n"/>
      <c r="BY1169" s="18" t="n"/>
      <c r="CC1169" s="18" t="n"/>
      <c r="CH1169" s="18" t="n"/>
      <c r="CS1169" s="18" t="n"/>
      <c r="DD1169" s="34" t="inlineStr">
        <is>
          <t>X</t>
        </is>
      </c>
    </row>
    <row r="1170">
      <c r="D1170" s="12" t="n"/>
      <c r="E1170" s="14" t="n"/>
      <c r="H1170" s="16" t="n"/>
      <c r="I1170" s="11" t="n"/>
      <c r="J1170" s="33" t="n"/>
      <c r="K1170" s="33" t="n"/>
      <c r="L1170" s="33" t="n"/>
      <c r="M1170" s="33" t="n"/>
      <c r="N1170" s="8" t="n"/>
      <c r="AG1170" s="8" t="n"/>
      <c r="AI1170" s="30" t="n"/>
      <c r="AK1170" s="30" t="n"/>
      <c r="AL1170" s="21" t="n"/>
      <c r="AM1170" s="23">
        <f>LN(AL1170)</f>
        <v/>
      </c>
      <c r="AW1170" s="40" t="n"/>
      <c r="AY1170" s="40" t="n"/>
      <c r="BA1170" s="18" t="n"/>
      <c r="BC1170" s="18" t="n"/>
      <c r="BD1170" s="18" t="n"/>
      <c r="BK1170" s="18" t="n"/>
      <c r="BN1170" s="18" t="n"/>
      <c r="BY1170" s="18" t="n"/>
      <c r="CC1170" s="18" t="n"/>
      <c r="CH1170" s="18" t="n"/>
      <c r="CS1170" s="18" t="n"/>
      <c r="DD1170" s="34" t="inlineStr">
        <is>
          <t>X</t>
        </is>
      </c>
    </row>
    <row r="1171">
      <c r="D1171" s="12" t="n"/>
      <c r="E1171" s="14" t="n"/>
      <c r="H1171" s="16" t="n"/>
      <c r="I1171" s="11" t="n"/>
      <c r="J1171" s="33" t="n"/>
      <c r="K1171" s="33" t="n"/>
      <c r="L1171" s="33" t="n"/>
      <c r="M1171" s="33" t="n"/>
      <c r="N1171" s="8" t="n"/>
      <c r="AG1171" s="8" t="n"/>
      <c r="AI1171" s="30" t="n"/>
      <c r="AK1171" s="30" t="n"/>
      <c r="AL1171" s="21" t="n"/>
      <c r="AM1171" s="23">
        <f>LN(AL1171)</f>
        <v/>
      </c>
      <c r="AW1171" s="40" t="n"/>
      <c r="AY1171" s="40" t="n"/>
      <c r="BA1171" s="18" t="n"/>
      <c r="BC1171" s="18" t="n"/>
      <c r="BD1171" s="18" t="n"/>
      <c r="BK1171" s="18" t="n"/>
      <c r="BN1171" s="18" t="n"/>
      <c r="BY1171" s="18" t="n"/>
      <c r="CC1171" s="18" t="n"/>
      <c r="CH1171" s="18" t="n"/>
      <c r="CS1171" s="18" t="n"/>
      <c r="DD1171" s="34" t="inlineStr">
        <is>
          <t>X</t>
        </is>
      </c>
    </row>
    <row r="1172">
      <c r="D1172" s="12" t="n"/>
      <c r="E1172" s="14" t="n"/>
      <c r="H1172" s="16" t="n"/>
      <c r="I1172" s="11" t="n"/>
      <c r="J1172" s="33" t="n"/>
      <c r="K1172" s="33" t="n"/>
      <c r="L1172" s="33" t="n"/>
      <c r="M1172" s="33" t="n"/>
      <c r="N1172" s="8" t="n"/>
      <c r="AG1172" s="8" t="n"/>
      <c r="AI1172" s="30" t="n"/>
      <c r="AK1172" s="30" t="n"/>
      <c r="AL1172" s="21" t="n"/>
      <c r="AM1172" s="23">
        <f>LN(AL1172)</f>
        <v/>
      </c>
      <c r="AW1172" s="40" t="n"/>
      <c r="AY1172" s="40" t="n"/>
      <c r="BA1172" s="18" t="n"/>
      <c r="BC1172" s="18" t="n"/>
      <c r="BD1172" s="18" t="n"/>
      <c r="BK1172" s="18" t="n"/>
      <c r="BN1172" s="18" t="n"/>
      <c r="BY1172" s="18" t="n"/>
      <c r="CC1172" s="18" t="n"/>
      <c r="CH1172" s="18" t="n"/>
      <c r="CS1172" s="18" t="n"/>
      <c r="DD1172" s="34" t="inlineStr">
        <is>
          <t>X</t>
        </is>
      </c>
    </row>
    <row r="1173">
      <c r="D1173" s="12" t="n"/>
      <c r="E1173" s="14" t="n"/>
      <c r="H1173" s="16" t="n"/>
      <c r="I1173" s="11" t="n"/>
      <c r="J1173" s="33" t="n"/>
      <c r="K1173" s="33" t="n"/>
      <c r="L1173" s="33" t="n"/>
      <c r="M1173" s="33" t="n"/>
      <c r="N1173" s="8" t="n"/>
      <c r="AG1173" s="8" t="n"/>
      <c r="AI1173" s="30" t="n"/>
      <c r="AK1173" s="30" t="n"/>
      <c r="AL1173" s="21" t="n"/>
      <c r="AM1173" s="23">
        <f>LN(AL1173)</f>
        <v/>
      </c>
      <c r="AW1173" s="40" t="n"/>
      <c r="AY1173" s="40" t="n"/>
      <c r="BA1173" s="18" t="n"/>
      <c r="BC1173" s="18" t="n"/>
      <c r="BD1173" s="18" t="n"/>
      <c r="BK1173" s="18" t="n"/>
      <c r="BN1173" s="18" t="n"/>
      <c r="BY1173" s="18" t="n"/>
      <c r="CC1173" s="18" t="n"/>
      <c r="CH1173" s="18" t="n"/>
      <c r="CS1173" s="18" t="n"/>
      <c r="DD1173" s="34" t="inlineStr">
        <is>
          <t>X</t>
        </is>
      </c>
    </row>
    <row r="1174">
      <c r="D1174" s="12" t="n"/>
      <c r="E1174" s="14" t="n"/>
      <c r="H1174" s="16" t="n"/>
      <c r="I1174" s="11" t="n"/>
      <c r="J1174" s="33" t="n"/>
      <c r="K1174" s="33" t="n"/>
      <c r="L1174" s="33" t="n"/>
      <c r="M1174" s="33" t="n"/>
      <c r="N1174" s="8" t="n"/>
      <c r="AG1174" s="8" t="n"/>
      <c r="AI1174" s="30" t="n"/>
      <c r="AK1174" s="30" t="n"/>
      <c r="AL1174" s="21" t="n"/>
      <c r="AM1174" s="23">
        <f>LN(AL1174)</f>
        <v/>
      </c>
      <c r="AW1174" s="40" t="n"/>
      <c r="AY1174" s="40" t="n"/>
      <c r="BA1174" s="18" t="n"/>
      <c r="BC1174" s="18" t="n"/>
      <c r="BD1174" s="18" t="n"/>
      <c r="BK1174" s="18" t="n"/>
      <c r="BN1174" s="18" t="n"/>
      <c r="BY1174" s="18" t="n"/>
      <c r="CC1174" s="18" t="n"/>
      <c r="CH1174" s="18" t="n"/>
      <c r="CS1174" s="18" t="n"/>
      <c r="DD1174" s="34" t="inlineStr">
        <is>
          <t>X</t>
        </is>
      </c>
    </row>
    <row r="1175">
      <c r="D1175" s="12" t="n"/>
      <c r="E1175" s="14" t="n"/>
      <c r="H1175" s="16" t="n"/>
      <c r="I1175" s="11" t="n"/>
      <c r="J1175" s="33" t="n"/>
      <c r="K1175" s="33" t="n"/>
      <c r="L1175" s="33" t="n"/>
      <c r="M1175" s="33" t="n"/>
      <c r="N1175" s="8" t="n"/>
      <c r="AG1175" s="8" t="n"/>
      <c r="AI1175" s="30" t="n"/>
      <c r="AK1175" s="30" t="n"/>
      <c r="AL1175" s="21" t="n"/>
      <c r="AM1175" s="23">
        <f>LN(AL1175)</f>
        <v/>
      </c>
      <c r="AW1175" s="40" t="n"/>
      <c r="AY1175" s="40" t="n"/>
      <c r="BA1175" s="18" t="n"/>
      <c r="BC1175" s="18" t="n"/>
      <c r="BD1175" s="18" t="n"/>
      <c r="BK1175" s="18" t="n"/>
      <c r="BN1175" s="18" t="n"/>
      <c r="BY1175" s="18" t="n"/>
      <c r="CC1175" s="18" t="n"/>
      <c r="CH1175" s="18" t="n"/>
      <c r="CS1175" s="18" t="n"/>
      <c r="DD1175" s="34" t="inlineStr">
        <is>
          <t>X</t>
        </is>
      </c>
    </row>
    <row r="1176">
      <c r="D1176" s="12" t="n"/>
      <c r="E1176" s="14" t="n"/>
      <c r="H1176" s="16" t="n"/>
      <c r="I1176" s="11" t="n"/>
      <c r="J1176" s="33" t="n"/>
      <c r="K1176" s="33" t="n"/>
      <c r="L1176" s="33" t="n"/>
      <c r="M1176" s="33" t="n"/>
      <c r="N1176" s="8" t="n"/>
      <c r="AG1176" s="8" t="n"/>
      <c r="AI1176" s="30" t="n"/>
      <c r="AK1176" s="30" t="n"/>
      <c r="AL1176" s="21" t="n"/>
      <c r="AM1176" s="23">
        <f>LN(AL1176)</f>
        <v/>
      </c>
      <c r="AW1176" s="40" t="n"/>
      <c r="AY1176" s="40" t="n"/>
      <c r="BA1176" s="18" t="n"/>
      <c r="BC1176" s="18" t="n"/>
      <c r="BD1176" s="18" t="n"/>
      <c r="BK1176" s="18" t="n"/>
      <c r="BN1176" s="18" t="n"/>
      <c r="BY1176" s="18" t="n"/>
      <c r="CC1176" s="18" t="n"/>
      <c r="CH1176" s="18" t="n"/>
      <c r="CS1176" s="18" t="n"/>
      <c r="DD1176" s="34" t="inlineStr">
        <is>
          <t>X</t>
        </is>
      </c>
    </row>
    <row r="1177">
      <c r="D1177" s="12" t="n"/>
      <c r="E1177" s="14" t="n"/>
      <c r="H1177" s="16" t="n"/>
      <c r="I1177" s="11" t="n"/>
      <c r="J1177" s="33" t="n"/>
      <c r="K1177" s="33" t="n"/>
      <c r="L1177" s="33" t="n"/>
      <c r="M1177" s="33" t="n"/>
      <c r="N1177" s="8" t="n"/>
      <c r="AG1177" s="8" t="n"/>
      <c r="AI1177" s="30" t="n"/>
      <c r="AK1177" s="30" t="n"/>
      <c r="AL1177" s="21" t="n"/>
      <c r="AM1177" s="23">
        <f>LN(AL1177)</f>
        <v/>
      </c>
      <c r="AW1177" s="40" t="n"/>
      <c r="AY1177" s="40" t="n"/>
      <c r="BA1177" s="18" t="n"/>
      <c r="BC1177" s="18" t="n"/>
      <c r="BD1177" s="18" t="n"/>
      <c r="BK1177" s="18" t="n"/>
      <c r="BN1177" s="18" t="n"/>
      <c r="BY1177" s="18" t="n"/>
      <c r="CC1177" s="18" t="n"/>
      <c r="CH1177" s="18" t="n"/>
      <c r="CS1177" s="18" t="n"/>
      <c r="DD1177" s="34" t="inlineStr">
        <is>
          <t>X</t>
        </is>
      </c>
    </row>
    <row r="1178">
      <c r="D1178" s="12" t="n"/>
      <c r="E1178" s="14" t="n"/>
      <c r="H1178" s="16" t="n"/>
      <c r="I1178" s="11" t="n"/>
      <c r="J1178" s="33" t="n"/>
      <c r="K1178" s="33" t="n"/>
      <c r="L1178" s="33" t="n"/>
      <c r="M1178" s="33" t="n"/>
      <c r="N1178" s="8" t="n"/>
      <c r="AG1178" s="8" t="n"/>
      <c r="AI1178" s="30" t="n"/>
      <c r="AK1178" s="30" t="n"/>
      <c r="AL1178" s="21" t="n"/>
      <c r="AM1178" s="23">
        <f>LN(AL1178)</f>
        <v/>
      </c>
      <c r="AW1178" s="40" t="n"/>
      <c r="AY1178" s="40" t="n"/>
      <c r="BA1178" s="18" t="n"/>
      <c r="BC1178" s="18" t="n"/>
      <c r="BD1178" s="18" t="n"/>
      <c r="BK1178" s="18" t="n"/>
      <c r="BN1178" s="18" t="n"/>
      <c r="BY1178" s="18" t="n"/>
      <c r="CC1178" s="18" t="n"/>
      <c r="CH1178" s="18" t="n"/>
      <c r="CS1178" s="18" t="n"/>
      <c r="DD1178" s="34" t="inlineStr">
        <is>
          <t>X</t>
        </is>
      </c>
    </row>
    <row r="1179">
      <c r="D1179" s="12" t="n"/>
      <c r="E1179" s="14" t="n"/>
      <c r="H1179" s="16" t="n"/>
      <c r="I1179" s="11" t="n"/>
      <c r="J1179" s="33" t="n"/>
      <c r="K1179" s="33" t="n"/>
      <c r="L1179" s="33" t="n"/>
      <c r="M1179" s="33" t="n"/>
      <c r="N1179" s="8" t="n"/>
      <c r="AG1179" s="8" t="n"/>
      <c r="AI1179" s="30" t="n"/>
      <c r="AK1179" s="30" t="n"/>
      <c r="AL1179" s="21" t="n"/>
      <c r="AM1179" s="23">
        <f>LN(AL1179)</f>
        <v/>
      </c>
      <c r="AW1179" s="40" t="n"/>
      <c r="AY1179" s="40" t="n"/>
      <c r="BA1179" s="18" t="n"/>
      <c r="BC1179" s="18" t="n"/>
      <c r="BD1179" s="18" t="n"/>
      <c r="BK1179" s="18" t="n"/>
      <c r="BN1179" s="18" t="n"/>
      <c r="BY1179" s="18" t="n"/>
      <c r="CC1179" s="18" t="n"/>
      <c r="CH1179" s="18" t="n"/>
      <c r="CS1179" s="18" t="n"/>
      <c r="DD1179" s="34" t="inlineStr">
        <is>
          <t>X</t>
        </is>
      </c>
    </row>
    <row r="1180">
      <c r="D1180" s="12" t="n"/>
      <c r="E1180" s="14" t="n"/>
      <c r="H1180" s="16" t="n"/>
      <c r="I1180" s="11" t="n"/>
      <c r="J1180" s="33" t="n"/>
      <c r="K1180" s="33" t="n"/>
      <c r="L1180" s="33" t="n"/>
      <c r="M1180" s="33" t="n"/>
      <c r="N1180" s="8" t="n"/>
      <c r="AG1180" s="8" t="n"/>
      <c r="AI1180" s="30" t="n"/>
      <c r="AK1180" s="30" t="n"/>
      <c r="AL1180" s="21" t="n"/>
      <c r="AM1180" s="23">
        <f>LN(AL1180)</f>
        <v/>
      </c>
      <c r="AW1180" s="40" t="n"/>
      <c r="AY1180" s="40" t="n"/>
      <c r="BA1180" s="18" t="n"/>
      <c r="BC1180" s="18" t="n"/>
      <c r="BD1180" s="18" t="n"/>
      <c r="BK1180" s="18" t="n"/>
      <c r="BN1180" s="18" t="n"/>
      <c r="BY1180" s="18" t="n"/>
      <c r="CC1180" s="18" t="n"/>
      <c r="CH1180" s="18" t="n"/>
      <c r="CS1180" s="18" t="n"/>
      <c r="DD1180" s="34" t="inlineStr">
        <is>
          <t>X</t>
        </is>
      </c>
    </row>
    <row r="1181">
      <c r="D1181" s="12" t="n"/>
      <c r="E1181" s="14" t="n"/>
      <c r="H1181" s="16" t="n"/>
      <c r="I1181" s="11" t="n"/>
      <c r="J1181" s="33" t="n"/>
      <c r="K1181" s="33" t="n"/>
      <c r="L1181" s="33" t="n"/>
      <c r="M1181" s="33" t="n"/>
      <c r="N1181" s="8" t="n"/>
      <c r="AG1181" s="8" t="n"/>
      <c r="AI1181" s="30" t="n"/>
      <c r="AK1181" s="30" t="n"/>
      <c r="AL1181" s="21" t="n"/>
      <c r="AM1181" s="23">
        <f>LN(AL1181)</f>
        <v/>
      </c>
      <c r="AW1181" s="40" t="n"/>
      <c r="AY1181" s="40" t="n"/>
      <c r="BA1181" s="18" t="n"/>
      <c r="BC1181" s="18" t="n"/>
      <c r="BD1181" s="18" t="n"/>
      <c r="BK1181" s="18" t="n"/>
      <c r="BN1181" s="18" t="n"/>
      <c r="BY1181" s="18" t="n"/>
      <c r="CC1181" s="18" t="n"/>
      <c r="CH1181" s="18" t="n"/>
      <c r="CS1181" s="18" t="n"/>
      <c r="DD1181" s="34" t="inlineStr">
        <is>
          <t>X</t>
        </is>
      </c>
    </row>
    <row r="1182">
      <c r="D1182" s="12" t="n"/>
      <c r="E1182" s="14" t="n"/>
      <c r="H1182" s="16" t="n"/>
      <c r="I1182" s="11" t="n"/>
      <c r="J1182" s="33" t="n"/>
      <c r="K1182" s="33" t="n"/>
      <c r="L1182" s="33" t="n"/>
      <c r="M1182" s="33" t="n"/>
      <c r="N1182" s="8" t="n"/>
      <c r="AG1182" s="8" t="n"/>
      <c r="AI1182" s="30" t="n"/>
      <c r="AK1182" s="30" t="n"/>
      <c r="AL1182" s="21" t="n"/>
      <c r="AM1182" s="23">
        <f>LN(AL1182)</f>
        <v/>
      </c>
      <c r="AW1182" s="40" t="n"/>
      <c r="AY1182" s="40" t="n"/>
      <c r="BA1182" s="18" t="n"/>
      <c r="BC1182" s="18" t="n"/>
      <c r="BD1182" s="18" t="n"/>
      <c r="BK1182" s="18" t="n"/>
      <c r="BN1182" s="18" t="n"/>
      <c r="BY1182" s="18" t="n"/>
      <c r="CC1182" s="18" t="n"/>
      <c r="CH1182" s="18" t="n"/>
      <c r="CS1182" s="18" t="n"/>
      <c r="DD1182" s="34" t="inlineStr">
        <is>
          <t>X</t>
        </is>
      </c>
    </row>
    <row r="1183">
      <c r="D1183" s="12" t="n"/>
      <c r="E1183" s="14" t="n"/>
      <c r="H1183" s="16" t="n"/>
      <c r="I1183" s="11" t="n"/>
      <c r="J1183" s="33" t="n"/>
      <c r="K1183" s="33" t="n"/>
      <c r="L1183" s="33" t="n"/>
      <c r="M1183" s="33" t="n"/>
      <c r="N1183" s="8" t="n"/>
      <c r="AG1183" s="8" t="n"/>
      <c r="AI1183" s="30" t="n"/>
      <c r="AK1183" s="30" t="n"/>
      <c r="AL1183" s="21" t="n"/>
      <c r="AM1183" s="23">
        <f>LN(AL1183)</f>
        <v/>
      </c>
      <c r="AW1183" s="40" t="n"/>
      <c r="AY1183" s="40" t="n"/>
      <c r="BA1183" s="18" t="n"/>
      <c r="BC1183" s="18" t="n"/>
      <c r="BD1183" s="18" t="n"/>
      <c r="BK1183" s="18" t="n"/>
      <c r="BN1183" s="18" t="n"/>
      <c r="BY1183" s="18" t="n"/>
      <c r="CC1183" s="18" t="n"/>
      <c r="CH1183" s="18" t="n"/>
      <c r="CS1183" s="18" t="n"/>
      <c r="DD1183" s="34" t="inlineStr">
        <is>
          <t>X</t>
        </is>
      </c>
    </row>
    <row r="1184">
      <c r="D1184" s="12" t="n"/>
      <c r="E1184" s="14" t="n"/>
      <c r="H1184" s="16" t="n"/>
      <c r="I1184" s="11" t="n"/>
      <c r="J1184" s="33" t="n"/>
      <c r="K1184" s="33" t="n"/>
      <c r="L1184" s="33" t="n"/>
      <c r="M1184" s="33" t="n"/>
      <c r="N1184" s="8" t="n"/>
      <c r="AG1184" s="8" t="n"/>
      <c r="AI1184" s="30" t="n"/>
      <c r="AK1184" s="30" t="n"/>
      <c r="AL1184" s="21" t="n"/>
      <c r="AM1184" s="23">
        <f>LN(AL1184)</f>
        <v/>
      </c>
      <c r="AW1184" s="40" t="n"/>
      <c r="AY1184" s="40" t="n"/>
      <c r="BA1184" s="18" t="n"/>
      <c r="BC1184" s="18" t="n"/>
      <c r="BD1184" s="18" t="n"/>
      <c r="BK1184" s="18" t="n"/>
      <c r="BN1184" s="18" t="n"/>
      <c r="BY1184" s="18" t="n"/>
      <c r="CC1184" s="18" t="n"/>
      <c r="CH1184" s="18" t="n"/>
      <c r="CS1184" s="18" t="n"/>
      <c r="DD1184" s="34" t="inlineStr">
        <is>
          <t>X</t>
        </is>
      </c>
    </row>
    <row r="1185">
      <c r="D1185" s="12" t="n"/>
      <c r="E1185" s="14" t="n"/>
      <c r="H1185" s="16" t="n"/>
      <c r="I1185" s="11" t="n"/>
      <c r="J1185" s="33" t="n"/>
      <c r="K1185" s="33" t="n"/>
      <c r="L1185" s="33" t="n"/>
      <c r="M1185" s="33" t="n"/>
      <c r="N1185" s="8" t="n"/>
      <c r="AG1185" s="8" t="n"/>
      <c r="AI1185" s="30" t="n"/>
      <c r="AK1185" s="30" t="n"/>
      <c r="AL1185" s="21" t="n"/>
      <c r="AM1185" s="23">
        <f>LN(AL1185)</f>
        <v/>
      </c>
      <c r="AW1185" s="40" t="n"/>
      <c r="AY1185" s="40" t="n"/>
      <c r="BA1185" s="18" t="n"/>
      <c r="BC1185" s="18" t="n"/>
      <c r="BD1185" s="18" t="n"/>
      <c r="BK1185" s="18" t="n"/>
      <c r="BN1185" s="18" t="n"/>
      <c r="BY1185" s="18" t="n"/>
      <c r="CC1185" s="18" t="n"/>
      <c r="CH1185" s="18" t="n"/>
      <c r="CS1185" s="18" t="n"/>
      <c r="DD1185" s="34" t="inlineStr">
        <is>
          <t>X</t>
        </is>
      </c>
    </row>
    <row r="1186">
      <c r="D1186" s="12" t="n"/>
      <c r="E1186" s="14" t="n"/>
      <c r="H1186" s="16" t="n"/>
      <c r="I1186" s="11" t="n"/>
      <c r="J1186" s="33" t="n"/>
      <c r="K1186" s="33" t="n"/>
      <c r="L1186" s="33" t="n"/>
      <c r="M1186" s="33" t="n"/>
      <c r="N1186" s="8" t="n"/>
      <c r="AG1186" s="8" t="n"/>
      <c r="AI1186" s="30" t="n"/>
      <c r="AK1186" s="30" t="n"/>
      <c r="AL1186" s="21" t="n"/>
      <c r="AM1186" s="23">
        <f>LN(AL1186)</f>
        <v/>
      </c>
      <c r="AW1186" s="40" t="n"/>
      <c r="AY1186" s="40" t="n"/>
      <c r="BA1186" s="18" t="n"/>
      <c r="BC1186" s="18" t="n"/>
      <c r="BD1186" s="18" t="n"/>
      <c r="BK1186" s="18" t="n"/>
      <c r="BN1186" s="18" t="n"/>
      <c r="BY1186" s="18" t="n"/>
      <c r="CC1186" s="18" t="n"/>
      <c r="CH1186" s="18" t="n"/>
      <c r="CS1186" s="18" t="n"/>
      <c r="DD1186" s="34" t="inlineStr">
        <is>
          <t>X</t>
        </is>
      </c>
    </row>
    <row r="1187">
      <c r="D1187" s="12" t="n"/>
      <c r="E1187" s="14" t="n"/>
      <c r="H1187" s="16" t="n"/>
      <c r="I1187" s="11" t="n"/>
      <c r="J1187" s="33" t="n"/>
      <c r="K1187" s="33" t="n"/>
      <c r="L1187" s="33" t="n"/>
      <c r="M1187" s="33" t="n"/>
      <c r="N1187" s="8" t="n"/>
      <c r="AG1187" s="8" t="n"/>
      <c r="AI1187" s="30" t="n"/>
      <c r="AK1187" s="30" t="n"/>
      <c r="AL1187" s="21" t="n"/>
      <c r="AM1187" s="23">
        <f>LN(AL1187)</f>
        <v/>
      </c>
      <c r="AW1187" s="40" t="n"/>
      <c r="AY1187" s="40" t="n"/>
      <c r="BA1187" s="18" t="n"/>
      <c r="BC1187" s="18" t="n"/>
      <c r="BD1187" s="18" t="n"/>
      <c r="BK1187" s="18" t="n"/>
      <c r="BN1187" s="18" t="n"/>
      <c r="BY1187" s="18" t="n"/>
      <c r="CC1187" s="18" t="n"/>
      <c r="CH1187" s="18" t="n"/>
      <c r="CS1187" s="18" t="n"/>
      <c r="DD1187" s="34" t="inlineStr">
        <is>
          <t>X</t>
        </is>
      </c>
    </row>
    <row r="1188">
      <c r="D1188" s="12" t="n"/>
      <c r="E1188" s="14" t="n"/>
      <c r="H1188" s="16" t="n"/>
      <c r="I1188" s="11" t="n"/>
      <c r="J1188" s="33" t="n"/>
      <c r="K1188" s="33" t="n"/>
      <c r="L1188" s="33" t="n"/>
      <c r="M1188" s="33" t="n"/>
      <c r="N1188" s="8" t="n"/>
      <c r="AG1188" s="8" t="n"/>
      <c r="AI1188" s="30" t="n"/>
      <c r="AK1188" s="30" t="n"/>
      <c r="AL1188" s="21" t="n"/>
      <c r="AM1188" s="23">
        <f>LN(AL1188)</f>
        <v/>
      </c>
      <c r="AW1188" s="40" t="n"/>
      <c r="AY1188" s="40" t="n"/>
      <c r="BA1188" s="18" t="n"/>
      <c r="BC1188" s="18" t="n"/>
      <c r="BD1188" s="18" t="n"/>
      <c r="BK1188" s="18" t="n"/>
      <c r="BN1188" s="18" t="n"/>
      <c r="BY1188" s="18" t="n"/>
      <c r="CC1188" s="18" t="n"/>
      <c r="CH1188" s="18" t="n"/>
      <c r="CS1188" s="18" t="n"/>
      <c r="DD1188" s="34" t="inlineStr">
        <is>
          <t>X</t>
        </is>
      </c>
    </row>
    <row r="1189">
      <c r="D1189" s="12" t="n"/>
      <c r="E1189" s="14" t="n"/>
      <c r="H1189" s="16" t="n"/>
      <c r="I1189" s="11" t="n"/>
      <c r="J1189" s="33" t="n"/>
      <c r="K1189" s="33" t="n"/>
      <c r="L1189" s="33" t="n"/>
      <c r="M1189" s="33" t="n"/>
      <c r="N1189" s="8" t="n"/>
      <c r="AG1189" s="8" t="n"/>
      <c r="AI1189" s="30" t="n"/>
      <c r="AK1189" s="30" t="n"/>
      <c r="AL1189" s="21" t="n"/>
      <c r="AM1189" s="23">
        <f>LN(AL1189)</f>
        <v/>
      </c>
      <c r="AW1189" s="40" t="n"/>
      <c r="AY1189" s="40" t="n"/>
      <c r="BA1189" s="18" t="n"/>
      <c r="BC1189" s="18" t="n"/>
      <c r="BD1189" s="18" t="n"/>
      <c r="BK1189" s="18" t="n"/>
      <c r="BN1189" s="18" t="n"/>
      <c r="BY1189" s="18" t="n"/>
      <c r="CC1189" s="18" t="n"/>
      <c r="CH1189" s="18" t="n"/>
      <c r="CS1189" s="18" t="n"/>
      <c r="DD1189" s="34" t="inlineStr">
        <is>
          <t>X</t>
        </is>
      </c>
    </row>
    <row r="1190">
      <c r="D1190" s="12" t="n"/>
      <c r="E1190" s="14" t="n"/>
      <c r="H1190" s="16" t="n"/>
      <c r="I1190" s="11" t="n"/>
      <c r="J1190" s="33" t="n"/>
      <c r="K1190" s="33" t="n"/>
      <c r="L1190" s="33" t="n"/>
      <c r="M1190" s="33" t="n"/>
      <c r="N1190" s="8" t="n"/>
      <c r="AG1190" s="8" t="n"/>
      <c r="AI1190" s="30" t="n"/>
      <c r="AK1190" s="30" t="n"/>
      <c r="AL1190" s="21" t="n"/>
      <c r="AM1190" s="23">
        <f>LN(AL1190)</f>
        <v/>
      </c>
      <c r="AW1190" s="40" t="n"/>
      <c r="AY1190" s="40" t="n"/>
      <c r="BA1190" s="18" t="n"/>
      <c r="BC1190" s="18" t="n"/>
      <c r="BD1190" s="18" t="n"/>
      <c r="BK1190" s="18" t="n"/>
      <c r="BN1190" s="18" t="n"/>
      <c r="BY1190" s="18" t="n"/>
      <c r="CC1190" s="18" t="n"/>
      <c r="CH1190" s="18" t="n"/>
      <c r="CS1190" s="18" t="n"/>
      <c r="DD1190" s="34" t="inlineStr">
        <is>
          <t>X</t>
        </is>
      </c>
    </row>
    <row r="1191">
      <c r="D1191" s="12" t="n"/>
      <c r="E1191" s="14" t="n"/>
      <c r="H1191" s="16" t="n"/>
      <c r="I1191" s="11" t="n"/>
      <c r="J1191" s="33" t="n"/>
      <c r="K1191" s="33" t="n"/>
      <c r="L1191" s="33" t="n"/>
      <c r="M1191" s="33" t="n"/>
      <c r="N1191" s="8" t="n"/>
      <c r="AG1191" s="8" t="n"/>
      <c r="AI1191" s="30" t="n"/>
      <c r="AK1191" s="30" t="n"/>
      <c r="AL1191" s="21" t="n"/>
      <c r="AM1191" s="23">
        <f>LN(AL1191)</f>
        <v/>
      </c>
      <c r="AW1191" s="40" t="n"/>
      <c r="AY1191" s="40" t="n"/>
      <c r="BA1191" s="18" t="n"/>
      <c r="BC1191" s="18" t="n"/>
      <c r="BD1191" s="18" t="n"/>
      <c r="BK1191" s="18" t="n"/>
      <c r="BN1191" s="18" t="n"/>
      <c r="BY1191" s="18" t="n"/>
      <c r="CC1191" s="18" t="n"/>
      <c r="CH1191" s="18" t="n"/>
      <c r="CS1191" s="18" t="n"/>
      <c r="DD1191" s="34" t="inlineStr">
        <is>
          <t>X</t>
        </is>
      </c>
    </row>
    <row r="1192">
      <c r="D1192" s="12" t="n"/>
      <c r="E1192" s="14" t="n"/>
      <c r="H1192" s="16" t="n"/>
      <c r="I1192" s="11" t="n"/>
      <c r="J1192" s="33" t="n"/>
      <c r="K1192" s="33" t="n"/>
      <c r="L1192" s="33" t="n"/>
      <c r="M1192" s="33" t="n"/>
      <c r="N1192" s="8" t="n"/>
      <c r="AG1192" s="8" t="n"/>
      <c r="AI1192" s="30" t="n"/>
      <c r="AK1192" s="30" t="n"/>
      <c r="AL1192" s="21" t="n"/>
      <c r="AM1192" s="23">
        <f>LN(AL1192)</f>
        <v/>
      </c>
      <c r="AW1192" s="40" t="n"/>
      <c r="AY1192" s="40" t="n"/>
      <c r="BA1192" s="18" t="n"/>
      <c r="BC1192" s="18" t="n"/>
      <c r="BD1192" s="18" t="n"/>
      <c r="BK1192" s="18" t="n"/>
      <c r="BN1192" s="18" t="n"/>
      <c r="BY1192" s="18" t="n"/>
      <c r="CC1192" s="18" t="n"/>
      <c r="CH1192" s="18" t="n"/>
      <c r="CS1192" s="18" t="n"/>
      <c r="DD1192" s="34" t="inlineStr">
        <is>
          <t>X</t>
        </is>
      </c>
    </row>
    <row r="1193">
      <c r="D1193" s="12" t="n"/>
      <c r="E1193" s="14" t="n"/>
      <c r="H1193" s="16" t="n"/>
      <c r="I1193" s="11" t="n"/>
      <c r="J1193" s="33" t="n"/>
      <c r="K1193" s="33" t="n"/>
      <c r="L1193" s="33" t="n"/>
      <c r="M1193" s="33" t="n"/>
      <c r="N1193" s="8" t="n"/>
      <c r="AG1193" s="8" t="n"/>
      <c r="AI1193" s="30" t="n"/>
      <c r="AK1193" s="30" t="n"/>
      <c r="AL1193" s="21" t="n"/>
      <c r="AM1193" s="23">
        <f>LN(AL1193)</f>
        <v/>
      </c>
      <c r="AW1193" s="40" t="n"/>
      <c r="AY1193" s="40" t="n"/>
      <c r="BA1193" s="18" t="n"/>
      <c r="BC1193" s="18" t="n"/>
      <c r="BD1193" s="18" t="n"/>
      <c r="BK1193" s="18" t="n"/>
      <c r="BN1193" s="18" t="n"/>
      <c r="BY1193" s="18" t="n"/>
      <c r="CC1193" s="18" t="n"/>
      <c r="CH1193" s="18" t="n"/>
      <c r="CS1193" s="18" t="n"/>
      <c r="DD1193" s="34" t="inlineStr">
        <is>
          <t>X</t>
        </is>
      </c>
    </row>
    <row r="1194">
      <c r="D1194" s="12" t="n"/>
      <c r="E1194" s="14" t="n"/>
      <c r="H1194" s="16" t="n"/>
      <c r="I1194" s="11" t="n"/>
      <c r="J1194" s="33" t="n"/>
      <c r="K1194" s="33" t="n"/>
      <c r="L1194" s="33" t="n"/>
      <c r="M1194" s="33" t="n"/>
      <c r="N1194" s="8" t="n"/>
      <c r="AG1194" s="8" t="n"/>
      <c r="AI1194" s="30" t="n"/>
      <c r="AK1194" s="30" t="n"/>
      <c r="AL1194" s="21" t="n"/>
      <c r="AM1194" s="23">
        <f>LN(AL1194)</f>
        <v/>
      </c>
      <c r="AW1194" s="40" t="n"/>
      <c r="AY1194" s="40" t="n"/>
      <c r="BA1194" s="18" t="n"/>
      <c r="BC1194" s="18" t="n"/>
      <c r="BD1194" s="18" t="n"/>
      <c r="BK1194" s="18" t="n"/>
      <c r="BN1194" s="18" t="n"/>
      <c r="BY1194" s="18" t="n"/>
      <c r="CC1194" s="18" t="n"/>
      <c r="CH1194" s="18" t="n"/>
      <c r="CS1194" s="18" t="n"/>
      <c r="DD1194" s="34" t="inlineStr">
        <is>
          <t>X</t>
        </is>
      </c>
    </row>
    <row r="1195">
      <c r="D1195" s="12" t="n"/>
      <c r="E1195" s="14" t="n"/>
      <c r="H1195" s="16" t="n"/>
      <c r="I1195" s="11" t="n"/>
      <c r="J1195" s="33" t="n"/>
      <c r="K1195" s="33" t="n"/>
      <c r="L1195" s="33" t="n"/>
      <c r="M1195" s="33" t="n"/>
      <c r="N1195" s="8" t="n"/>
      <c r="AG1195" s="8" t="n"/>
      <c r="AI1195" s="30" t="n"/>
      <c r="AK1195" s="30" t="n"/>
      <c r="AL1195" s="21" t="n"/>
      <c r="AM1195" s="23">
        <f>LN(AL1195)</f>
        <v/>
      </c>
      <c r="AW1195" s="40" t="n"/>
      <c r="AY1195" s="40" t="n"/>
      <c r="BA1195" s="18" t="n"/>
      <c r="BC1195" s="18" t="n"/>
      <c r="BD1195" s="18" t="n"/>
      <c r="BK1195" s="18" t="n"/>
      <c r="BN1195" s="18" t="n"/>
      <c r="BY1195" s="18" t="n"/>
      <c r="CC1195" s="18" t="n"/>
      <c r="CH1195" s="18" t="n"/>
      <c r="CS1195" s="18" t="n"/>
      <c r="DD1195" s="34" t="inlineStr">
        <is>
          <t>X</t>
        </is>
      </c>
    </row>
    <row r="1196">
      <c r="D1196" s="12" t="n"/>
      <c r="E1196" s="14" t="n"/>
      <c r="H1196" s="16" t="n"/>
      <c r="I1196" s="11" t="n"/>
      <c r="J1196" s="33" t="n"/>
      <c r="K1196" s="33" t="n"/>
      <c r="L1196" s="33" t="n"/>
      <c r="M1196" s="33" t="n"/>
      <c r="N1196" s="8" t="n"/>
      <c r="AG1196" s="8" t="n"/>
      <c r="AI1196" s="30" t="n"/>
      <c r="AK1196" s="30" t="n"/>
      <c r="AL1196" s="21" t="n"/>
      <c r="AM1196" s="23">
        <f>LN(AL1196)</f>
        <v/>
      </c>
      <c r="AW1196" s="40" t="n"/>
      <c r="AY1196" s="40" t="n"/>
      <c r="BA1196" s="18" t="n"/>
      <c r="BC1196" s="18" t="n"/>
      <c r="BD1196" s="18" t="n"/>
      <c r="BK1196" s="18" t="n"/>
      <c r="BN1196" s="18" t="n"/>
      <c r="BY1196" s="18" t="n"/>
      <c r="CC1196" s="18" t="n"/>
      <c r="CH1196" s="18" t="n"/>
      <c r="CS1196" s="18" t="n"/>
      <c r="DD1196" s="34" t="inlineStr">
        <is>
          <t>X</t>
        </is>
      </c>
    </row>
    <row r="1197">
      <c r="D1197" s="12" t="n"/>
      <c r="E1197" s="14" t="n"/>
      <c r="H1197" s="16" t="n"/>
      <c r="I1197" s="11" t="n"/>
      <c r="J1197" s="33" t="n"/>
      <c r="K1197" s="33" t="n"/>
      <c r="L1197" s="33" t="n"/>
      <c r="M1197" s="33" t="n"/>
      <c r="N1197" s="8" t="n"/>
      <c r="AG1197" s="8" t="n"/>
      <c r="AI1197" s="30" t="n"/>
      <c r="AK1197" s="30" t="n"/>
      <c r="AL1197" s="21" t="n"/>
      <c r="AM1197" s="23">
        <f>LN(AL1197)</f>
        <v/>
      </c>
      <c r="AW1197" s="40" t="n"/>
      <c r="AY1197" s="40" t="n"/>
      <c r="BA1197" s="18" t="n"/>
      <c r="BC1197" s="18" t="n"/>
      <c r="BD1197" s="18" t="n"/>
      <c r="BK1197" s="18" t="n"/>
      <c r="BN1197" s="18" t="n"/>
      <c r="BY1197" s="18" t="n"/>
      <c r="CC1197" s="18" t="n"/>
      <c r="CH1197" s="18" t="n"/>
      <c r="CS1197" s="18" t="n"/>
      <c r="DD1197" s="34" t="inlineStr">
        <is>
          <t>X</t>
        </is>
      </c>
    </row>
    <row r="1198">
      <c r="D1198" s="12" t="n"/>
      <c r="E1198" s="14" t="n"/>
      <c r="H1198" s="16" t="n"/>
      <c r="I1198" s="11" t="n"/>
      <c r="J1198" s="33" t="n"/>
      <c r="K1198" s="33" t="n"/>
      <c r="L1198" s="33" t="n"/>
      <c r="M1198" s="33" t="n"/>
      <c r="N1198" s="8" t="n"/>
      <c r="AG1198" s="8" t="n"/>
      <c r="AI1198" s="30" t="n"/>
      <c r="AK1198" s="30" t="n"/>
      <c r="AL1198" s="21" t="n"/>
      <c r="AM1198" s="23">
        <f>LN(AL1198)</f>
        <v/>
      </c>
      <c r="AW1198" s="40" t="n"/>
      <c r="AY1198" s="40" t="n"/>
      <c r="BA1198" s="18" t="n"/>
      <c r="BC1198" s="18" t="n"/>
      <c r="BD1198" s="18" t="n"/>
      <c r="BK1198" s="18" t="n"/>
      <c r="BN1198" s="18" t="n"/>
      <c r="BY1198" s="18" t="n"/>
      <c r="CC1198" s="18" t="n"/>
      <c r="CH1198" s="18" t="n"/>
      <c r="CS1198" s="18" t="n"/>
      <c r="DD1198" s="34" t="inlineStr">
        <is>
          <t>X</t>
        </is>
      </c>
    </row>
    <row r="1199">
      <c r="D1199" s="12" t="n"/>
      <c r="E1199" s="14" t="n"/>
      <c r="H1199" s="16" t="n"/>
      <c r="I1199" s="11" t="n"/>
      <c r="J1199" s="33" t="n"/>
      <c r="K1199" s="33" t="n"/>
      <c r="L1199" s="33" t="n"/>
      <c r="M1199" s="33" t="n"/>
      <c r="N1199" s="8" t="n"/>
      <c r="AG1199" s="8" t="n"/>
      <c r="AI1199" s="30" t="n"/>
      <c r="AK1199" s="30" t="n"/>
      <c r="AL1199" s="21" t="n"/>
      <c r="AM1199" s="23">
        <f>LN(AL1199)</f>
        <v/>
      </c>
      <c r="AW1199" s="40" t="n"/>
      <c r="AY1199" s="40" t="n"/>
      <c r="BA1199" s="18" t="n"/>
      <c r="BC1199" s="18" t="n"/>
      <c r="BD1199" s="18" t="n"/>
      <c r="BK1199" s="18" t="n"/>
      <c r="BN1199" s="18" t="n"/>
      <c r="BY1199" s="18" t="n"/>
      <c r="CC1199" s="18" t="n"/>
      <c r="CH1199" s="18" t="n"/>
      <c r="CS1199" s="18" t="n"/>
      <c r="DD1199" s="34" t="inlineStr">
        <is>
          <t>X</t>
        </is>
      </c>
    </row>
    <row r="1200">
      <c r="D1200" s="12" t="n"/>
      <c r="E1200" s="14" t="n"/>
      <c r="H1200" s="16" t="n"/>
      <c r="I1200" s="11" t="n"/>
      <c r="J1200" s="33" t="n"/>
      <c r="K1200" s="33" t="n"/>
      <c r="L1200" s="33" t="n"/>
      <c r="M1200" s="33" t="n"/>
      <c r="N1200" s="8" t="n"/>
      <c r="AG1200" s="8" t="n"/>
      <c r="AI1200" s="30" t="n"/>
      <c r="AK1200" s="30" t="n"/>
      <c r="AL1200" s="21" t="n"/>
      <c r="AM1200" s="23">
        <f>LN(AL1200)</f>
        <v/>
      </c>
      <c r="AW1200" s="40" t="n"/>
      <c r="AY1200" s="40" t="n"/>
      <c r="BA1200" s="18" t="n"/>
      <c r="BC1200" s="18" t="n"/>
      <c r="BD1200" s="18" t="n"/>
      <c r="BK1200" s="18" t="n"/>
      <c r="BN1200" s="18" t="n"/>
      <c r="BY1200" s="18" t="n"/>
      <c r="CC1200" s="18" t="n"/>
      <c r="CH1200" s="18" t="n"/>
      <c r="CS1200" s="18" t="n"/>
      <c r="DD1200" s="34" t="inlineStr">
        <is>
          <t>X</t>
        </is>
      </c>
    </row>
    <row r="1201">
      <c r="D1201" s="12" t="n"/>
      <c r="E1201" s="14" t="n"/>
      <c r="H1201" s="16" t="n"/>
      <c r="I1201" s="11" t="n"/>
      <c r="J1201" s="33" t="n"/>
      <c r="K1201" s="33" t="n"/>
      <c r="L1201" s="33" t="n"/>
      <c r="M1201" s="33" t="n"/>
      <c r="N1201" s="8" t="n"/>
      <c r="AG1201" s="8" t="n"/>
      <c r="AI1201" s="30" t="n"/>
      <c r="AK1201" s="30" t="n"/>
      <c r="AL1201" s="21" t="n"/>
      <c r="AM1201" s="23">
        <f>LN(AL1201)</f>
        <v/>
      </c>
      <c r="AW1201" s="40" t="n"/>
      <c r="AY1201" s="40" t="n"/>
      <c r="BA1201" s="18" t="n"/>
      <c r="BC1201" s="18" t="n"/>
      <c r="BD1201" s="18" t="n"/>
      <c r="BK1201" s="18" t="n"/>
      <c r="BN1201" s="18" t="n"/>
      <c r="BY1201" s="18" t="n"/>
      <c r="CC1201" s="18" t="n"/>
      <c r="CH1201" s="18" t="n"/>
      <c r="CS1201" s="18" t="n"/>
      <c r="DD1201" s="34" t="inlineStr">
        <is>
          <t>X</t>
        </is>
      </c>
    </row>
    <row r="1202">
      <c r="D1202" s="12" t="n"/>
      <c r="E1202" s="14" t="n"/>
      <c r="H1202" s="16" t="n"/>
      <c r="I1202" s="11" t="n"/>
      <c r="J1202" s="33" t="n"/>
      <c r="K1202" s="33" t="n"/>
      <c r="L1202" s="33" t="n"/>
      <c r="M1202" s="33" t="n"/>
      <c r="N1202" s="8" t="n"/>
      <c r="AG1202" s="8" t="n"/>
      <c r="AI1202" s="30" t="n"/>
      <c r="AK1202" s="30" t="n"/>
      <c r="AL1202" s="21" t="n"/>
      <c r="AM1202" s="23">
        <f>LN(AL1202)</f>
        <v/>
      </c>
      <c r="AW1202" s="40" t="n"/>
      <c r="AY1202" s="40" t="n"/>
      <c r="BA1202" s="18" t="n"/>
      <c r="BC1202" s="18" t="n"/>
      <c r="BD1202" s="18" t="n"/>
      <c r="BK1202" s="18" t="n"/>
      <c r="BN1202" s="18" t="n"/>
      <c r="BY1202" s="18" t="n"/>
      <c r="CC1202" s="18" t="n"/>
      <c r="CH1202" s="18" t="n"/>
      <c r="CS1202" s="18" t="n"/>
      <c r="DD1202" s="34" t="inlineStr">
        <is>
          <t>X</t>
        </is>
      </c>
    </row>
    <row r="1203">
      <c r="D1203" s="12" t="n"/>
      <c r="E1203" s="14" t="n"/>
      <c r="H1203" s="16" t="n"/>
      <c r="I1203" s="11" t="n"/>
      <c r="J1203" s="33" t="n"/>
      <c r="K1203" s="33" t="n"/>
      <c r="L1203" s="33" t="n"/>
      <c r="M1203" s="33" t="n"/>
      <c r="N1203" s="8" t="n"/>
      <c r="AG1203" s="8" t="n"/>
      <c r="AI1203" s="30" t="n"/>
      <c r="AK1203" s="30" t="n"/>
      <c r="AL1203" s="21" t="n"/>
      <c r="AM1203" s="23">
        <f>LN(AL1203)</f>
        <v/>
      </c>
      <c r="AW1203" s="40" t="n"/>
      <c r="AY1203" s="40" t="n"/>
      <c r="BA1203" s="18" t="n"/>
      <c r="BC1203" s="18" t="n"/>
      <c r="BD1203" s="18" t="n"/>
      <c r="BK1203" s="18" t="n"/>
      <c r="BN1203" s="18" t="n"/>
      <c r="BY1203" s="18" t="n"/>
      <c r="CC1203" s="18" t="n"/>
      <c r="CH1203" s="18" t="n"/>
      <c r="CS1203" s="18" t="n"/>
      <c r="DD1203" s="34" t="inlineStr">
        <is>
          <t>X</t>
        </is>
      </c>
    </row>
    <row r="1204">
      <c r="D1204" s="12" t="n"/>
      <c r="E1204" s="14" t="n"/>
      <c r="H1204" s="16" t="n"/>
      <c r="I1204" s="11" t="n"/>
      <c r="J1204" s="33" t="n"/>
      <c r="K1204" s="33" t="n"/>
      <c r="L1204" s="33" t="n"/>
      <c r="M1204" s="33" t="n"/>
      <c r="N1204" s="8" t="n"/>
      <c r="AG1204" s="8" t="n"/>
      <c r="AI1204" s="30" t="n"/>
      <c r="AK1204" s="30" t="n"/>
      <c r="AL1204" s="21" t="n"/>
      <c r="AM1204" s="23">
        <f>LN(AL1204)</f>
        <v/>
      </c>
      <c r="AW1204" s="40" t="n"/>
      <c r="AY1204" s="40" t="n"/>
      <c r="BA1204" s="18" t="n"/>
      <c r="BC1204" s="18" t="n"/>
      <c r="BD1204" s="18" t="n"/>
      <c r="BK1204" s="18" t="n"/>
      <c r="BN1204" s="18" t="n"/>
      <c r="BY1204" s="18" t="n"/>
      <c r="CC1204" s="18" t="n"/>
      <c r="CH1204" s="18" t="n"/>
      <c r="CS1204" s="18" t="n"/>
      <c r="DD1204" s="34" t="inlineStr">
        <is>
          <t>X</t>
        </is>
      </c>
    </row>
    <row r="1205">
      <c r="D1205" s="12" t="n"/>
      <c r="E1205" s="14" t="n"/>
      <c r="H1205" s="16" t="n"/>
      <c r="I1205" s="11" t="n"/>
      <c r="J1205" s="33" t="n"/>
      <c r="K1205" s="33" t="n"/>
      <c r="L1205" s="33" t="n"/>
      <c r="M1205" s="33" t="n"/>
      <c r="N1205" s="8" t="n"/>
      <c r="AG1205" s="8" t="n"/>
      <c r="AI1205" s="30" t="n"/>
      <c r="AK1205" s="30" t="n"/>
      <c r="AL1205" s="21" t="n"/>
      <c r="AM1205" s="23">
        <f>LN(AL1205)</f>
        <v/>
      </c>
      <c r="AW1205" s="40" t="n"/>
      <c r="AY1205" s="40" t="n"/>
      <c r="BA1205" s="18" t="n"/>
      <c r="BC1205" s="18" t="n"/>
      <c r="BD1205" s="18" t="n"/>
      <c r="BK1205" s="18" t="n"/>
      <c r="BN1205" s="18" t="n"/>
      <c r="BY1205" s="18" t="n"/>
      <c r="CC1205" s="18" t="n"/>
      <c r="CH1205" s="18" t="n"/>
      <c r="CS1205" s="18" t="n"/>
      <c r="DD1205" s="34" t="inlineStr">
        <is>
          <t>X</t>
        </is>
      </c>
    </row>
    <row r="1206">
      <c r="D1206" s="12" t="n"/>
      <c r="E1206" s="14" t="n"/>
      <c r="H1206" s="16" t="n"/>
      <c r="I1206" s="11" t="n"/>
      <c r="J1206" s="33" t="n"/>
      <c r="K1206" s="33" t="n"/>
      <c r="L1206" s="33" t="n"/>
      <c r="M1206" s="33" t="n"/>
      <c r="N1206" s="8" t="n"/>
      <c r="AG1206" s="8" t="n"/>
      <c r="AI1206" s="30" t="n"/>
      <c r="AK1206" s="30" t="n"/>
      <c r="AL1206" s="21" t="n"/>
      <c r="AM1206" s="23">
        <f>LN(AL1206)</f>
        <v/>
      </c>
      <c r="AW1206" s="40" t="n"/>
      <c r="AY1206" s="40" t="n"/>
      <c r="BA1206" s="18" t="n"/>
      <c r="BC1206" s="18" t="n"/>
      <c r="BD1206" s="18" t="n"/>
      <c r="BK1206" s="18" t="n"/>
      <c r="BN1206" s="18" t="n"/>
      <c r="BY1206" s="18" t="n"/>
      <c r="CC1206" s="18" t="n"/>
      <c r="CH1206" s="18" t="n"/>
      <c r="CS1206" s="18" t="n"/>
      <c r="DD1206" s="34" t="inlineStr">
        <is>
          <t>X</t>
        </is>
      </c>
    </row>
    <row r="1207">
      <c r="D1207" s="12" t="n"/>
      <c r="E1207" s="14" t="n"/>
      <c r="H1207" s="16" t="n"/>
      <c r="I1207" s="11" t="n"/>
      <c r="J1207" s="33" t="n"/>
      <c r="K1207" s="33" t="n"/>
      <c r="L1207" s="33" t="n"/>
      <c r="M1207" s="33" t="n"/>
      <c r="N1207" s="8" t="n"/>
      <c r="AG1207" s="8" t="n"/>
      <c r="AI1207" s="30" t="n"/>
      <c r="AK1207" s="30" t="n"/>
      <c r="AL1207" s="21" t="n"/>
      <c r="AM1207" s="23">
        <f>LN(AL1207)</f>
        <v/>
      </c>
      <c r="AW1207" s="40" t="n"/>
      <c r="AY1207" s="40" t="n"/>
      <c r="BA1207" s="18" t="n"/>
      <c r="BC1207" s="18" t="n"/>
      <c r="BD1207" s="18" t="n"/>
      <c r="BK1207" s="18" t="n"/>
      <c r="BN1207" s="18" t="n"/>
      <c r="BY1207" s="18" t="n"/>
      <c r="CC1207" s="18" t="n"/>
      <c r="CH1207" s="18" t="n"/>
      <c r="CS1207" s="18" t="n"/>
      <c r="DD1207" s="34" t="inlineStr">
        <is>
          <t>X</t>
        </is>
      </c>
    </row>
    <row r="1208">
      <c r="D1208" s="12" t="n"/>
      <c r="E1208" s="14" t="n"/>
      <c r="H1208" s="16" t="n"/>
      <c r="I1208" s="11" t="n"/>
      <c r="J1208" s="33" t="n"/>
      <c r="K1208" s="33" t="n"/>
      <c r="L1208" s="33" t="n"/>
      <c r="M1208" s="33" t="n"/>
      <c r="N1208" s="8" t="n"/>
      <c r="AG1208" s="8" t="n"/>
      <c r="AI1208" s="30" t="n"/>
      <c r="AK1208" s="30" t="n"/>
      <c r="AL1208" s="21" t="n"/>
      <c r="AM1208" s="23">
        <f>LN(AL1208)</f>
        <v/>
      </c>
      <c r="AW1208" s="40" t="n"/>
      <c r="AY1208" s="40" t="n"/>
      <c r="BA1208" s="18" t="n"/>
      <c r="BC1208" s="18" t="n"/>
      <c r="BD1208" s="18" t="n"/>
      <c r="BK1208" s="18" t="n"/>
      <c r="BN1208" s="18" t="n"/>
      <c r="BY1208" s="18" t="n"/>
      <c r="CC1208" s="18" t="n"/>
      <c r="CH1208" s="18" t="n"/>
      <c r="CS1208" s="18" t="n"/>
      <c r="DD1208" s="34" t="inlineStr">
        <is>
          <t>X</t>
        </is>
      </c>
    </row>
    <row r="1209">
      <c r="D1209" s="12" t="n"/>
      <c r="E1209" s="14" t="n"/>
      <c r="H1209" s="16" t="n"/>
      <c r="I1209" s="11" t="n"/>
      <c r="J1209" s="33" t="n"/>
      <c r="K1209" s="33" t="n"/>
      <c r="L1209" s="33" t="n"/>
      <c r="M1209" s="33" t="n"/>
      <c r="N1209" s="8" t="n"/>
      <c r="AG1209" s="8" t="n"/>
      <c r="AI1209" s="30" t="n"/>
      <c r="AK1209" s="30" t="n"/>
      <c r="AL1209" s="21" t="n"/>
      <c r="AM1209" s="23">
        <f>LN(AL1209)</f>
        <v/>
      </c>
      <c r="AW1209" s="40" t="n"/>
      <c r="AY1209" s="40" t="n"/>
      <c r="BA1209" s="18" t="n"/>
      <c r="BC1209" s="18" t="n"/>
      <c r="BD1209" s="18" t="n"/>
      <c r="BK1209" s="18" t="n"/>
      <c r="BN1209" s="18" t="n"/>
      <c r="BY1209" s="18" t="n"/>
      <c r="CC1209" s="18" t="n"/>
      <c r="CH1209" s="18" t="n"/>
      <c r="CS1209" s="18" t="n"/>
      <c r="DD1209" s="34" t="inlineStr">
        <is>
          <t>X</t>
        </is>
      </c>
    </row>
    <row r="1210">
      <c r="D1210" s="12" t="n"/>
      <c r="E1210" s="14" t="n"/>
      <c r="H1210" s="16" t="n"/>
      <c r="I1210" s="11" t="n"/>
      <c r="J1210" s="33" t="n"/>
      <c r="K1210" s="33" t="n"/>
      <c r="L1210" s="33" t="n"/>
      <c r="M1210" s="33" t="n"/>
      <c r="N1210" s="8" t="n"/>
      <c r="AG1210" s="8" t="n"/>
      <c r="AI1210" s="30" t="n"/>
      <c r="AK1210" s="30" t="n"/>
      <c r="AL1210" s="21" t="n"/>
      <c r="AM1210" s="23">
        <f>LN(AL1210)</f>
        <v/>
      </c>
      <c r="AW1210" s="40" t="n"/>
      <c r="AY1210" s="40" t="n"/>
      <c r="BA1210" s="18" t="n"/>
      <c r="BC1210" s="18" t="n"/>
      <c r="BD1210" s="18" t="n"/>
      <c r="BK1210" s="18" t="n"/>
      <c r="BN1210" s="18" t="n"/>
      <c r="BY1210" s="18" t="n"/>
      <c r="CC1210" s="18" t="n"/>
      <c r="CH1210" s="18" t="n"/>
      <c r="CS1210" s="18" t="n"/>
      <c r="DD1210" s="34" t="inlineStr">
        <is>
          <t>X</t>
        </is>
      </c>
    </row>
    <row r="1211">
      <c r="D1211" s="12" t="n"/>
      <c r="E1211" s="14" t="n"/>
      <c r="H1211" s="16" t="n"/>
      <c r="I1211" s="11" t="n"/>
      <c r="J1211" s="33" t="n"/>
      <c r="K1211" s="33" t="n"/>
      <c r="L1211" s="33" t="n"/>
      <c r="M1211" s="33" t="n"/>
      <c r="N1211" s="8" t="n"/>
      <c r="AG1211" s="8" t="n"/>
      <c r="AI1211" s="30" t="n"/>
      <c r="AK1211" s="30" t="n"/>
      <c r="AL1211" s="21" t="n"/>
      <c r="AM1211" s="23">
        <f>LN(AL1211)</f>
        <v/>
      </c>
      <c r="AW1211" s="40" t="n"/>
      <c r="AY1211" s="40" t="n"/>
      <c r="BA1211" s="18" t="n"/>
      <c r="BC1211" s="18" t="n"/>
      <c r="BD1211" s="18" t="n"/>
      <c r="BK1211" s="18" t="n"/>
      <c r="BN1211" s="18" t="n"/>
      <c r="BY1211" s="18" t="n"/>
      <c r="CC1211" s="18" t="n"/>
      <c r="CH1211" s="18" t="n"/>
      <c r="CS1211" s="18" t="n"/>
      <c r="DD1211" s="34" t="inlineStr">
        <is>
          <t>X</t>
        </is>
      </c>
    </row>
    <row r="1212">
      <c r="D1212" s="12" t="n"/>
      <c r="E1212" s="14" t="n"/>
      <c r="H1212" s="16" t="n"/>
      <c r="I1212" s="11" t="n"/>
      <c r="J1212" s="33" t="n"/>
      <c r="K1212" s="33" t="n"/>
      <c r="L1212" s="33" t="n"/>
      <c r="M1212" s="33" t="n"/>
      <c r="N1212" s="8" t="n"/>
      <c r="AG1212" s="8" t="n"/>
      <c r="AI1212" s="30" t="n"/>
      <c r="AK1212" s="30" t="n"/>
      <c r="AL1212" s="21" t="n"/>
      <c r="AM1212" s="23">
        <f>LN(AL1212)</f>
        <v/>
      </c>
      <c r="AW1212" s="40" t="n"/>
      <c r="AY1212" s="40" t="n"/>
      <c r="BA1212" s="18" t="n"/>
      <c r="BC1212" s="18" t="n"/>
      <c r="BD1212" s="18" t="n"/>
      <c r="BK1212" s="18" t="n"/>
      <c r="BN1212" s="18" t="n"/>
      <c r="BY1212" s="18" t="n"/>
      <c r="CC1212" s="18" t="n"/>
      <c r="CH1212" s="18" t="n"/>
      <c r="CS1212" s="18" t="n"/>
      <c r="DD1212" s="34" t="inlineStr">
        <is>
          <t>X</t>
        </is>
      </c>
    </row>
    <row r="1213">
      <c r="D1213" s="12" t="n"/>
      <c r="E1213" s="14" t="n"/>
      <c r="H1213" s="16" t="n"/>
      <c r="I1213" s="11" t="n"/>
      <c r="J1213" s="33" t="n"/>
      <c r="K1213" s="33" t="n"/>
      <c r="L1213" s="33" t="n"/>
      <c r="M1213" s="33" t="n"/>
      <c r="N1213" s="8" t="n"/>
      <c r="AG1213" s="8" t="n"/>
      <c r="AI1213" s="30" t="n"/>
      <c r="AK1213" s="30" t="n"/>
      <c r="AL1213" s="21" t="n"/>
      <c r="AM1213" s="23">
        <f>LN(AL1213)</f>
        <v/>
      </c>
      <c r="AW1213" s="40" t="n"/>
      <c r="AY1213" s="40" t="n"/>
      <c r="BA1213" s="18" t="n"/>
      <c r="BC1213" s="18" t="n"/>
      <c r="BD1213" s="18" t="n"/>
      <c r="BK1213" s="18" t="n"/>
      <c r="BN1213" s="18" t="n"/>
      <c r="BY1213" s="18" t="n"/>
      <c r="CC1213" s="18" t="n"/>
      <c r="CH1213" s="18" t="n"/>
      <c r="CS1213" s="18" t="n"/>
      <c r="DD1213" s="34" t="inlineStr">
        <is>
          <t>X</t>
        </is>
      </c>
    </row>
    <row r="1214">
      <c r="D1214" s="12" t="n"/>
      <c r="E1214" s="14" t="n"/>
      <c r="H1214" s="16" t="n"/>
      <c r="I1214" s="11" t="n"/>
      <c r="J1214" s="33" t="n"/>
      <c r="K1214" s="33" t="n"/>
      <c r="L1214" s="33" t="n"/>
      <c r="M1214" s="33" t="n"/>
      <c r="N1214" s="8" t="n"/>
      <c r="AG1214" s="8" t="n"/>
      <c r="AI1214" s="30" t="n"/>
      <c r="AK1214" s="30" t="n"/>
      <c r="AL1214" s="21" t="n"/>
      <c r="AM1214" s="23">
        <f>LN(AL1214)</f>
        <v/>
      </c>
      <c r="AW1214" s="40" t="n"/>
      <c r="AY1214" s="40" t="n"/>
      <c r="BA1214" s="18" t="n"/>
      <c r="BC1214" s="18" t="n"/>
      <c r="BD1214" s="18" t="n"/>
      <c r="BK1214" s="18" t="n"/>
      <c r="BN1214" s="18" t="n"/>
      <c r="BY1214" s="18" t="n"/>
      <c r="CC1214" s="18" t="n"/>
      <c r="CH1214" s="18" t="n"/>
      <c r="CS1214" s="18" t="n"/>
      <c r="DD1214" s="34" t="inlineStr">
        <is>
          <t>X</t>
        </is>
      </c>
    </row>
    <row r="1215">
      <c r="D1215" s="12" t="n"/>
      <c r="E1215" s="14" t="n"/>
      <c r="H1215" s="16" t="n"/>
      <c r="I1215" s="11" t="n"/>
      <c r="J1215" s="33" t="n"/>
      <c r="K1215" s="33" t="n"/>
      <c r="L1215" s="33" t="n"/>
      <c r="M1215" s="33" t="n"/>
      <c r="N1215" s="8" t="n"/>
      <c r="AG1215" s="8" t="n"/>
      <c r="AI1215" s="30" t="n"/>
      <c r="AK1215" s="30" t="n"/>
      <c r="AL1215" s="21" t="n"/>
      <c r="AM1215" s="23">
        <f>LN(AL1215)</f>
        <v/>
      </c>
      <c r="AW1215" s="40" t="n"/>
      <c r="AY1215" s="40" t="n"/>
      <c r="BA1215" s="18" t="n"/>
      <c r="BC1215" s="18" t="n"/>
      <c r="BD1215" s="18" t="n"/>
      <c r="BK1215" s="18" t="n"/>
      <c r="BN1215" s="18" t="n"/>
      <c r="BY1215" s="18" t="n"/>
      <c r="CC1215" s="18" t="n"/>
      <c r="CH1215" s="18" t="n"/>
      <c r="CS1215" s="18" t="n"/>
      <c r="DD1215" s="34" t="inlineStr">
        <is>
          <t>X</t>
        </is>
      </c>
    </row>
    <row r="1216">
      <c r="D1216" s="12" t="n"/>
      <c r="E1216" s="14" t="n"/>
      <c r="H1216" s="16" t="n"/>
      <c r="I1216" s="11" t="n"/>
      <c r="J1216" s="33" t="n"/>
      <c r="K1216" s="33" t="n"/>
      <c r="L1216" s="33" t="n"/>
      <c r="M1216" s="33" t="n"/>
      <c r="N1216" s="8" t="n"/>
      <c r="AG1216" s="8" t="n"/>
      <c r="AI1216" s="30" t="n"/>
      <c r="AK1216" s="30" t="n"/>
      <c r="AL1216" s="21" t="n"/>
      <c r="AM1216" s="23">
        <f>LN(AL1216)</f>
        <v/>
      </c>
      <c r="AW1216" s="40" t="n"/>
      <c r="AY1216" s="40" t="n"/>
      <c r="BA1216" s="18" t="n"/>
      <c r="BC1216" s="18" t="n"/>
      <c r="BD1216" s="18" t="n"/>
      <c r="BK1216" s="18" t="n"/>
      <c r="BN1216" s="18" t="n"/>
      <c r="BY1216" s="18" t="n"/>
      <c r="CC1216" s="18" t="n"/>
      <c r="CH1216" s="18" t="n"/>
      <c r="CS1216" s="18" t="n"/>
      <c r="DD1216" s="34" t="inlineStr">
        <is>
          <t>X</t>
        </is>
      </c>
    </row>
    <row r="1217">
      <c r="D1217" s="12" t="n"/>
      <c r="E1217" s="14" t="n"/>
      <c r="H1217" s="16" t="n"/>
      <c r="I1217" s="11" t="n"/>
      <c r="J1217" s="33" t="n"/>
      <c r="K1217" s="33" t="n"/>
      <c r="L1217" s="33" t="n"/>
      <c r="M1217" s="33" t="n"/>
      <c r="N1217" s="8" t="n"/>
      <c r="AG1217" s="8" t="n"/>
      <c r="AI1217" s="30" t="n"/>
      <c r="AK1217" s="30" t="n"/>
      <c r="AL1217" s="21" t="n"/>
      <c r="AM1217" s="23">
        <f>LN(AL1217)</f>
        <v/>
      </c>
      <c r="AW1217" s="40" t="n"/>
      <c r="AY1217" s="40" t="n"/>
      <c r="BA1217" s="18" t="n"/>
      <c r="BC1217" s="18" t="n"/>
      <c r="BD1217" s="18" t="n"/>
      <c r="BK1217" s="18" t="n"/>
      <c r="BN1217" s="18" t="n"/>
      <c r="BY1217" s="18" t="n"/>
      <c r="CC1217" s="18" t="n"/>
      <c r="CH1217" s="18" t="n"/>
      <c r="CS1217" s="18" t="n"/>
      <c r="DD1217" s="34" t="inlineStr">
        <is>
          <t>X</t>
        </is>
      </c>
    </row>
    <row r="1218">
      <c r="D1218" s="12" t="n"/>
      <c r="E1218" s="14" t="n"/>
      <c r="H1218" s="16" t="n"/>
      <c r="I1218" s="11" t="n"/>
      <c r="J1218" s="33" t="n"/>
      <c r="K1218" s="33" t="n"/>
      <c r="L1218" s="33" t="n"/>
      <c r="M1218" s="33" t="n"/>
      <c r="N1218" s="8" t="n"/>
      <c r="AG1218" s="8" t="n"/>
      <c r="AI1218" s="30" t="n"/>
      <c r="AK1218" s="30" t="n"/>
      <c r="AL1218" s="21" t="n"/>
      <c r="AM1218" s="23">
        <f>LN(AL1218)</f>
        <v/>
      </c>
      <c r="AW1218" s="40" t="n"/>
      <c r="AY1218" s="40" t="n"/>
      <c r="BA1218" s="18" t="n"/>
      <c r="BC1218" s="18" t="n"/>
      <c r="BD1218" s="18" t="n"/>
      <c r="BK1218" s="18" t="n"/>
      <c r="BN1218" s="18" t="n"/>
      <c r="BY1218" s="18" t="n"/>
      <c r="CC1218" s="18" t="n"/>
      <c r="CH1218" s="18" t="n"/>
      <c r="CS1218" s="18" t="n"/>
      <c r="DD1218" s="34" t="inlineStr">
        <is>
          <t>X</t>
        </is>
      </c>
    </row>
    <row r="1219">
      <c r="D1219" s="12" t="n"/>
      <c r="E1219" s="14" t="n"/>
      <c r="H1219" s="16" t="n"/>
      <c r="I1219" s="11" t="n"/>
      <c r="J1219" s="33" t="n"/>
      <c r="K1219" s="33" t="n"/>
      <c r="L1219" s="33" t="n"/>
      <c r="M1219" s="33" t="n"/>
      <c r="N1219" s="8" t="n"/>
      <c r="AG1219" s="8" t="n"/>
      <c r="AI1219" s="30" t="n"/>
      <c r="AK1219" s="30" t="n"/>
      <c r="AL1219" s="21" t="n"/>
      <c r="AM1219" s="23">
        <f>LN(AL1219)</f>
        <v/>
      </c>
      <c r="AW1219" s="40" t="n"/>
      <c r="AY1219" s="40" t="n"/>
      <c r="BA1219" s="18" t="n"/>
      <c r="BC1219" s="18" t="n"/>
      <c r="BD1219" s="18" t="n"/>
      <c r="BK1219" s="18" t="n"/>
      <c r="BN1219" s="18" t="n"/>
      <c r="BY1219" s="18" t="n"/>
      <c r="CC1219" s="18" t="n"/>
      <c r="CH1219" s="18" t="n"/>
      <c r="CS1219" s="18" t="n"/>
      <c r="DD1219" s="34" t="inlineStr">
        <is>
          <t>X</t>
        </is>
      </c>
    </row>
    <row r="1220">
      <c r="D1220" s="12" t="n"/>
      <c r="E1220" s="14" t="n"/>
      <c r="H1220" s="16" t="n"/>
      <c r="I1220" s="11" t="n"/>
      <c r="J1220" s="33" t="n"/>
      <c r="K1220" s="33" t="n"/>
      <c r="L1220" s="33" t="n"/>
      <c r="M1220" s="33" t="n"/>
      <c r="N1220" s="8" t="n"/>
      <c r="AG1220" s="8" t="n"/>
      <c r="AI1220" s="30" t="n"/>
      <c r="AK1220" s="30" t="n"/>
      <c r="AL1220" s="21" t="n"/>
      <c r="AM1220" s="23">
        <f>LN(AL1220)</f>
        <v/>
      </c>
      <c r="AW1220" s="40" t="n"/>
      <c r="AY1220" s="40" t="n"/>
      <c r="BA1220" s="18" t="n"/>
      <c r="BC1220" s="18" t="n"/>
      <c r="BD1220" s="18" t="n"/>
      <c r="BK1220" s="18" t="n"/>
      <c r="BN1220" s="18" t="n"/>
      <c r="BY1220" s="18" t="n"/>
      <c r="CC1220" s="18" t="n"/>
      <c r="CH1220" s="18" t="n"/>
      <c r="CS1220" s="18" t="n"/>
      <c r="DD1220" s="34" t="inlineStr">
        <is>
          <t>X</t>
        </is>
      </c>
    </row>
    <row r="1221">
      <c r="D1221" s="12" t="n"/>
      <c r="E1221" s="14" t="n"/>
      <c r="H1221" s="16" t="n"/>
      <c r="I1221" s="11" t="n"/>
      <c r="J1221" s="33" t="n"/>
      <c r="K1221" s="33" t="n"/>
      <c r="L1221" s="33" t="n"/>
      <c r="M1221" s="33" t="n"/>
      <c r="N1221" s="8" t="n"/>
      <c r="AG1221" s="8" t="n"/>
      <c r="AI1221" s="30" t="n"/>
      <c r="AK1221" s="30" t="n"/>
      <c r="AL1221" s="21" t="n"/>
      <c r="AM1221" s="23">
        <f>LN(AL1221)</f>
        <v/>
      </c>
      <c r="AW1221" s="40" t="n"/>
      <c r="AY1221" s="40" t="n"/>
      <c r="BA1221" s="18" t="n"/>
      <c r="BC1221" s="18" t="n"/>
      <c r="BD1221" s="18" t="n"/>
      <c r="BK1221" s="18" t="n"/>
      <c r="BN1221" s="18" t="n"/>
      <c r="BY1221" s="18" t="n"/>
      <c r="CC1221" s="18" t="n"/>
      <c r="CH1221" s="18" t="n"/>
      <c r="CS1221" s="18" t="n"/>
      <c r="DD1221" s="34" t="inlineStr">
        <is>
          <t>X</t>
        </is>
      </c>
    </row>
    <row r="1222">
      <c r="D1222" s="12" t="n"/>
      <c r="E1222" s="14" t="n"/>
      <c r="H1222" s="16" t="n"/>
      <c r="I1222" s="11" t="n"/>
      <c r="J1222" s="33" t="n"/>
      <c r="K1222" s="33" t="n"/>
      <c r="L1222" s="33" t="n"/>
      <c r="M1222" s="33" t="n"/>
      <c r="N1222" s="8" t="n"/>
      <c r="AG1222" s="8" t="n"/>
      <c r="AI1222" s="30" t="n"/>
      <c r="AK1222" s="30" t="n"/>
      <c r="AL1222" s="21" t="n"/>
      <c r="AM1222" s="23">
        <f>LN(AL1222)</f>
        <v/>
      </c>
      <c r="AW1222" s="40" t="n"/>
      <c r="AY1222" s="40" t="n"/>
      <c r="BA1222" s="18" t="n"/>
      <c r="BC1222" s="18" t="n"/>
      <c r="BD1222" s="18" t="n"/>
      <c r="BK1222" s="18" t="n"/>
      <c r="BN1222" s="18" t="n"/>
      <c r="BY1222" s="18" t="n"/>
      <c r="CC1222" s="18" t="n"/>
      <c r="CH1222" s="18" t="n"/>
      <c r="CS1222" s="18" t="n"/>
      <c r="DD1222" s="34" t="inlineStr">
        <is>
          <t>X</t>
        </is>
      </c>
    </row>
    <row r="1223">
      <c r="D1223" s="12" t="n"/>
      <c r="E1223" s="14" t="n"/>
      <c r="H1223" s="16" t="n"/>
      <c r="I1223" s="11" t="n"/>
      <c r="J1223" s="33" t="n"/>
      <c r="K1223" s="33" t="n"/>
      <c r="L1223" s="33" t="n"/>
      <c r="M1223" s="33" t="n"/>
      <c r="N1223" s="8" t="n"/>
      <c r="AG1223" s="8" t="n"/>
      <c r="AI1223" s="30" t="n"/>
      <c r="AK1223" s="30" t="n"/>
      <c r="AL1223" s="21" t="n"/>
      <c r="AM1223" s="23">
        <f>LN(AL1223)</f>
        <v/>
      </c>
      <c r="AW1223" s="40" t="n"/>
      <c r="AY1223" s="40" t="n"/>
      <c r="BA1223" s="18" t="n"/>
      <c r="BC1223" s="18" t="n"/>
      <c r="BD1223" s="18" t="n"/>
      <c r="BK1223" s="18" t="n"/>
      <c r="BN1223" s="18" t="n"/>
      <c r="BY1223" s="18" t="n"/>
      <c r="CC1223" s="18" t="n"/>
      <c r="CH1223" s="18" t="n"/>
      <c r="CS1223" s="18" t="n"/>
      <c r="DD1223" s="34" t="inlineStr">
        <is>
          <t>X</t>
        </is>
      </c>
    </row>
    <row r="1224">
      <c r="D1224" s="12" t="n"/>
      <c r="E1224" s="14" t="n"/>
      <c r="H1224" s="16" t="n"/>
      <c r="I1224" s="11" t="n"/>
      <c r="J1224" s="33" t="n"/>
      <c r="K1224" s="33" t="n"/>
      <c r="L1224" s="33" t="n"/>
      <c r="M1224" s="33" t="n"/>
      <c r="N1224" s="8" t="n"/>
      <c r="AG1224" s="8" t="n"/>
      <c r="AI1224" s="30" t="n"/>
      <c r="AK1224" s="30" t="n"/>
      <c r="AL1224" s="21" t="n"/>
      <c r="AM1224" s="23">
        <f>LN(AL1224)</f>
        <v/>
      </c>
      <c r="AW1224" s="40" t="n"/>
      <c r="AY1224" s="40" t="n"/>
      <c r="BA1224" s="18" t="n"/>
      <c r="BC1224" s="18" t="n"/>
      <c r="BD1224" s="18" t="n"/>
      <c r="BK1224" s="18" t="n"/>
      <c r="BN1224" s="18" t="n"/>
      <c r="BY1224" s="18" t="n"/>
      <c r="CC1224" s="18" t="n"/>
      <c r="CH1224" s="18" t="n"/>
      <c r="CS1224" s="18" t="n"/>
      <c r="DD1224" s="34" t="inlineStr">
        <is>
          <t>X</t>
        </is>
      </c>
    </row>
    <row r="1225">
      <c r="D1225" s="12" t="n"/>
      <c r="E1225" s="14" t="n"/>
      <c r="H1225" s="16" t="n"/>
      <c r="I1225" s="11" t="n"/>
      <c r="J1225" s="33" t="n"/>
      <c r="K1225" s="33" t="n"/>
      <c r="L1225" s="33" t="n"/>
      <c r="M1225" s="33" t="n"/>
      <c r="N1225" s="8" t="n"/>
      <c r="AG1225" s="8" t="n"/>
      <c r="AI1225" s="30" t="n"/>
      <c r="AK1225" s="30" t="n"/>
      <c r="AL1225" s="21" t="n"/>
      <c r="AM1225" s="23">
        <f>LN(AL1225)</f>
        <v/>
      </c>
      <c r="AW1225" s="40" t="n"/>
      <c r="AY1225" s="40" t="n"/>
      <c r="BA1225" s="18" t="n"/>
      <c r="BC1225" s="18" t="n"/>
      <c r="BD1225" s="18" t="n"/>
      <c r="BK1225" s="18" t="n"/>
      <c r="BN1225" s="18" t="n"/>
      <c r="BY1225" s="18" t="n"/>
      <c r="CC1225" s="18" t="n"/>
      <c r="CH1225" s="18" t="n"/>
      <c r="CS1225" s="18" t="n"/>
      <c r="DD1225" s="34" t="inlineStr">
        <is>
          <t>X</t>
        </is>
      </c>
    </row>
    <row r="1226">
      <c r="D1226" s="12" t="n"/>
      <c r="E1226" s="14" t="n"/>
      <c r="H1226" s="16" t="n"/>
      <c r="I1226" s="11" t="n"/>
      <c r="J1226" s="33" t="n"/>
      <c r="K1226" s="33" t="n"/>
      <c r="L1226" s="33" t="n"/>
      <c r="M1226" s="33" t="n"/>
      <c r="N1226" s="8" t="n"/>
      <c r="AG1226" s="8" t="n"/>
      <c r="AI1226" s="30" t="n"/>
      <c r="AK1226" s="30" t="n"/>
      <c r="AL1226" s="21" t="n"/>
      <c r="AM1226" s="23">
        <f>LN(AL1226)</f>
        <v/>
      </c>
      <c r="AW1226" s="40" t="n"/>
      <c r="AY1226" s="40" t="n"/>
      <c r="BA1226" s="18" t="n"/>
      <c r="BC1226" s="18" t="n"/>
      <c r="BD1226" s="18" t="n"/>
      <c r="BK1226" s="18" t="n"/>
      <c r="BN1226" s="18" t="n"/>
      <c r="BY1226" s="18" t="n"/>
      <c r="CC1226" s="18" t="n"/>
      <c r="CH1226" s="18" t="n"/>
      <c r="CS1226" s="18" t="n"/>
      <c r="DD1226" s="34" t="inlineStr">
        <is>
          <t>X</t>
        </is>
      </c>
    </row>
    <row r="1227">
      <c r="D1227" s="12" t="n"/>
      <c r="E1227" s="14" t="n"/>
      <c r="H1227" s="16" t="n"/>
      <c r="I1227" s="11" t="n"/>
      <c r="J1227" s="33" t="n"/>
      <c r="K1227" s="33" t="n"/>
      <c r="L1227" s="33" t="n"/>
      <c r="M1227" s="33" t="n"/>
      <c r="N1227" s="8" t="n"/>
      <c r="AG1227" s="8" t="n"/>
      <c r="AI1227" s="30" t="n"/>
      <c r="AK1227" s="30" t="n"/>
      <c r="AL1227" s="21" t="n"/>
      <c r="AM1227" s="23">
        <f>LN(AL1227)</f>
        <v/>
      </c>
      <c r="AW1227" s="40" t="n"/>
      <c r="AY1227" s="40" t="n"/>
      <c r="BA1227" s="18" t="n"/>
      <c r="BC1227" s="18" t="n"/>
      <c r="BD1227" s="18" t="n"/>
      <c r="BK1227" s="18" t="n"/>
      <c r="BN1227" s="18" t="n"/>
      <c r="BY1227" s="18" t="n"/>
      <c r="CC1227" s="18" t="n"/>
      <c r="CH1227" s="18" t="n"/>
      <c r="CS1227" s="18" t="n"/>
      <c r="DD1227" s="34" t="inlineStr">
        <is>
          <t>X</t>
        </is>
      </c>
    </row>
    <row r="1228">
      <c r="D1228" s="12" t="n"/>
      <c r="E1228" s="14" t="n"/>
      <c r="H1228" s="16" t="n"/>
      <c r="I1228" s="11" t="n"/>
      <c r="J1228" s="33" t="n"/>
      <c r="K1228" s="33" t="n"/>
      <c r="L1228" s="33" t="n"/>
      <c r="M1228" s="33" t="n"/>
      <c r="N1228" s="8" t="n"/>
      <c r="AG1228" s="8" t="n"/>
      <c r="AI1228" s="30" t="n"/>
      <c r="AK1228" s="30" t="n"/>
      <c r="AL1228" s="21" t="n"/>
      <c r="AM1228" s="23">
        <f>LN(AL1228)</f>
        <v/>
      </c>
      <c r="AW1228" s="40" t="n"/>
      <c r="AY1228" s="40" t="n"/>
      <c r="BA1228" s="18" t="n"/>
      <c r="BC1228" s="18" t="n"/>
      <c r="BD1228" s="18" t="n"/>
      <c r="BK1228" s="18" t="n"/>
      <c r="BN1228" s="18" t="n"/>
      <c r="BY1228" s="18" t="n"/>
      <c r="CC1228" s="18" t="n"/>
      <c r="CH1228" s="18" t="n"/>
      <c r="CS1228" s="18" t="n"/>
      <c r="DD1228" s="34" t="inlineStr">
        <is>
          <t>X</t>
        </is>
      </c>
    </row>
    <row r="1229">
      <c r="D1229" s="12" t="n"/>
      <c r="E1229" s="14" t="n"/>
      <c r="H1229" s="16" t="n"/>
      <c r="I1229" s="11" t="n"/>
      <c r="J1229" s="33" t="n"/>
      <c r="K1229" s="33" t="n"/>
      <c r="L1229" s="33" t="n"/>
      <c r="M1229" s="33" t="n"/>
      <c r="N1229" s="8" t="n"/>
      <c r="AG1229" s="8" t="n"/>
      <c r="AI1229" s="30" t="n"/>
      <c r="AK1229" s="30" t="n"/>
      <c r="AL1229" s="21" t="n"/>
      <c r="AM1229" s="23">
        <f>LN(AL1229)</f>
        <v/>
      </c>
      <c r="AW1229" s="40" t="n"/>
      <c r="AY1229" s="40" t="n"/>
      <c r="BA1229" s="18" t="n"/>
      <c r="BC1229" s="18" t="n"/>
      <c r="BD1229" s="18" t="n"/>
      <c r="BK1229" s="18" t="n"/>
      <c r="BN1229" s="18" t="n"/>
      <c r="BY1229" s="18" t="n"/>
      <c r="CC1229" s="18" t="n"/>
      <c r="CH1229" s="18" t="n"/>
      <c r="CS1229" s="18" t="n"/>
      <c r="DD1229" s="34" t="inlineStr">
        <is>
          <t>X</t>
        </is>
      </c>
    </row>
    <row r="1230">
      <c r="D1230" s="12" t="n"/>
      <c r="E1230" s="14" t="n"/>
      <c r="H1230" s="16" t="n"/>
      <c r="I1230" s="11" t="n"/>
      <c r="J1230" s="33" t="n"/>
      <c r="K1230" s="33" t="n"/>
      <c r="L1230" s="33" t="n"/>
      <c r="M1230" s="33" t="n"/>
      <c r="N1230" s="8" t="n"/>
      <c r="AG1230" s="8" t="n"/>
      <c r="AI1230" s="30" t="n"/>
      <c r="AK1230" s="30" t="n"/>
      <c r="AL1230" s="21" t="n"/>
      <c r="AM1230" s="23">
        <f>LN(AL1230)</f>
        <v/>
      </c>
      <c r="AW1230" s="40" t="n"/>
      <c r="AY1230" s="40" t="n"/>
      <c r="BA1230" s="18" t="n"/>
      <c r="BC1230" s="18" t="n"/>
      <c r="BD1230" s="18" t="n"/>
      <c r="BK1230" s="18" t="n"/>
      <c r="BN1230" s="18" t="n"/>
      <c r="BY1230" s="18" t="n"/>
      <c r="CC1230" s="18" t="n"/>
      <c r="CH1230" s="18" t="n"/>
      <c r="CS1230" s="18" t="n"/>
      <c r="DD1230" s="34" t="inlineStr">
        <is>
          <t>X</t>
        </is>
      </c>
    </row>
    <row r="1231">
      <c r="D1231" s="12" t="n"/>
      <c r="E1231" s="14" t="n"/>
      <c r="H1231" s="16" t="n"/>
      <c r="I1231" s="11" t="n"/>
      <c r="J1231" s="33" t="n"/>
      <c r="K1231" s="33" t="n"/>
      <c r="L1231" s="33" t="n"/>
      <c r="M1231" s="33" t="n"/>
      <c r="N1231" s="8" t="n"/>
      <c r="AG1231" s="8" t="n"/>
      <c r="AI1231" s="30" t="n"/>
      <c r="AK1231" s="30" t="n"/>
      <c r="AL1231" s="21" t="n"/>
      <c r="AM1231" s="23">
        <f>LN(AL1231)</f>
        <v/>
      </c>
      <c r="AW1231" s="40" t="n"/>
      <c r="AY1231" s="40" t="n"/>
      <c r="BA1231" s="18" t="n"/>
      <c r="BC1231" s="18" t="n"/>
      <c r="BD1231" s="18" t="n"/>
      <c r="BK1231" s="18" t="n"/>
      <c r="BN1231" s="18" t="n"/>
      <c r="BY1231" s="18" t="n"/>
      <c r="CC1231" s="18" t="n"/>
      <c r="CH1231" s="18" t="n"/>
      <c r="CS1231" s="18" t="n"/>
      <c r="DD1231" s="34" t="inlineStr">
        <is>
          <t>X</t>
        </is>
      </c>
    </row>
    <row r="1232">
      <c r="D1232" s="12" t="n"/>
      <c r="E1232" s="14" t="n"/>
      <c r="H1232" s="16" t="n"/>
      <c r="I1232" s="11" t="n"/>
      <c r="J1232" s="33" t="n"/>
      <c r="K1232" s="33" t="n"/>
      <c r="L1232" s="33" t="n"/>
      <c r="M1232" s="33" t="n"/>
      <c r="N1232" s="8" t="n"/>
      <c r="AG1232" s="8" t="n"/>
      <c r="AI1232" s="30" t="n"/>
      <c r="AK1232" s="30" t="n"/>
      <c r="AL1232" s="21" t="n"/>
      <c r="AM1232" s="23">
        <f>LN(AL1232)</f>
        <v/>
      </c>
      <c r="AW1232" s="40" t="n"/>
      <c r="AY1232" s="40" t="n"/>
      <c r="BA1232" s="18" t="n"/>
      <c r="BC1232" s="18" t="n"/>
      <c r="BD1232" s="18" t="n"/>
      <c r="BK1232" s="18" t="n"/>
      <c r="BN1232" s="18" t="n"/>
      <c r="BY1232" s="18" t="n"/>
      <c r="CC1232" s="18" t="n"/>
      <c r="CH1232" s="18" t="n"/>
      <c r="CS1232" s="18" t="n"/>
      <c r="DD1232" s="34" t="inlineStr">
        <is>
          <t>X</t>
        </is>
      </c>
    </row>
    <row r="1233">
      <c r="D1233" s="12" t="n"/>
      <c r="E1233" s="14" t="n"/>
      <c r="H1233" s="16" t="n"/>
      <c r="I1233" s="11" t="n"/>
      <c r="J1233" s="33" t="n"/>
      <c r="K1233" s="33" t="n"/>
      <c r="L1233" s="33" t="n"/>
      <c r="M1233" s="33" t="n"/>
      <c r="N1233" s="8" t="n"/>
      <c r="AG1233" s="8" t="n"/>
      <c r="AI1233" s="30" t="n"/>
      <c r="AK1233" s="30" t="n"/>
      <c r="AL1233" s="21" t="n"/>
      <c r="AM1233" s="23">
        <f>LN(AL1233)</f>
        <v/>
      </c>
      <c r="AW1233" s="40" t="n"/>
      <c r="AY1233" s="40" t="n"/>
      <c r="BA1233" s="18" t="n"/>
      <c r="BC1233" s="18" t="n"/>
      <c r="BD1233" s="18" t="n"/>
      <c r="BK1233" s="18" t="n"/>
      <c r="BN1233" s="18" t="n"/>
      <c r="BY1233" s="18" t="n"/>
      <c r="CC1233" s="18" t="n"/>
      <c r="CH1233" s="18" t="n"/>
      <c r="CS1233" s="18" t="n"/>
      <c r="DD1233" s="34" t="inlineStr">
        <is>
          <t>X</t>
        </is>
      </c>
    </row>
    <row r="1234">
      <c r="D1234" s="12" t="n"/>
      <c r="E1234" s="14" t="n"/>
      <c r="H1234" s="16" t="n"/>
      <c r="I1234" s="11" t="n"/>
      <c r="J1234" s="33" t="n"/>
      <c r="K1234" s="33" t="n"/>
      <c r="L1234" s="33" t="n"/>
      <c r="M1234" s="33" t="n"/>
      <c r="N1234" s="8" t="n"/>
      <c r="AG1234" s="8" t="n"/>
      <c r="AI1234" s="30" t="n"/>
      <c r="AK1234" s="30" t="n"/>
      <c r="AL1234" s="21" t="n"/>
      <c r="AM1234" s="23">
        <f>LN(AL1234)</f>
        <v/>
      </c>
      <c r="AW1234" s="40" t="n"/>
      <c r="AY1234" s="40" t="n"/>
      <c r="BA1234" s="18" t="n"/>
      <c r="BC1234" s="18" t="n"/>
      <c r="BD1234" s="18" t="n"/>
      <c r="BK1234" s="18" t="n"/>
      <c r="BN1234" s="18" t="n"/>
      <c r="BY1234" s="18" t="n"/>
      <c r="CC1234" s="18" t="n"/>
      <c r="CH1234" s="18" t="n"/>
      <c r="CS1234" s="18" t="n"/>
      <c r="DD1234" s="34" t="inlineStr">
        <is>
          <t>X</t>
        </is>
      </c>
    </row>
    <row r="1235">
      <c r="D1235" s="12" t="n"/>
      <c r="E1235" s="14" t="n"/>
      <c r="H1235" s="16" t="n"/>
      <c r="I1235" s="11" t="n"/>
      <c r="J1235" s="33" t="n"/>
      <c r="K1235" s="33" t="n"/>
      <c r="L1235" s="33" t="n"/>
      <c r="M1235" s="33" t="n"/>
      <c r="N1235" s="8" t="n"/>
      <c r="AG1235" s="8" t="n"/>
      <c r="AI1235" s="30" t="n"/>
      <c r="AK1235" s="30" t="n"/>
      <c r="AL1235" s="21" t="n"/>
      <c r="AM1235" s="23">
        <f>LN(AL1235)</f>
        <v/>
      </c>
      <c r="AW1235" s="40" t="n"/>
      <c r="AY1235" s="40" t="n"/>
      <c r="BA1235" s="18" t="n"/>
      <c r="BC1235" s="18" t="n"/>
      <c r="BD1235" s="18" t="n"/>
      <c r="BK1235" s="18" t="n"/>
      <c r="BN1235" s="18" t="n"/>
      <c r="BY1235" s="18" t="n"/>
      <c r="CC1235" s="18" t="n"/>
      <c r="CH1235" s="18" t="n"/>
      <c r="CS1235" s="18" t="n"/>
      <c r="DD1235" s="34" t="inlineStr">
        <is>
          <t>X</t>
        </is>
      </c>
    </row>
    <row r="1236">
      <c r="D1236" s="12" t="n"/>
      <c r="E1236" s="14" t="n"/>
      <c r="H1236" s="16" t="n"/>
      <c r="I1236" s="11" t="n"/>
      <c r="J1236" s="33" t="n"/>
      <c r="K1236" s="33" t="n"/>
      <c r="L1236" s="33" t="n"/>
      <c r="M1236" s="33" t="n"/>
      <c r="N1236" s="8" t="n"/>
      <c r="AG1236" s="8" t="n"/>
      <c r="AI1236" s="30" t="n"/>
      <c r="AK1236" s="30" t="n"/>
      <c r="AL1236" s="21" t="n"/>
      <c r="AM1236" s="23">
        <f>LN(AL1236)</f>
        <v/>
      </c>
      <c r="AW1236" s="40" t="n"/>
      <c r="AY1236" s="40" t="n"/>
      <c r="BA1236" s="18" t="n"/>
      <c r="BC1236" s="18" t="n"/>
      <c r="BD1236" s="18" t="n"/>
      <c r="BK1236" s="18" t="n"/>
      <c r="BN1236" s="18" t="n"/>
      <c r="BY1236" s="18" t="n"/>
      <c r="CC1236" s="18" t="n"/>
      <c r="CH1236" s="18" t="n"/>
      <c r="CS1236" s="18" t="n"/>
      <c r="DD1236" s="34" t="inlineStr">
        <is>
          <t>X</t>
        </is>
      </c>
    </row>
    <row r="1237">
      <c r="D1237" s="12" t="n"/>
      <c r="E1237" s="14" t="n"/>
      <c r="H1237" s="16" t="n"/>
      <c r="I1237" s="11" t="n"/>
      <c r="J1237" s="33" t="n"/>
      <c r="K1237" s="33" t="n"/>
      <c r="L1237" s="33" t="n"/>
      <c r="M1237" s="33" t="n"/>
      <c r="N1237" s="8" t="n"/>
      <c r="AG1237" s="8" t="n"/>
      <c r="AI1237" s="30" t="n"/>
      <c r="AK1237" s="30" t="n"/>
      <c r="AL1237" s="21" t="n"/>
      <c r="AM1237" s="23">
        <f>LN(AL1237)</f>
        <v/>
      </c>
      <c r="AW1237" s="40" t="n"/>
      <c r="AY1237" s="40" t="n"/>
      <c r="BA1237" s="18" t="n"/>
      <c r="BC1237" s="18" t="n"/>
      <c r="BD1237" s="18" t="n"/>
      <c r="BK1237" s="18" t="n"/>
      <c r="BN1237" s="18" t="n"/>
      <c r="BY1237" s="18" t="n"/>
      <c r="CC1237" s="18" t="n"/>
      <c r="CH1237" s="18" t="n"/>
      <c r="CS1237" s="18" t="n"/>
      <c r="DD1237" s="34" t="inlineStr">
        <is>
          <t>X</t>
        </is>
      </c>
    </row>
    <row r="1238">
      <c r="D1238" s="12" t="n"/>
      <c r="E1238" s="14" t="n"/>
      <c r="H1238" s="16" t="n"/>
      <c r="I1238" s="11" t="n"/>
      <c r="J1238" s="33" t="n"/>
      <c r="K1238" s="33" t="n"/>
      <c r="L1238" s="33" t="n"/>
      <c r="M1238" s="33" t="n"/>
      <c r="N1238" s="8" t="n"/>
      <c r="AG1238" s="8" t="n"/>
      <c r="AI1238" s="30" t="n"/>
      <c r="AK1238" s="30" t="n"/>
      <c r="AL1238" s="21" t="n"/>
      <c r="AM1238" s="23">
        <f>LN(AL1238)</f>
        <v/>
      </c>
      <c r="AW1238" s="40" t="n"/>
      <c r="AY1238" s="40" t="n"/>
      <c r="BA1238" s="18" t="n"/>
      <c r="BC1238" s="18" t="n"/>
      <c r="BD1238" s="18" t="n"/>
      <c r="BK1238" s="18" t="n"/>
      <c r="BN1238" s="18" t="n"/>
      <c r="BY1238" s="18" t="n"/>
      <c r="CC1238" s="18" t="n"/>
      <c r="CH1238" s="18" t="n"/>
      <c r="CS1238" s="18" t="n"/>
      <c r="DD1238" s="34" t="inlineStr">
        <is>
          <t>X</t>
        </is>
      </c>
    </row>
    <row r="1239">
      <c r="D1239" s="12" t="n"/>
      <c r="E1239" s="14" t="n"/>
      <c r="H1239" s="16" t="n"/>
      <c r="I1239" s="11" t="n"/>
      <c r="J1239" s="33" t="n"/>
      <c r="K1239" s="33" t="n"/>
      <c r="L1239" s="33" t="n"/>
      <c r="M1239" s="33" t="n"/>
      <c r="N1239" s="8" t="n"/>
      <c r="AG1239" s="8" t="n"/>
      <c r="AI1239" s="30" t="n"/>
      <c r="AK1239" s="30" t="n"/>
      <c r="AL1239" s="21" t="n"/>
      <c r="AM1239" s="23">
        <f>LN(AL1239)</f>
        <v/>
      </c>
      <c r="AW1239" s="40" t="n"/>
      <c r="AY1239" s="40" t="n"/>
      <c r="BA1239" s="18" t="n"/>
      <c r="BC1239" s="18" t="n"/>
      <c r="BD1239" s="18" t="n"/>
      <c r="BK1239" s="18" t="n"/>
      <c r="BN1239" s="18" t="n"/>
      <c r="BY1239" s="18" t="n"/>
      <c r="CC1239" s="18" t="n"/>
      <c r="CH1239" s="18" t="n"/>
      <c r="CS1239" s="18" t="n"/>
      <c r="DD1239" s="34" t="inlineStr">
        <is>
          <t>X</t>
        </is>
      </c>
    </row>
    <row r="1240">
      <c r="D1240" s="12" t="n"/>
      <c r="E1240" s="14" t="n"/>
      <c r="H1240" s="16" t="n"/>
      <c r="I1240" s="11" t="n"/>
      <c r="J1240" s="33" t="n"/>
      <c r="K1240" s="33" t="n"/>
      <c r="L1240" s="33" t="n"/>
      <c r="M1240" s="33" t="n"/>
      <c r="N1240" s="8" t="n"/>
      <c r="AG1240" s="8" t="n"/>
      <c r="AI1240" s="30" t="n"/>
      <c r="AK1240" s="30" t="n"/>
      <c r="AL1240" s="21" t="n"/>
      <c r="AM1240" s="23">
        <f>LN(AL1240)</f>
        <v/>
      </c>
      <c r="AW1240" s="40" t="n"/>
      <c r="AY1240" s="40" t="n"/>
      <c r="BA1240" s="18" t="n"/>
      <c r="BC1240" s="18" t="n"/>
      <c r="BD1240" s="18" t="n"/>
      <c r="BK1240" s="18" t="n"/>
      <c r="BN1240" s="18" t="n"/>
      <c r="BY1240" s="18" t="n"/>
      <c r="CC1240" s="18" t="n"/>
      <c r="CH1240" s="18" t="n"/>
      <c r="CS1240" s="18" t="n"/>
      <c r="DD1240" s="34" t="inlineStr">
        <is>
          <t>X</t>
        </is>
      </c>
    </row>
    <row r="1241">
      <c r="D1241" s="12" t="n"/>
      <c r="E1241" s="14" t="n"/>
      <c r="H1241" s="16" t="n"/>
      <c r="I1241" s="11" t="n"/>
      <c r="J1241" s="33" t="n"/>
      <c r="K1241" s="33" t="n"/>
      <c r="L1241" s="33" t="n"/>
      <c r="M1241" s="33" t="n"/>
      <c r="N1241" s="8" t="n"/>
      <c r="AG1241" s="8" t="n"/>
      <c r="AI1241" s="30" t="n"/>
      <c r="AK1241" s="30" t="n"/>
      <c r="AL1241" s="21" t="n"/>
      <c r="AM1241" s="23">
        <f>LN(AL1241)</f>
        <v/>
      </c>
      <c r="AW1241" s="40" t="n"/>
      <c r="AY1241" s="40" t="n"/>
      <c r="BA1241" s="18" t="n"/>
      <c r="BC1241" s="18" t="n"/>
      <c r="BD1241" s="18" t="n"/>
      <c r="BK1241" s="18" t="n"/>
      <c r="BN1241" s="18" t="n"/>
      <c r="BY1241" s="18" t="n"/>
      <c r="CC1241" s="18" t="n"/>
      <c r="CH1241" s="18" t="n"/>
      <c r="CS1241" s="18" t="n"/>
      <c r="DD1241" s="34" t="inlineStr">
        <is>
          <t>X</t>
        </is>
      </c>
    </row>
    <row r="1242">
      <c r="D1242" s="12" t="n"/>
      <c r="E1242" s="14" t="n"/>
      <c r="H1242" s="16" t="n"/>
      <c r="I1242" s="11" t="n"/>
      <c r="J1242" s="33" t="n"/>
      <c r="K1242" s="33" t="n"/>
      <c r="L1242" s="33" t="n"/>
      <c r="M1242" s="33" t="n"/>
      <c r="N1242" s="8" t="n"/>
      <c r="AG1242" s="8" t="n"/>
      <c r="AI1242" s="30" t="n"/>
      <c r="AK1242" s="30" t="n"/>
      <c r="AL1242" s="21" t="n"/>
      <c r="AM1242" s="23">
        <f>LN(AL1242)</f>
        <v/>
      </c>
      <c r="AW1242" s="40" t="n"/>
      <c r="AY1242" s="40" t="n"/>
      <c r="BA1242" s="18" t="n"/>
      <c r="BC1242" s="18" t="n"/>
      <c r="BD1242" s="18" t="n"/>
      <c r="BK1242" s="18" t="n"/>
      <c r="BN1242" s="18" t="n"/>
      <c r="BY1242" s="18" t="n"/>
      <c r="CC1242" s="18" t="n"/>
      <c r="CH1242" s="18" t="n"/>
      <c r="CS1242" s="18" t="n"/>
      <c r="DD1242" s="34" t="inlineStr">
        <is>
          <t>X</t>
        </is>
      </c>
    </row>
    <row r="1243">
      <c r="D1243" s="12" t="n"/>
      <c r="E1243" s="14" t="n"/>
      <c r="H1243" s="16" t="n"/>
      <c r="I1243" s="11" t="n"/>
      <c r="J1243" s="33" t="n"/>
      <c r="K1243" s="33" t="n"/>
      <c r="L1243" s="33" t="n"/>
      <c r="M1243" s="33" t="n"/>
      <c r="N1243" s="8" t="n"/>
      <c r="AG1243" s="8" t="n"/>
      <c r="AI1243" s="30" t="n"/>
      <c r="AK1243" s="30" t="n"/>
      <c r="AL1243" s="21" t="n"/>
      <c r="AM1243" s="23">
        <f>LN(AL1243)</f>
        <v/>
      </c>
      <c r="AW1243" s="40" t="n"/>
      <c r="AY1243" s="40" t="n"/>
      <c r="BA1243" s="18" t="n"/>
      <c r="BC1243" s="18" t="n"/>
      <c r="BD1243" s="18" t="n"/>
      <c r="BK1243" s="18" t="n"/>
      <c r="BN1243" s="18" t="n"/>
      <c r="BY1243" s="18" t="n"/>
      <c r="CC1243" s="18" t="n"/>
      <c r="CH1243" s="18" t="n"/>
      <c r="CS1243" s="18" t="n"/>
      <c r="DD1243" s="34" t="inlineStr">
        <is>
          <t>X</t>
        </is>
      </c>
    </row>
    <row r="1244">
      <c r="D1244" s="12" t="n"/>
      <c r="E1244" s="14" t="n"/>
      <c r="H1244" s="16" t="n"/>
      <c r="I1244" s="11" t="n"/>
      <c r="J1244" s="33" t="n"/>
      <c r="K1244" s="33" t="n"/>
      <c r="L1244" s="33" t="n"/>
      <c r="M1244" s="33" t="n"/>
      <c r="N1244" s="8" t="n"/>
      <c r="AG1244" s="8" t="n"/>
      <c r="AI1244" s="30" t="n"/>
      <c r="AK1244" s="30" t="n"/>
      <c r="AL1244" s="21" t="n"/>
      <c r="AM1244" s="23">
        <f>LN(AL1244)</f>
        <v/>
      </c>
      <c r="AW1244" s="40" t="n"/>
      <c r="AY1244" s="40" t="n"/>
      <c r="BA1244" s="18" t="n"/>
      <c r="BC1244" s="18" t="n"/>
      <c r="BD1244" s="18" t="n"/>
      <c r="BK1244" s="18" t="n"/>
      <c r="BN1244" s="18" t="n"/>
      <c r="BY1244" s="18" t="n"/>
      <c r="CC1244" s="18" t="n"/>
      <c r="CH1244" s="18" t="n"/>
      <c r="CS1244" s="18" t="n"/>
      <c r="DD1244" s="34" t="inlineStr">
        <is>
          <t>X</t>
        </is>
      </c>
    </row>
    <row r="1245">
      <c r="D1245" s="12" t="n"/>
      <c r="E1245" s="14" t="n"/>
      <c r="H1245" s="16" t="n"/>
      <c r="I1245" s="11" t="n"/>
      <c r="J1245" s="33" t="n"/>
      <c r="K1245" s="33" t="n"/>
      <c r="L1245" s="33" t="n"/>
      <c r="M1245" s="33" t="n"/>
      <c r="N1245" s="8" t="n"/>
      <c r="AG1245" s="8" t="n"/>
      <c r="AI1245" s="30" t="n"/>
      <c r="AK1245" s="30" t="n"/>
      <c r="AL1245" s="21" t="n"/>
      <c r="AM1245" s="23">
        <f>LN(AL1245)</f>
        <v/>
      </c>
      <c r="AW1245" s="40" t="n"/>
      <c r="AY1245" s="40" t="n"/>
      <c r="BA1245" s="18" t="n"/>
      <c r="BC1245" s="18" t="n"/>
      <c r="BD1245" s="18" t="n"/>
      <c r="BK1245" s="18" t="n"/>
      <c r="BN1245" s="18" t="n"/>
      <c r="BY1245" s="18" t="n"/>
      <c r="CC1245" s="18" t="n"/>
      <c r="CH1245" s="18" t="n"/>
      <c r="CS1245" s="18" t="n"/>
      <c r="DD1245" s="34" t="inlineStr">
        <is>
          <t>X</t>
        </is>
      </c>
    </row>
    <row r="1246">
      <c r="D1246" s="12" t="n"/>
      <c r="E1246" s="14" t="n"/>
      <c r="H1246" s="16" t="n"/>
      <c r="I1246" s="11" t="n"/>
      <c r="J1246" s="33" t="n"/>
      <c r="K1246" s="33" t="n"/>
      <c r="L1246" s="33" t="n"/>
      <c r="M1246" s="33" t="n"/>
      <c r="N1246" s="8" t="n"/>
      <c r="AG1246" s="8" t="n"/>
      <c r="AI1246" s="30" t="n"/>
      <c r="AK1246" s="30" t="n"/>
      <c r="AL1246" s="21" t="n"/>
      <c r="AM1246" s="23">
        <f>LN(AL1246)</f>
        <v/>
      </c>
      <c r="AW1246" s="40" t="n"/>
      <c r="AY1246" s="40" t="n"/>
      <c r="BA1246" s="18" t="n"/>
      <c r="BC1246" s="18" t="n"/>
      <c r="BD1246" s="18" t="n"/>
      <c r="BK1246" s="18" t="n"/>
      <c r="BN1246" s="18" t="n"/>
      <c r="BY1246" s="18" t="n"/>
      <c r="CC1246" s="18" t="n"/>
      <c r="CH1246" s="18" t="n"/>
      <c r="CS1246" s="18" t="n"/>
      <c r="DD1246" s="34" t="inlineStr">
        <is>
          <t>X</t>
        </is>
      </c>
    </row>
    <row r="1247">
      <c r="D1247" s="12" t="n"/>
      <c r="E1247" s="14" t="n"/>
      <c r="H1247" s="16" t="n"/>
      <c r="I1247" s="11" t="n"/>
      <c r="J1247" s="33" t="n"/>
      <c r="K1247" s="33" t="n"/>
      <c r="L1247" s="33" t="n"/>
      <c r="M1247" s="33" t="n"/>
      <c r="N1247" s="8" t="n"/>
      <c r="AG1247" s="8" t="n"/>
      <c r="AI1247" s="30" t="n"/>
      <c r="AK1247" s="30" t="n"/>
      <c r="AL1247" s="21" t="n"/>
      <c r="AM1247" s="23">
        <f>LN(AL1247)</f>
        <v/>
      </c>
      <c r="AW1247" s="40" t="n"/>
      <c r="AY1247" s="40" t="n"/>
      <c r="BA1247" s="18" t="n"/>
      <c r="BC1247" s="18" t="n"/>
      <c r="BD1247" s="18" t="n"/>
      <c r="BK1247" s="18" t="n"/>
      <c r="BN1247" s="18" t="n"/>
      <c r="BY1247" s="18" t="n"/>
      <c r="CC1247" s="18" t="n"/>
      <c r="CH1247" s="18" t="n"/>
      <c r="CS1247" s="18" t="n"/>
      <c r="DD1247" s="34" t="inlineStr">
        <is>
          <t>X</t>
        </is>
      </c>
    </row>
    <row r="1248">
      <c r="D1248" s="12" t="n"/>
      <c r="E1248" s="14" t="n"/>
      <c r="H1248" s="16" t="n"/>
      <c r="I1248" s="11" t="n"/>
      <c r="J1248" s="33" t="n"/>
      <c r="K1248" s="33" t="n"/>
      <c r="L1248" s="33" t="n"/>
      <c r="M1248" s="33" t="n"/>
      <c r="N1248" s="8" t="n"/>
      <c r="AG1248" s="8" t="n"/>
      <c r="AI1248" s="30" t="n"/>
      <c r="AK1248" s="30" t="n"/>
      <c r="AL1248" s="21" t="n"/>
      <c r="AM1248" s="23">
        <f>LN(AL1248)</f>
        <v/>
      </c>
      <c r="AW1248" s="40" t="n"/>
      <c r="AY1248" s="40" t="n"/>
      <c r="BA1248" s="18" t="n"/>
      <c r="BC1248" s="18" t="n"/>
      <c r="BD1248" s="18" t="n"/>
      <c r="BK1248" s="18" t="n"/>
      <c r="BN1248" s="18" t="n"/>
      <c r="BY1248" s="18" t="n"/>
      <c r="CC1248" s="18" t="n"/>
      <c r="CH1248" s="18" t="n"/>
      <c r="CS1248" s="18" t="n"/>
      <c r="DD1248" s="34" t="inlineStr">
        <is>
          <t>X</t>
        </is>
      </c>
    </row>
    <row r="1249">
      <c r="D1249" s="12" t="n"/>
      <c r="E1249" s="14" t="n"/>
      <c r="H1249" s="16" t="n"/>
      <c r="I1249" s="11" t="n"/>
      <c r="J1249" s="33" t="n"/>
      <c r="K1249" s="33" t="n"/>
      <c r="L1249" s="33" t="n"/>
      <c r="M1249" s="33" t="n"/>
      <c r="N1249" s="8" t="n"/>
      <c r="AG1249" s="8" t="n"/>
      <c r="AI1249" s="30" t="n"/>
      <c r="AK1249" s="30" t="n"/>
      <c r="AL1249" s="21" t="n"/>
      <c r="AM1249" s="23">
        <f>LN(AL1249)</f>
        <v/>
      </c>
      <c r="AW1249" s="40" t="n"/>
      <c r="AY1249" s="40" t="n"/>
      <c r="BA1249" s="18" t="n"/>
      <c r="BC1249" s="18" t="n"/>
      <c r="BD1249" s="18" t="n"/>
      <c r="BK1249" s="18" t="n"/>
      <c r="BN1249" s="18" t="n"/>
      <c r="BY1249" s="18" t="n"/>
      <c r="CC1249" s="18" t="n"/>
      <c r="CH1249" s="18" t="n"/>
      <c r="CS1249" s="18" t="n"/>
      <c r="DD1249" s="34" t="inlineStr">
        <is>
          <t>X</t>
        </is>
      </c>
    </row>
    <row r="1250">
      <c r="D1250" s="12" t="n"/>
      <c r="E1250" s="14" t="n"/>
      <c r="H1250" s="16" t="n"/>
      <c r="I1250" s="11" t="n"/>
      <c r="J1250" s="33" t="n"/>
      <c r="K1250" s="33" t="n"/>
      <c r="L1250" s="33" t="n"/>
      <c r="M1250" s="33" t="n"/>
      <c r="N1250" s="8" t="n"/>
      <c r="AG1250" s="8" t="n"/>
      <c r="AI1250" s="30" t="n"/>
      <c r="AK1250" s="30" t="n"/>
      <c r="AL1250" s="21" t="n"/>
      <c r="AM1250" s="23">
        <f>LN(AL1250)</f>
        <v/>
      </c>
      <c r="AW1250" s="40" t="n"/>
      <c r="AY1250" s="40" t="n"/>
      <c r="BA1250" s="18" t="n"/>
      <c r="BC1250" s="18" t="n"/>
      <c r="BD1250" s="18" t="n"/>
      <c r="BK1250" s="18" t="n"/>
      <c r="BN1250" s="18" t="n"/>
      <c r="BY1250" s="18" t="n"/>
      <c r="CC1250" s="18" t="n"/>
      <c r="CH1250" s="18" t="n"/>
      <c r="CS1250" s="18" t="n"/>
      <c r="DD1250" s="34" t="inlineStr">
        <is>
          <t>X</t>
        </is>
      </c>
    </row>
    <row r="1251">
      <c r="D1251" s="12" t="n"/>
      <c r="E1251" s="14" t="n"/>
      <c r="H1251" s="16" t="n"/>
      <c r="I1251" s="11" t="n"/>
      <c r="J1251" s="33" t="n"/>
      <c r="K1251" s="33" t="n"/>
      <c r="L1251" s="33" t="n"/>
      <c r="M1251" s="33" t="n"/>
      <c r="N1251" s="8" t="n"/>
      <c r="AG1251" s="8" t="n"/>
      <c r="AI1251" s="30" t="n"/>
      <c r="AK1251" s="30" t="n"/>
      <c r="AL1251" s="21" t="n"/>
      <c r="AM1251" s="23">
        <f>LN(AL1251)</f>
        <v/>
      </c>
      <c r="AW1251" s="40" t="n"/>
      <c r="AY1251" s="40" t="n"/>
      <c r="BA1251" s="18" t="n"/>
      <c r="BC1251" s="18" t="n"/>
      <c r="BD1251" s="18" t="n"/>
      <c r="BK1251" s="18" t="n"/>
      <c r="BN1251" s="18" t="n"/>
      <c r="BY1251" s="18" t="n"/>
      <c r="CC1251" s="18" t="n"/>
      <c r="CH1251" s="18" t="n"/>
      <c r="CS1251" s="18" t="n"/>
      <c r="DD1251" s="34" t="inlineStr">
        <is>
          <t>X</t>
        </is>
      </c>
    </row>
    <row r="1252">
      <c r="D1252" s="12" t="n"/>
      <c r="E1252" s="14" t="n"/>
      <c r="H1252" s="16" t="n"/>
      <c r="I1252" s="11" t="n"/>
      <c r="J1252" s="33" t="n"/>
      <c r="K1252" s="33" t="n"/>
      <c r="L1252" s="33" t="n"/>
      <c r="M1252" s="33" t="n"/>
      <c r="N1252" s="8" t="n"/>
      <c r="AG1252" s="8" t="n"/>
      <c r="AI1252" s="30" t="n"/>
      <c r="AK1252" s="30" t="n"/>
      <c r="AL1252" s="21" t="n"/>
      <c r="AM1252" s="23">
        <f>LN(AL1252)</f>
        <v/>
      </c>
      <c r="AW1252" s="40" t="n"/>
      <c r="AY1252" s="40" t="n"/>
      <c r="BA1252" s="18" t="n"/>
      <c r="BC1252" s="18" t="n"/>
      <c r="BD1252" s="18" t="n"/>
      <c r="BK1252" s="18" t="n"/>
      <c r="BN1252" s="18" t="n"/>
      <c r="BY1252" s="18" t="n"/>
      <c r="CC1252" s="18" t="n"/>
      <c r="CH1252" s="18" t="n"/>
      <c r="CS1252" s="18" t="n"/>
      <c r="DD1252" s="34" t="inlineStr">
        <is>
          <t>X</t>
        </is>
      </c>
    </row>
    <row r="1253">
      <c r="D1253" s="12" t="n"/>
      <c r="E1253" s="14" t="n"/>
      <c r="H1253" s="16" t="n"/>
      <c r="I1253" s="11" t="n"/>
      <c r="J1253" s="33" t="n"/>
      <c r="K1253" s="33" t="n"/>
      <c r="L1253" s="33" t="n"/>
      <c r="M1253" s="33" t="n"/>
      <c r="N1253" s="8" t="n"/>
      <c r="AG1253" s="8" t="n"/>
      <c r="AI1253" s="30" t="n"/>
      <c r="AK1253" s="30" t="n"/>
      <c r="AL1253" s="21" t="n"/>
      <c r="AM1253" s="23">
        <f>LN(AL1253)</f>
        <v/>
      </c>
      <c r="AW1253" s="40" t="n"/>
      <c r="AY1253" s="40" t="n"/>
      <c r="BA1253" s="18" t="n"/>
      <c r="BC1253" s="18" t="n"/>
      <c r="BD1253" s="18" t="n"/>
      <c r="BK1253" s="18" t="n"/>
      <c r="BN1253" s="18" t="n"/>
      <c r="BY1253" s="18" t="n"/>
      <c r="CC1253" s="18" t="n"/>
      <c r="CH1253" s="18" t="n"/>
      <c r="CS1253" s="18" t="n"/>
      <c r="DD1253" s="34" t="inlineStr">
        <is>
          <t>X</t>
        </is>
      </c>
    </row>
    <row r="1254">
      <c r="D1254" s="12" t="n"/>
      <c r="E1254" s="14" t="n"/>
      <c r="H1254" s="16" t="n"/>
      <c r="I1254" s="11" t="n"/>
      <c r="J1254" s="33" t="n"/>
      <c r="K1254" s="33" t="n"/>
      <c r="L1254" s="33" t="n"/>
      <c r="M1254" s="33" t="n"/>
      <c r="N1254" s="8" t="n"/>
      <c r="AG1254" s="8" t="n"/>
      <c r="AI1254" s="30" t="n"/>
      <c r="AK1254" s="30" t="n"/>
      <c r="AL1254" s="21" t="n"/>
      <c r="AM1254" s="23">
        <f>LN(AL1254)</f>
        <v/>
      </c>
      <c r="AW1254" s="40" t="n"/>
      <c r="AY1254" s="40" t="n"/>
      <c r="BA1254" s="18" t="n"/>
      <c r="BC1254" s="18" t="n"/>
      <c r="BD1254" s="18" t="n"/>
      <c r="BK1254" s="18" t="n"/>
      <c r="BN1254" s="18" t="n"/>
      <c r="BY1254" s="18" t="n"/>
      <c r="CC1254" s="18" t="n"/>
      <c r="CH1254" s="18" t="n"/>
      <c r="CS1254" s="18" t="n"/>
      <c r="DD1254" s="34" t="inlineStr">
        <is>
          <t>X</t>
        </is>
      </c>
    </row>
    <row r="1255">
      <c r="D1255" s="12" t="n"/>
      <c r="E1255" s="14" t="n"/>
      <c r="H1255" s="16" t="n"/>
      <c r="I1255" s="11" t="n"/>
      <c r="J1255" s="33" t="n"/>
      <c r="K1255" s="33" t="n"/>
      <c r="L1255" s="33" t="n"/>
      <c r="M1255" s="33" t="n"/>
      <c r="N1255" s="8" t="n"/>
      <c r="AG1255" s="8" t="n"/>
      <c r="AI1255" s="30" t="n"/>
      <c r="AK1255" s="30" t="n"/>
      <c r="AL1255" s="21" t="n"/>
      <c r="AM1255" s="23">
        <f>LN(AL1255)</f>
        <v/>
      </c>
      <c r="AW1255" s="40" t="n"/>
      <c r="AY1255" s="40" t="n"/>
      <c r="BA1255" s="18" t="n"/>
      <c r="BC1255" s="18" t="n"/>
      <c r="BD1255" s="18" t="n"/>
      <c r="BK1255" s="18" t="n"/>
      <c r="BN1255" s="18" t="n"/>
      <c r="BY1255" s="18" t="n"/>
      <c r="CC1255" s="18" t="n"/>
      <c r="CH1255" s="18" t="n"/>
      <c r="CS1255" s="18" t="n"/>
      <c r="DD1255" s="34" t="inlineStr">
        <is>
          <t>X</t>
        </is>
      </c>
    </row>
    <row r="1256">
      <c r="D1256" s="12" t="n"/>
      <c r="E1256" s="14" t="n"/>
      <c r="H1256" s="16" t="n"/>
      <c r="I1256" s="11" t="n"/>
      <c r="J1256" s="33" t="n"/>
      <c r="K1256" s="33" t="n"/>
      <c r="L1256" s="33" t="n"/>
      <c r="M1256" s="33" t="n"/>
      <c r="N1256" s="8" t="n"/>
      <c r="AG1256" s="8" t="n"/>
      <c r="AI1256" s="30" t="n"/>
      <c r="AK1256" s="30" t="n"/>
      <c r="AL1256" s="21" t="n"/>
      <c r="AM1256" s="23">
        <f>LN(AL1256)</f>
        <v/>
      </c>
      <c r="AW1256" s="40" t="n"/>
      <c r="AY1256" s="40" t="n"/>
      <c r="BA1256" s="18" t="n"/>
      <c r="BC1256" s="18" t="n"/>
      <c r="BD1256" s="18" t="n"/>
      <c r="BK1256" s="18" t="n"/>
      <c r="BN1256" s="18" t="n"/>
      <c r="BY1256" s="18" t="n"/>
      <c r="CC1256" s="18" t="n"/>
      <c r="CH1256" s="18" t="n"/>
      <c r="CS1256" s="18" t="n"/>
      <c r="DD1256" s="34" t="inlineStr">
        <is>
          <t>X</t>
        </is>
      </c>
    </row>
    <row r="1257">
      <c r="D1257" s="12" t="n"/>
      <c r="E1257" s="14" t="n"/>
      <c r="H1257" s="16" t="n"/>
      <c r="I1257" s="11" t="n"/>
      <c r="J1257" s="33" t="n"/>
      <c r="K1257" s="33" t="n"/>
      <c r="L1257" s="33" t="n"/>
      <c r="M1257" s="33" t="n"/>
      <c r="N1257" s="8" t="n"/>
      <c r="AG1257" s="8" t="n"/>
      <c r="AI1257" s="30" t="n"/>
      <c r="AK1257" s="30" t="n"/>
      <c r="AL1257" s="21" t="n"/>
      <c r="AM1257" s="23">
        <f>LN(AL1257)</f>
        <v/>
      </c>
      <c r="AW1257" s="40" t="n"/>
      <c r="AY1257" s="40" t="n"/>
      <c r="BA1257" s="18" t="n"/>
      <c r="BC1257" s="18" t="n"/>
      <c r="BD1257" s="18" t="n"/>
      <c r="BK1257" s="18" t="n"/>
      <c r="BN1257" s="18" t="n"/>
      <c r="BY1257" s="18" t="n"/>
      <c r="CC1257" s="18" t="n"/>
      <c r="CH1257" s="18" t="n"/>
      <c r="CS1257" s="18" t="n"/>
      <c r="DD1257" s="34" t="inlineStr">
        <is>
          <t>X</t>
        </is>
      </c>
    </row>
    <row r="1258">
      <c r="D1258" s="12" t="n"/>
      <c r="E1258" s="14" t="n"/>
      <c r="H1258" s="16" t="n"/>
      <c r="I1258" s="11" t="n"/>
      <c r="J1258" s="33" t="n"/>
      <c r="K1258" s="33" t="n"/>
      <c r="L1258" s="33" t="n"/>
      <c r="M1258" s="33" t="n"/>
      <c r="N1258" s="8" t="n"/>
      <c r="AG1258" s="8" t="n"/>
      <c r="AI1258" s="30" t="n"/>
      <c r="AK1258" s="30" t="n"/>
      <c r="AL1258" s="21" t="n"/>
      <c r="AM1258" s="23">
        <f>LN(AL1258)</f>
        <v/>
      </c>
      <c r="AW1258" s="40" t="n"/>
      <c r="AY1258" s="40" t="n"/>
      <c r="BA1258" s="18" t="n"/>
      <c r="BC1258" s="18" t="n"/>
      <c r="BD1258" s="18" t="n"/>
      <c r="BK1258" s="18" t="n"/>
      <c r="BN1258" s="18" t="n"/>
      <c r="BY1258" s="18" t="n"/>
      <c r="CC1258" s="18" t="n"/>
      <c r="CH1258" s="18" t="n"/>
      <c r="CS1258" s="18" t="n"/>
      <c r="DD1258" s="34" t="inlineStr">
        <is>
          <t>X</t>
        </is>
      </c>
    </row>
    <row r="1259">
      <c r="D1259" s="12" t="n"/>
      <c r="E1259" s="14" t="n"/>
      <c r="H1259" s="16" t="n"/>
      <c r="I1259" s="11" t="n"/>
      <c r="J1259" s="33" t="n"/>
      <c r="K1259" s="33" t="n"/>
      <c r="L1259" s="33" t="n"/>
      <c r="M1259" s="33" t="n"/>
      <c r="N1259" s="8" t="n"/>
      <c r="AG1259" s="8" t="n"/>
      <c r="AI1259" s="30" t="n"/>
      <c r="AK1259" s="30" t="n"/>
      <c r="AL1259" s="21" t="n"/>
      <c r="AM1259" s="23">
        <f>LN(AL1259)</f>
        <v/>
      </c>
      <c r="AW1259" s="40" t="n"/>
      <c r="AY1259" s="40" t="n"/>
      <c r="BA1259" s="18" t="n"/>
      <c r="BC1259" s="18" t="n"/>
      <c r="BD1259" s="18" t="n"/>
      <c r="BK1259" s="18" t="n"/>
      <c r="BN1259" s="18" t="n"/>
      <c r="BY1259" s="18" t="n"/>
      <c r="CC1259" s="18" t="n"/>
      <c r="CH1259" s="18" t="n"/>
      <c r="CS1259" s="18" t="n"/>
      <c r="DD1259" s="34" t="inlineStr">
        <is>
          <t>X</t>
        </is>
      </c>
    </row>
    <row r="1260">
      <c r="D1260" s="12" t="n"/>
      <c r="E1260" s="14" t="n"/>
      <c r="H1260" s="16" t="n"/>
      <c r="I1260" s="11" t="n"/>
      <c r="J1260" s="33" t="n"/>
      <c r="K1260" s="33" t="n"/>
      <c r="L1260" s="33" t="n"/>
      <c r="M1260" s="33" t="n"/>
      <c r="N1260" s="8" t="n"/>
      <c r="AG1260" s="8" t="n"/>
      <c r="AI1260" s="30" t="n"/>
      <c r="AK1260" s="30" t="n"/>
      <c r="AL1260" s="21" t="n"/>
      <c r="AM1260" s="23">
        <f>LN(AL1260)</f>
        <v/>
      </c>
      <c r="AW1260" s="40" t="n"/>
      <c r="AY1260" s="40" t="n"/>
      <c r="BA1260" s="18" t="n"/>
      <c r="BC1260" s="18" t="n"/>
      <c r="BD1260" s="18" t="n"/>
      <c r="BK1260" s="18" t="n"/>
      <c r="BN1260" s="18" t="n"/>
      <c r="BY1260" s="18" t="n"/>
      <c r="CC1260" s="18" t="n"/>
      <c r="CH1260" s="18" t="n"/>
      <c r="CS1260" s="18" t="n"/>
      <c r="DD1260" s="34" t="inlineStr">
        <is>
          <t>X</t>
        </is>
      </c>
    </row>
    <row r="1261">
      <c r="D1261" s="12" t="n"/>
      <c r="E1261" s="14" t="n"/>
      <c r="H1261" s="16" t="n"/>
      <c r="I1261" s="11" t="n"/>
      <c r="J1261" s="33" t="n"/>
      <c r="K1261" s="33" t="n"/>
      <c r="L1261" s="33" t="n"/>
      <c r="M1261" s="33" t="n"/>
      <c r="N1261" s="8" t="n"/>
      <c r="AG1261" s="8" t="n"/>
      <c r="AI1261" s="30" t="n"/>
      <c r="AK1261" s="30" t="n"/>
      <c r="AL1261" s="21" t="n"/>
      <c r="AM1261" s="23">
        <f>LN(AL1261)</f>
        <v/>
      </c>
      <c r="AW1261" s="40" t="n"/>
      <c r="AY1261" s="40" t="n"/>
      <c r="BA1261" s="18" t="n"/>
      <c r="BC1261" s="18" t="n"/>
      <c r="BD1261" s="18" t="n"/>
      <c r="BK1261" s="18" t="n"/>
      <c r="BN1261" s="18" t="n"/>
      <c r="BY1261" s="18" t="n"/>
      <c r="CC1261" s="18" t="n"/>
      <c r="CH1261" s="18" t="n"/>
      <c r="CS1261" s="18" t="n"/>
      <c r="DD1261" s="34" t="inlineStr">
        <is>
          <t>X</t>
        </is>
      </c>
    </row>
    <row r="1262">
      <c r="D1262" s="12" t="n"/>
      <c r="E1262" s="14" t="n"/>
      <c r="H1262" s="16" t="n"/>
      <c r="I1262" s="11" t="n"/>
      <c r="J1262" s="33" t="n"/>
      <c r="K1262" s="33" t="n"/>
      <c r="L1262" s="33" t="n"/>
      <c r="M1262" s="33" t="n"/>
      <c r="N1262" s="8" t="n"/>
      <c r="AG1262" s="8" t="n"/>
      <c r="AI1262" s="30" t="n"/>
      <c r="AK1262" s="30" t="n"/>
      <c r="AL1262" s="21" t="n"/>
      <c r="AM1262" s="23">
        <f>LN(AL1262)</f>
        <v/>
      </c>
      <c r="AW1262" s="40" t="n"/>
      <c r="AY1262" s="40" t="n"/>
      <c r="BA1262" s="18" t="n"/>
      <c r="BC1262" s="18" t="n"/>
      <c r="BD1262" s="18" t="n"/>
      <c r="BK1262" s="18" t="n"/>
      <c r="BN1262" s="18" t="n"/>
      <c r="BY1262" s="18" t="n"/>
      <c r="CC1262" s="18" t="n"/>
      <c r="CH1262" s="18" t="n"/>
      <c r="CS1262" s="18" t="n"/>
      <c r="DD1262" s="34" t="inlineStr">
        <is>
          <t>X</t>
        </is>
      </c>
    </row>
    <row r="1263">
      <c r="D1263" s="12" t="n"/>
      <c r="E1263" s="14" t="n"/>
      <c r="H1263" s="16" t="n"/>
      <c r="I1263" s="11" t="n"/>
      <c r="J1263" s="33" t="n"/>
      <c r="K1263" s="33" t="n"/>
      <c r="L1263" s="33" t="n"/>
      <c r="M1263" s="33" t="n"/>
      <c r="N1263" s="8" t="n"/>
      <c r="AG1263" s="8" t="n"/>
      <c r="AI1263" s="30" t="n"/>
      <c r="AK1263" s="30" t="n"/>
      <c r="AL1263" s="21" t="n"/>
      <c r="AM1263" s="23">
        <f>LN(AL1263)</f>
        <v/>
      </c>
      <c r="AW1263" s="40" t="n"/>
      <c r="AY1263" s="40" t="n"/>
      <c r="BA1263" s="18" t="n"/>
      <c r="BC1263" s="18" t="n"/>
      <c r="BD1263" s="18" t="n"/>
      <c r="BK1263" s="18" t="n"/>
      <c r="BN1263" s="18" t="n"/>
      <c r="BY1263" s="18" t="n"/>
      <c r="CC1263" s="18" t="n"/>
      <c r="CH1263" s="18" t="n"/>
      <c r="CS1263" s="18" t="n"/>
      <c r="DD1263" s="34" t="inlineStr">
        <is>
          <t>X</t>
        </is>
      </c>
    </row>
    <row r="1264">
      <c r="D1264" s="12" t="n"/>
      <c r="E1264" s="14" t="n"/>
      <c r="H1264" s="16" t="n"/>
      <c r="I1264" s="11" t="n"/>
      <c r="J1264" s="33" t="n"/>
      <c r="K1264" s="33" t="n"/>
      <c r="L1264" s="33" t="n"/>
      <c r="M1264" s="33" t="n"/>
      <c r="N1264" s="8" t="n"/>
      <c r="AG1264" s="8" t="n"/>
      <c r="AI1264" s="30" t="n"/>
      <c r="AK1264" s="30" t="n"/>
      <c r="AL1264" s="21" t="n"/>
      <c r="AM1264" s="23">
        <f>LN(AL1264)</f>
        <v/>
      </c>
      <c r="AW1264" s="40" t="n"/>
      <c r="AY1264" s="40" t="n"/>
      <c r="BA1264" s="18" t="n"/>
      <c r="BC1264" s="18" t="n"/>
      <c r="BD1264" s="18" t="n"/>
      <c r="BK1264" s="18" t="n"/>
      <c r="BN1264" s="18" t="n"/>
      <c r="BY1264" s="18" t="n"/>
      <c r="CC1264" s="18" t="n"/>
      <c r="CH1264" s="18" t="n"/>
      <c r="CS1264" s="18" t="n"/>
      <c r="DD1264" s="34" t="inlineStr">
        <is>
          <t>X</t>
        </is>
      </c>
    </row>
    <row r="1265">
      <c r="D1265" s="12" t="n"/>
      <c r="E1265" s="14" t="n"/>
      <c r="H1265" s="16" t="n"/>
      <c r="I1265" s="11" t="n"/>
      <c r="J1265" s="33" t="n"/>
      <c r="K1265" s="33" t="n"/>
      <c r="L1265" s="33" t="n"/>
      <c r="M1265" s="33" t="n"/>
      <c r="N1265" s="8" t="n"/>
      <c r="AG1265" s="8" t="n"/>
      <c r="AI1265" s="30" t="n"/>
      <c r="AK1265" s="30" t="n"/>
      <c r="AL1265" s="21" t="n"/>
      <c r="AM1265" s="23">
        <f>LN(AL1265)</f>
        <v/>
      </c>
      <c r="AW1265" s="40" t="n"/>
      <c r="AY1265" s="40" t="n"/>
      <c r="BA1265" s="18" t="n"/>
      <c r="BC1265" s="18" t="n"/>
      <c r="BD1265" s="18" t="n"/>
      <c r="BK1265" s="18" t="n"/>
      <c r="BN1265" s="18" t="n"/>
      <c r="BY1265" s="18" t="n"/>
      <c r="CC1265" s="18" t="n"/>
      <c r="CH1265" s="18" t="n"/>
      <c r="CS1265" s="18" t="n"/>
      <c r="DD1265" s="34" t="inlineStr">
        <is>
          <t>X</t>
        </is>
      </c>
    </row>
    <row r="1266">
      <c r="D1266" s="12" t="n"/>
      <c r="E1266" s="14" t="n"/>
      <c r="H1266" s="16" t="n"/>
      <c r="I1266" s="11" t="n"/>
      <c r="J1266" s="33" t="n"/>
      <c r="K1266" s="33" t="n"/>
      <c r="L1266" s="33" t="n"/>
      <c r="M1266" s="33" t="n"/>
      <c r="N1266" s="8" t="n"/>
      <c r="AG1266" s="8" t="n"/>
      <c r="AI1266" s="30" t="n"/>
      <c r="AK1266" s="30" t="n"/>
      <c r="AL1266" s="21" t="n"/>
      <c r="AM1266" s="23">
        <f>LN(AL1266)</f>
        <v/>
      </c>
      <c r="AW1266" s="40" t="n"/>
      <c r="AY1266" s="40" t="n"/>
      <c r="BA1266" s="18" t="n"/>
      <c r="BC1266" s="18" t="n"/>
      <c r="BD1266" s="18" t="n"/>
      <c r="BK1266" s="18" t="n"/>
      <c r="BN1266" s="18" t="n"/>
      <c r="BY1266" s="18" t="n"/>
      <c r="CC1266" s="18" t="n"/>
      <c r="CH1266" s="18" t="n"/>
      <c r="CS1266" s="18" t="n"/>
      <c r="DD1266" s="34" t="inlineStr">
        <is>
          <t>X</t>
        </is>
      </c>
    </row>
    <row r="1267">
      <c r="D1267" s="12" t="n"/>
      <c r="E1267" s="14" t="n"/>
      <c r="H1267" s="16" t="n"/>
      <c r="I1267" s="11" t="n"/>
      <c r="J1267" s="33" t="n"/>
      <c r="K1267" s="33" t="n"/>
      <c r="L1267" s="33" t="n"/>
      <c r="M1267" s="33" t="n"/>
      <c r="N1267" s="8" t="n"/>
      <c r="AG1267" s="8" t="n"/>
      <c r="AI1267" s="30" t="n"/>
      <c r="AK1267" s="30" t="n"/>
      <c r="AL1267" s="21" t="n"/>
      <c r="AM1267" s="23">
        <f>LN(AL1267)</f>
        <v/>
      </c>
      <c r="AW1267" s="40" t="n"/>
      <c r="AY1267" s="40" t="n"/>
      <c r="BA1267" s="18" t="n"/>
      <c r="BC1267" s="18" t="n"/>
      <c r="BD1267" s="18" t="n"/>
      <c r="BK1267" s="18" t="n"/>
      <c r="BN1267" s="18" t="n"/>
      <c r="BY1267" s="18" t="n"/>
      <c r="CC1267" s="18" t="n"/>
      <c r="CH1267" s="18" t="n"/>
      <c r="CS1267" s="18" t="n"/>
      <c r="DD1267" s="34" t="inlineStr">
        <is>
          <t>X</t>
        </is>
      </c>
    </row>
    <row r="1268">
      <c r="D1268" s="12" t="n"/>
      <c r="E1268" s="14" t="n"/>
      <c r="H1268" s="16" t="n"/>
      <c r="I1268" s="11" t="n"/>
      <c r="J1268" s="33" t="n"/>
      <c r="K1268" s="33" t="n"/>
      <c r="L1268" s="33" t="n"/>
      <c r="M1268" s="33" t="n"/>
      <c r="N1268" s="8" t="n"/>
      <c r="AG1268" s="8" t="n"/>
      <c r="AI1268" s="30" t="n"/>
      <c r="AK1268" s="30" t="n"/>
      <c r="AL1268" s="21" t="n"/>
      <c r="AM1268" s="23">
        <f>LN(AL1268)</f>
        <v/>
      </c>
      <c r="AW1268" s="40" t="n"/>
      <c r="AY1268" s="40" t="n"/>
      <c r="BA1268" s="18" t="n"/>
      <c r="BC1268" s="18" t="n"/>
      <c r="BD1268" s="18" t="n"/>
      <c r="BK1268" s="18" t="n"/>
      <c r="BN1268" s="18" t="n"/>
      <c r="BY1268" s="18" t="n"/>
      <c r="CC1268" s="18" t="n"/>
      <c r="CH1268" s="18" t="n"/>
      <c r="CS1268" s="18" t="n"/>
      <c r="DD1268" s="34" t="inlineStr">
        <is>
          <t>X</t>
        </is>
      </c>
    </row>
    <row r="1269">
      <c r="D1269" s="12" t="n"/>
      <c r="E1269" s="14" t="n"/>
      <c r="H1269" s="16" t="n"/>
      <c r="I1269" s="11" t="n"/>
      <c r="J1269" s="33" t="n"/>
      <c r="K1269" s="33" t="n"/>
      <c r="L1269" s="33" t="n"/>
      <c r="M1269" s="33" t="n"/>
      <c r="N1269" s="8" t="n"/>
      <c r="AG1269" s="8" t="n"/>
      <c r="AI1269" s="30" t="n"/>
      <c r="AK1269" s="30" t="n"/>
      <c r="AL1269" s="21" t="n"/>
      <c r="AM1269" s="23" t="n"/>
      <c r="AW1269" s="40" t="n"/>
      <c r="AY1269" s="40" t="n"/>
      <c r="BA1269" s="18" t="n"/>
      <c r="BC1269" s="18" t="n"/>
      <c r="BD1269" s="18" t="n"/>
      <c r="BK1269" s="18" t="n"/>
      <c r="BN1269" s="18" t="n"/>
      <c r="BY1269" s="18" t="n"/>
      <c r="CC1269" s="18" t="n"/>
      <c r="CH1269" s="18" t="n"/>
      <c r="CS1269" s="18" t="n"/>
      <c r="DD1269" s="34" t="inlineStr">
        <is>
          <t>X</t>
        </is>
      </c>
    </row>
    <row r="1270">
      <c r="D1270" s="12" t="n"/>
      <c r="E1270" s="14" t="n"/>
      <c r="H1270" s="16" t="n"/>
      <c r="I1270" s="11" t="n"/>
      <c r="J1270" s="33" t="n"/>
      <c r="K1270" s="33" t="n"/>
      <c r="L1270" s="33" t="n"/>
      <c r="M1270" s="33" t="n"/>
      <c r="N1270" s="8" t="n"/>
      <c r="AG1270" s="8" t="n"/>
      <c r="AI1270" s="30" t="n"/>
      <c r="AK1270" s="30" t="n"/>
      <c r="AL1270" s="21" t="n"/>
      <c r="AM1270" s="23" t="n"/>
      <c r="AW1270" s="40" t="n"/>
      <c r="AY1270" s="40" t="n"/>
      <c r="BA1270" s="18" t="n"/>
      <c r="BC1270" s="18" t="n"/>
      <c r="BD1270" s="18" t="n"/>
      <c r="BK1270" s="18" t="n"/>
      <c r="BN1270" s="18" t="n"/>
      <c r="BY1270" s="18" t="n"/>
      <c r="CC1270" s="18" t="n"/>
      <c r="CH1270" s="18" t="n"/>
      <c r="CS1270" s="18" t="n"/>
      <c r="DD1270" s="34" t="inlineStr">
        <is>
          <t>X</t>
        </is>
      </c>
    </row>
    <row r="1271">
      <c r="D1271" s="12" t="n"/>
      <c r="E1271" s="14" t="n"/>
      <c r="H1271" s="16" t="n"/>
      <c r="I1271" s="11" t="n"/>
      <c r="J1271" s="33" t="n"/>
      <c r="K1271" s="33" t="n"/>
      <c r="L1271" s="33" t="n"/>
      <c r="M1271" s="33" t="n"/>
      <c r="N1271" s="8" t="n"/>
      <c r="AG1271" s="8" t="n"/>
      <c r="AI1271" s="30" t="n"/>
      <c r="AK1271" s="30" t="n"/>
      <c r="AL1271" s="21" t="n"/>
      <c r="AM1271" s="23" t="n"/>
      <c r="AW1271" s="40" t="n"/>
      <c r="AY1271" s="40" t="n"/>
      <c r="BA1271" s="18" t="n"/>
      <c r="BC1271" s="18" t="n"/>
      <c r="BD1271" s="18" t="n"/>
      <c r="BK1271" s="18" t="n"/>
      <c r="BN1271" s="18" t="n"/>
      <c r="BY1271" s="18" t="n"/>
      <c r="CC1271" s="18" t="n"/>
      <c r="CH1271" s="18" t="n"/>
      <c r="CS1271" s="18" t="n"/>
      <c r="DD1271" s="34" t="inlineStr">
        <is>
          <t>X</t>
        </is>
      </c>
    </row>
    <row r="1272">
      <c r="D1272" s="12" t="n"/>
      <c r="E1272" s="14" t="n"/>
      <c r="H1272" s="16" t="n"/>
      <c r="I1272" s="11" t="n"/>
      <c r="J1272" s="33" t="n"/>
      <c r="K1272" s="33" t="n"/>
      <c r="L1272" s="33" t="n"/>
      <c r="M1272" s="33" t="n"/>
      <c r="N1272" s="8" t="n"/>
      <c r="AG1272" s="8" t="n"/>
      <c r="AI1272" s="30" t="n"/>
      <c r="AK1272" s="30" t="n"/>
      <c r="AL1272" s="21" t="n"/>
      <c r="AM1272" s="23" t="n"/>
      <c r="AW1272" s="40" t="n"/>
      <c r="AY1272" s="40" t="n"/>
      <c r="BA1272" s="18" t="n"/>
      <c r="BC1272" s="18" t="n"/>
      <c r="BD1272" s="18" t="n"/>
      <c r="BK1272" s="18" t="n"/>
      <c r="BN1272" s="18" t="n"/>
      <c r="BY1272" s="18" t="n"/>
      <c r="CC1272" s="18" t="n"/>
      <c r="CH1272" s="18" t="n"/>
      <c r="CS1272" s="18" t="n"/>
      <c r="DD1272" s="34" t="inlineStr">
        <is>
          <t>X</t>
        </is>
      </c>
    </row>
    <row r="1273">
      <c r="D1273" s="12" t="n"/>
      <c r="E1273" s="14" t="n"/>
      <c r="H1273" s="16" t="n"/>
      <c r="I1273" s="11" t="n"/>
      <c r="J1273" s="33" t="n"/>
      <c r="K1273" s="33" t="n"/>
      <c r="L1273" s="33" t="n"/>
      <c r="M1273" s="33" t="n"/>
      <c r="N1273" s="8" t="n"/>
      <c r="AG1273" s="8" t="n"/>
      <c r="AI1273" s="30" t="n"/>
      <c r="AK1273" s="30" t="n"/>
      <c r="AL1273" s="21" t="n"/>
      <c r="AM1273" s="23" t="n"/>
      <c r="AW1273" s="40" t="n"/>
      <c r="AY1273" s="40" t="n"/>
      <c r="BA1273" s="18" t="n"/>
      <c r="BC1273" s="18" t="n"/>
      <c r="BD1273" s="18" t="n"/>
      <c r="BK1273" s="18" t="n"/>
      <c r="BN1273" s="18" t="n"/>
      <c r="BY1273" s="18" t="n"/>
      <c r="CC1273" s="18" t="n"/>
      <c r="CH1273" s="18" t="n"/>
      <c r="CS1273" s="18" t="n"/>
      <c r="DD1273" s="34" t="inlineStr">
        <is>
          <t>X</t>
        </is>
      </c>
    </row>
    <row r="1274">
      <c r="D1274" s="12" t="n"/>
      <c r="E1274" s="14" t="n"/>
      <c r="H1274" s="16" t="n"/>
      <c r="I1274" s="11" t="n"/>
      <c r="J1274" s="33" t="n"/>
      <c r="K1274" s="33" t="n"/>
      <c r="L1274" s="33" t="n"/>
      <c r="M1274" s="33" t="n"/>
      <c r="N1274" s="8" t="n"/>
      <c r="AG1274" s="8" t="n"/>
      <c r="AI1274" s="30" t="n"/>
      <c r="AK1274" s="30" t="n"/>
      <c r="AL1274" s="21" t="n"/>
      <c r="AM1274" s="23" t="n"/>
      <c r="AW1274" s="40" t="n"/>
      <c r="AY1274" s="40" t="n"/>
      <c r="BA1274" s="18" t="n"/>
      <c r="BC1274" s="18" t="n"/>
      <c r="BD1274" s="18" t="n"/>
      <c r="BK1274" s="18" t="n"/>
      <c r="BN1274" s="18" t="n"/>
      <c r="BY1274" s="18" t="n"/>
      <c r="CC1274" s="18" t="n"/>
      <c r="CH1274" s="18" t="n"/>
      <c r="CS1274" s="18" t="n"/>
      <c r="DD1274" s="34" t="inlineStr">
        <is>
          <t>X</t>
        </is>
      </c>
    </row>
    <row r="1275">
      <c r="D1275" s="12" t="n"/>
      <c r="E1275" s="14" t="n"/>
      <c r="H1275" s="16" t="n"/>
      <c r="I1275" s="11" t="n"/>
      <c r="J1275" s="33" t="n"/>
      <c r="K1275" s="33" t="n"/>
      <c r="L1275" s="33" t="n"/>
      <c r="M1275" s="33" t="n"/>
      <c r="N1275" s="8" t="n"/>
      <c r="AG1275" s="8" t="n"/>
      <c r="AI1275" s="30" t="n"/>
      <c r="AK1275" s="30" t="n"/>
      <c r="AL1275" s="21" t="n"/>
      <c r="AM1275" s="23" t="n"/>
      <c r="AW1275" s="40" t="n"/>
      <c r="AY1275" s="40" t="n"/>
      <c r="BA1275" s="18" t="n"/>
      <c r="BC1275" s="18" t="n"/>
      <c r="BD1275" s="18" t="n"/>
      <c r="BK1275" s="18" t="n"/>
      <c r="BN1275" s="18" t="n"/>
      <c r="BY1275" s="18" t="n"/>
      <c r="CC1275" s="18" t="n"/>
      <c r="CH1275" s="18" t="n"/>
      <c r="CS1275" s="18" t="n"/>
      <c r="DD1275" s="34" t="inlineStr">
        <is>
          <t>X</t>
        </is>
      </c>
    </row>
    <row r="1276">
      <c r="D1276" s="12" t="n"/>
      <c r="E1276" s="14" t="n"/>
      <c r="H1276" s="16" t="n"/>
      <c r="I1276" s="11" t="n"/>
      <c r="J1276" s="33" t="n"/>
      <c r="K1276" s="33" t="n"/>
      <c r="L1276" s="33" t="n"/>
      <c r="M1276" s="33" t="n"/>
      <c r="N1276" s="8" t="n"/>
      <c r="AG1276" s="8" t="n"/>
      <c r="AI1276" s="30" t="n"/>
      <c r="AK1276" s="30" t="n"/>
      <c r="AL1276" s="21" t="n"/>
      <c r="AM1276" s="23" t="n"/>
      <c r="AW1276" s="40" t="n"/>
      <c r="AY1276" s="40" t="n"/>
      <c r="BA1276" s="18" t="n"/>
      <c r="BC1276" s="18" t="n"/>
      <c r="BD1276" s="18" t="n"/>
      <c r="BK1276" s="18" t="n"/>
      <c r="BN1276" s="18" t="n"/>
      <c r="BY1276" s="18" t="n"/>
      <c r="CC1276" s="18" t="n"/>
      <c r="CH1276" s="18" t="n"/>
      <c r="CS1276" s="18" t="n"/>
      <c r="DD1276" s="34" t="inlineStr">
        <is>
          <t>X</t>
        </is>
      </c>
    </row>
    <row r="1277">
      <c r="D1277" s="12" t="n"/>
      <c r="E1277" s="14" t="n"/>
      <c r="H1277" s="16" t="n"/>
      <c r="I1277" s="11" t="n"/>
      <c r="J1277" s="33" t="n"/>
      <c r="K1277" s="33" t="n"/>
      <c r="L1277" s="33" t="n"/>
      <c r="M1277" s="33" t="n"/>
      <c r="N1277" s="8" t="n"/>
      <c r="AG1277" s="8" t="n"/>
      <c r="AI1277" s="30" t="n"/>
      <c r="AK1277" s="30" t="n"/>
      <c r="AL1277" s="21" t="n"/>
      <c r="AM1277" s="23" t="n"/>
      <c r="AW1277" s="40" t="n"/>
      <c r="AY1277" s="40" t="n"/>
      <c r="BA1277" s="18" t="n"/>
      <c r="BC1277" s="18" t="n"/>
      <c r="BD1277" s="18" t="n"/>
      <c r="BK1277" s="18" t="n"/>
      <c r="BN1277" s="18" t="n"/>
      <c r="BY1277" s="18" t="n"/>
      <c r="CC1277" s="18" t="n"/>
      <c r="CH1277" s="18" t="n"/>
      <c r="CS1277" s="18" t="n"/>
      <c r="DD1277" s="34" t="inlineStr">
        <is>
          <t>X</t>
        </is>
      </c>
    </row>
    <row r="1278">
      <c r="D1278" s="12" t="n"/>
      <c r="E1278" s="14" t="n"/>
      <c r="H1278" s="16" t="n"/>
      <c r="I1278" s="11" t="n"/>
      <c r="J1278" s="33" t="n"/>
      <c r="K1278" s="33" t="n"/>
      <c r="L1278" s="33" t="n"/>
      <c r="M1278" s="33" t="n"/>
      <c r="N1278" s="8" t="n"/>
      <c r="AG1278" s="8" t="n"/>
      <c r="AI1278" s="30" t="n"/>
      <c r="AK1278" s="30" t="n"/>
      <c r="AL1278" s="21" t="n"/>
      <c r="AM1278" s="23" t="n"/>
      <c r="AW1278" s="40" t="n"/>
      <c r="AY1278" s="40" t="n"/>
      <c r="BA1278" s="18" t="n"/>
      <c r="BC1278" s="18" t="n"/>
      <c r="BD1278" s="18" t="n"/>
      <c r="BK1278" s="18" t="n"/>
      <c r="BN1278" s="18" t="n"/>
      <c r="BY1278" s="18" t="n"/>
      <c r="CC1278" s="18" t="n"/>
      <c r="CH1278" s="18" t="n"/>
      <c r="CS1278" s="18" t="n"/>
      <c r="DD1278" s="34" t="inlineStr">
        <is>
          <t>X</t>
        </is>
      </c>
    </row>
    <row r="1279">
      <c r="D1279" s="12" t="n"/>
      <c r="E1279" s="14" t="n"/>
      <c r="H1279" s="16" t="n"/>
      <c r="I1279" s="11" t="n"/>
      <c r="J1279" s="33" t="n"/>
      <c r="K1279" s="33" t="n"/>
      <c r="L1279" s="33" t="n"/>
      <c r="M1279" s="33" t="n"/>
      <c r="N1279" s="8" t="n"/>
      <c r="AG1279" s="8" t="n"/>
      <c r="AI1279" s="30" t="n"/>
      <c r="AK1279" s="30" t="n"/>
      <c r="AL1279" s="21" t="n"/>
      <c r="AM1279" s="23" t="n"/>
      <c r="AW1279" s="40" t="n"/>
      <c r="AY1279" s="40" t="n"/>
      <c r="BA1279" s="18" t="n"/>
      <c r="BC1279" s="18" t="n"/>
      <c r="BD1279" s="18" t="n"/>
      <c r="BK1279" s="18" t="n"/>
      <c r="BN1279" s="18" t="n"/>
      <c r="BY1279" s="18" t="n"/>
      <c r="CC1279" s="18" t="n"/>
      <c r="CH1279" s="18" t="n"/>
      <c r="CS1279" s="18" t="n"/>
      <c r="DD1279" s="34" t="inlineStr">
        <is>
          <t>X</t>
        </is>
      </c>
    </row>
    <row r="1280">
      <c r="D1280" s="12" t="n"/>
      <c r="E1280" s="14" t="n"/>
      <c r="H1280" s="16" t="n"/>
      <c r="I1280" s="11" t="n"/>
      <c r="J1280" s="33" t="n"/>
      <c r="K1280" s="33" t="n"/>
      <c r="L1280" s="33" t="n"/>
      <c r="M1280" s="33" t="n"/>
      <c r="N1280" s="8" t="n"/>
      <c r="AG1280" s="8" t="n"/>
      <c r="AI1280" s="30" t="n"/>
      <c r="AK1280" s="30" t="n"/>
      <c r="AL1280" s="21" t="n"/>
      <c r="AM1280" s="23" t="n"/>
      <c r="AW1280" s="40" t="n"/>
      <c r="AY1280" s="40" t="n"/>
      <c r="BA1280" s="18" t="n"/>
      <c r="BC1280" s="18" t="n"/>
      <c r="BD1280" s="18" t="n"/>
      <c r="BK1280" s="18" t="n"/>
      <c r="BN1280" s="18" t="n"/>
      <c r="BY1280" s="18" t="n"/>
      <c r="CC1280" s="18" t="n"/>
      <c r="CH1280" s="18" t="n"/>
      <c r="CS1280" s="18" t="n"/>
      <c r="DD1280" s="34" t="inlineStr">
        <is>
          <t>X</t>
        </is>
      </c>
    </row>
    <row r="1281">
      <c r="D1281" s="12" t="n"/>
      <c r="E1281" s="14" t="n"/>
      <c r="H1281" s="16" t="n"/>
      <c r="I1281" s="11" t="n"/>
      <c r="J1281" s="33" t="n"/>
      <c r="K1281" s="33" t="n"/>
      <c r="L1281" s="33" t="n"/>
      <c r="M1281" s="33" t="n"/>
      <c r="N1281" s="8" t="n"/>
      <c r="AG1281" s="8" t="n"/>
      <c r="AI1281" s="30" t="n"/>
      <c r="AK1281" s="30" t="n"/>
      <c r="AL1281" s="21" t="n"/>
      <c r="AM1281" s="23" t="n"/>
      <c r="AW1281" s="40" t="n"/>
      <c r="AY1281" s="40" t="n"/>
      <c r="BA1281" s="18" t="n"/>
      <c r="BC1281" s="18" t="n"/>
      <c r="BD1281" s="18" t="n"/>
      <c r="BK1281" s="18" t="n"/>
      <c r="BN1281" s="18" t="n"/>
      <c r="BY1281" s="18" t="n"/>
      <c r="CC1281" s="18" t="n"/>
      <c r="CH1281" s="18" t="n"/>
      <c r="CS1281" s="18" t="n"/>
      <c r="DD1281" s="34" t="inlineStr">
        <is>
          <t>X</t>
        </is>
      </c>
    </row>
    <row r="1282">
      <c r="D1282" s="12" t="n"/>
      <c r="E1282" s="14" t="n"/>
      <c r="H1282" s="16" t="n"/>
      <c r="I1282" s="11" t="n"/>
      <c r="J1282" s="33" t="n"/>
      <c r="K1282" s="33" t="n"/>
      <c r="L1282" s="33" t="n"/>
      <c r="M1282" s="33" t="n"/>
      <c r="N1282" s="8" t="n"/>
      <c r="AG1282" s="8" t="n"/>
      <c r="AI1282" s="30" t="n"/>
      <c r="AK1282" s="30" t="n"/>
      <c r="AL1282" s="21" t="n"/>
      <c r="AM1282" s="23" t="n"/>
      <c r="AW1282" s="40" t="n"/>
      <c r="AY1282" s="40" t="n"/>
      <c r="BA1282" s="18" t="n"/>
      <c r="BC1282" s="18" t="n"/>
      <c r="BD1282" s="18" t="n"/>
      <c r="BK1282" s="18" t="n"/>
      <c r="BN1282" s="18" t="n"/>
      <c r="BY1282" s="18" t="n"/>
      <c r="CC1282" s="18" t="n"/>
      <c r="CH1282" s="18" t="n"/>
      <c r="CS1282" s="18" t="n"/>
      <c r="DD1282" s="34" t="inlineStr">
        <is>
          <t>X</t>
        </is>
      </c>
    </row>
    <row r="1283">
      <c r="D1283" s="12" t="n"/>
      <c r="E1283" s="14" t="n"/>
      <c r="H1283" s="16" t="n"/>
      <c r="I1283" s="11" t="n"/>
      <c r="J1283" s="33" t="n"/>
      <c r="K1283" s="33" t="n"/>
      <c r="L1283" s="33" t="n"/>
      <c r="M1283" s="33" t="n"/>
      <c r="N1283" s="8" t="n"/>
      <c r="AG1283" s="8" t="n"/>
      <c r="AI1283" s="30" t="n"/>
      <c r="AK1283" s="30" t="n"/>
      <c r="AL1283" s="21" t="n"/>
      <c r="AM1283" s="23" t="n"/>
      <c r="AW1283" s="40" t="n"/>
      <c r="AY1283" s="40" t="n"/>
      <c r="BA1283" s="18" t="n"/>
      <c r="BC1283" s="18" t="n"/>
      <c r="BD1283" s="18" t="n"/>
      <c r="BK1283" s="18" t="n"/>
      <c r="BN1283" s="18" t="n"/>
      <c r="BY1283" s="18" t="n"/>
      <c r="CC1283" s="18" t="n"/>
      <c r="CH1283" s="18" t="n"/>
      <c r="CS1283" s="18" t="n"/>
      <c r="DD1283" s="34" t="inlineStr">
        <is>
          <t>X</t>
        </is>
      </c>
    </row>
    <row r="1284">
      <c r="D1284" s="12" t="n"/>
      <c r="E1284" s="14" t="n"/>
      <c r="H1284" s="16" t="n"/>
      <c r="I1284" s="11" t="n"/>
      <c r="J1284" s="33" t="n"/>
      <c r="K1284" s="33" t="n"/>
      <c r="L1284" s="33" t="n"/>
      <c r="M1284" s="33" t="n"/>
      <c r="N1284" s="8" t="n"/>
      <c r="AG1284" s="8" t="n"/>
      <c r="AI1284" s="30" t="n"/>
      <c r="AK1284" s="30" t="n"/>
      <c r="AL1284" s="21" t="n"/>
      <c r="AM1284" s="23" t="n"/>
      <c r="AW1284" s="40" t="n"/>
      <c r="AY1284" s="40" t="n"/>
      <c r="BA1284" s="18" t="n"/>
      <c r="BC1284" s="18" t="n"/>
      <c r="BD1284" s="18" t="n"/>
      <c r="BK1284" s="18" t="n"/>
      <c r="BN1284" s="18" t="n"/>
      <c r="BY1284" s="18" t="n"/>
      <c r="CC1284" s="18" t="n"/>
      <c r="CH1284" s="18" t="n"/>
      <c r="CS1284" s="18" t="n"/>
      <c r="DD1284" s="34" t="inlineStr">
        <is>
          <t>X</t>
        </is>
      </c>
    </row>
    <row r="1285">
      <c r="D1285" s="12" t="n"/>
      <c r="E1285" s="14" t="n"/>
      <c r="H1285" s="16" t="n"/>
      <c r="I1285" s="11" t="n"/>
      <c r="J1285" s="33" t="n"/>
      <c r="K1285" s="33" t="n"/>
      <c r="L1285" s="33" t="n"/>
      <c r="M1285" s="33" t="n"/>
      <c r="N1285" s="8" t="n"/>
      <c r="AG1285" s="8" t="n"/>
      <c r="AI1285" s="30" t="n"/>
      <c r="AK1285" s="30" t="n"/>
      <c r="AL1285" s="21" t="n"/>
      <c r="AM1285" s="23" t="n"/>
      <c r="AW1285" s="40" t="n"/>
      <c r="AY1285" s="40" t="n"/>
      <c r="BA1285" s="18" t="n"/>
      <c r="BC1285" s="18" t="n"/>
      <c r="BD1285" s="18" t="n"/>
      <c r="BK1285" s="18" t="n"/>
      <c r="BN1285" s="18" t="n"/>
      <c r="BY1285" s="18" t="n"/>
      <c r="CC1285" s="18" t="n"/>
      <c r="CH1285" s="18" t="n"/>
      <c r="CS1285" s="18" t="n"/>
      <c r="DD1285" s="34" t="inlineStr">
        <is>
          <t>X</t>
        </is>
      </c>
    </row>
    <row r="1286">
      <c r="D1286" s="12" t="n"/>
      <c r="E1286" s="14" t="n"/>
      <c r="H1286" s="16" t="n"/>
      <c r="I1286" s="11" t="n"/>
      <c r="J1286" s="33" t="n"/>
      <c r="K1286" s="33" t="n"/>
      <c r="L1286" s="33" t="n"/>
      <c r="M1286" s="33" t="n"/>
      <c r="N1286" s="8" t="n"/>
      <c r="AG1286" s="8" t="n"/>
      <c r="AI1286" s="30" t="n"/>
      <c r="AK1286" s="30" t="n"/>
      <c r="AL1286" s="21" t="n"/>
      <c r="AM1286" s="23" t="n"/>
      <c r="AW1286" s="40" t="n"/>
      <c r="AY1286" s="40" t="n"/>
      <c r="BA1286" s="18" t="n"/>
      <c r="BC1286" s="18" t="n"/>
      <c r="BD1286" s="18" t="n"/>
      <c r="BK1286" s="18" t="n"/>
      <c r="BN1286" s="18" t="n"/>
      <c r="BY1286" s="18" t="n"/>
      <c r="CC1286" s="18" t="n"/>
      <c r="CH1286" s="18" t="n"/>
      <c r="CS1286" s="18" t="n"/>
      <c r="DD1286" s="34" t="inlineStr">
        <is>
          <t>X</t>
        </is>
      </c>
    </row>
    <row r="1287">
      <c r="D1287" s="12" t="n"/>
      <c r="E1287" s="14" t="n"/>
      <c r="H1287" s="16" t="n"/>
      <c r="I1287" s="11" t="n"/>
      <c r="J1287" s="33" t="n"/>
      <c r="K1287" s="33" t="n"/>
      <c r="L1287" s="33" t="n"/>
      <c r="M1287" s="33" t="n"/>
      <c r="N1287" s="8" t="n"/>
      <c r="AG1287" s="8" t="n"/>
      <c r="AI1287" s="30" t="n"/>
      <c r="AK1287" s="30" t="n"/>
      <c r="AL1287" s="21" t="n"/>
      <c r="AM1287" s="23" t="n"/>
      <c r="AW1287" s="40" t="n"/>
      <c r="AY1287" s="40" t="n"/>
      <c r="BA1287" s="18" t="n"/>
      <c r="BC1287" s="18" t="n"/>
      <c r="BD1287" s="18" t="n"/>
      <c r="BK1287" s="18" t="n"/>
      <c r="BN1287" s="18" t="n"/>
      <c r="BY1287" s="18" t="n"/>
      <c r="CC1287" s="18" t="n"/>
      <c r="CH1287" s="18" t="n"/>
      <c r="CS1287" s="18" t="n"/>
      <c r="DD1287" s="34" t="inlineStr">
        <is>
          <t>X</t>
        </is>
      </c>
    </row>
    <row r="1288">
      <c r="D1288" s="12" t="n"/>
      <c r="E1288" s="14" t="n"/>
      <c r="H1288" s="16" t="n"/>
      <c r="I1288" s="11" t="n"/>
      <c r="J1288" s="33" t="n"/>
      <c r="K1288" s="33" t="n"/>
      <c r="L1288" s="33" t="n"/>
      <c r="M1288" s="33" t="n"/>
      <c r="N1288" s="8" t="n"/>
      <c r="AG1288" s="8" t="n"/>
      <c r="AI1288" s="30" t="n"/>
      <c r="AK1288" s="30" t="n"/>
      <c r="AL1288" s="21" t="n"/>
      <c r="AM1288" s="23" t="n"/>
      <c r="AW1288" s="40" t="n"/>
      <c r="AY1288" s="40" t="n"/>
      <c r="BA1288" s="18" t="n"/>
      <c r="BC1288" s="18" t="n"/>
      <c r="BD1288" s="18" t="n"/>
      <c r="BK1288" s="18" t="n"/>
      <c r="BN1288" s="18" t="n"/>
      <c r="BY1288" s="18" t="n"/>
      <c r="CC1288" s="18" t="n"/>
      <c r="CH1288" s="18" t="n"/>
      <c r="CS1288" s="18" t="n"/>
      <c r="DD1288" s="34" t="inlineStr">
        <is>
          <t>X</t>
        </is>
      </c>
    </row>
    <row r="1289">
      <c r="D1289" s="12" t="n"/>
      <c r="E1289" s="14" t="n"/>
      <c r="H1289" s="16" t="n"/>
      <c r="I1289" s="11" t="n"/>
      <c r="J1289" s="33" t="n"/>
      <c r="K1289" s="33" t="n"/>
      <c r="L1289" s="33" t="n"/>
      <c r="M1289" s="33" t="n"/>
      <c r="N1289" s="8" t="n"/>
      <c r="AG1289" s="8" t="n"/>
      <c r="AI1289" s="30" t="n"/>
      <c r="AK1289" s="30" t="n"/>
      <c r="AL1289" s="21" t="n"/>
      <c r="AM1289" s="23" t="n"/>
      <c r="AW1289" s="40" t="n"/>
      <c r="AY1289" s="40" t="n"/>
      <c r="BA1289" s="18" t="n"/>
      <c r="BC1289" s="18" t="n"/>
      <c r="BD1289" s="18" t="n"/>
      <c r="BK1289" s="18" t="n"/>
      <c r="BN1289" s="18" t="n"/>
      <c r="BY1289" s="18" t="n"/>
      <c r="CC1289" s="18" t="n"/>
      <c r="CH1289" s="18" t="n"/>
      <c r="CS1289" s="18" t="n"/>
      <c r="DD1289" s="34" t="inlineStr">
        <is>
          <t>X</t>
        </is>
      </c>
    </row>
    <row r="1290">
      <c r="D1290" s="12" t="n"/>
      <c r="E1290" s="14" t="n"/>
      <c r="H1290" s="16" t="n"/>
      <c r="I1290" s="11" t="n"/>
      <c r="J1290" s="33" t="n"/>
      <c r="K1290" s="33" t="n"/>
      <c r="L1290" s="33" t="n"/>
      <c r="M1290" s="33" t="n"/>
      <c r="N1290" s="8" t="n"/>
      <c r="AG1290" s="8" t="n"/>
      <c r="AI1290" s="30" t="n"/>
      <c r="AK1290" s="30" t="n"/>
      <c r="AL1290" s="21" t="n"/>
      <c r="AM1290" s="23" t="n"/>
      <c r="AW1290" s="40" t="n"/>
      <c r="AY1290" s="40" t="n"/>
      <c r="BA1290" s="18" t="n"/>
      <c r="BC1290" s="18" t="n"/>
      <c r="BD1290" s="18" t="n"/>
      <c r="BK1290" s="18" t="n"/>
      <c r="BN1290" s="18" t="n"/>
      <c r="BY1290" s="18" t="n"/>
      <c r="CC1290" s="18" t="n"/>
      <c r="CH1290" s="18" t="n"/>
      <c r="CS1290" s="18" t="n"/>
      <c r="DD1290" s="34" t="inlineStr">
        <is>
          <t>X</t>
        </is>
      </c>
    </row>
    <row r="1291">
      <c r="D1291" s="12" t="n"/>
      <c r="E1291" s="14" t="n"/>
      <c r="H1291" s="16" t="n"/>
      <c r="I1291" s="11" t="n"/>
      <c r="J1291" s="33" t="n"/>
      <c r="K1291" s="33" t="n"/>
      <c r="L1291" s="33" t="n"/>
      <c r="M1291" s="33" t="n"/>
      <c r="N1291" s="8" t="n"/>
      <c r="AG1291" s="8" t="n"/>
      <c r="AI1291" s="30" t="n"/>
      <c r="AK1291" s="30" t="n"/>
      <c r="AL1291" s="21" t="n"/>
      <c r="AM1291" s="23" t="n"/>
      <c r="AW1291" s="40" t="n"/>
      <c r="AY1291" s="40" t="n"/>
      <c r="BA1291" s="18" t="n"/>
      <c r="BC1291" s="18" t="n"/>
      <c r="BD1291" s="18" t="n"/>
      <c r="BK1291" s="18" t="n"/>
      <c r="BN1291" s="18" t="n"/>
      <c r="BY1291" s="18" t="n"/>
      <c r="CC1291" s="18" t="n"/>
      <c r="CH1291" s="18" t="n"/>
      <c r="CS1291" s="18" t="n"/>
      <c r="DD1291" s="34" t="inlineStr">
        <is>
          <t>X</t>
        </is>
      </c>
    </row>
    <row r="1292">
      <c r="D1292" s="12" t="n"/>
      <c r="E1292" s="14" t="n"/>
      <c r="H1292" s="16" t="n"/>
      <c r="I1292" s="11" t="n"/>
      <c r="J1292" s="33" t="n"/>
      <c r="K1292" s="33" t="n"/>
      <c r="L1292" s="33" t="n"/>
      <c r="M1292" s="33" t="n"/>
      <c r="N1292" s="8" t="n"/>
      <c r="AG1292" s="8" t="n"/>
      <c r="AI1292" s="30" t="n"/>
      <c r="AK1292" s="30" t="n"/>
      <c r="AL1292" s="21" t="n"/>
      <c r="AM1292" s="23" t="n"/>
      <c r="AW1292" s="40" t="n"/>
      <c r="AY1292" s="40" t="n"/>
      <c r="BA1292" s="18" t="n"/>
      <c r="BC1292" s="18" t="n"/>
      <c r="BD1292" s="18" t="n"/>
      <c r="BK1292" s="18" t="n"/>
      <c r="BN1292" s="18" t="n"/>
      <c r="BY1292" s="18" t="n"/>
      <c r="CC1292" s="18" t="n"/>
      <c r="CH1292" s="18" t="n"/>
      <c r="CS1292" s="18" t="n"/>
      <c r="DD1292" s="34" t="inlineStr">
        <is>
          <t>X</t>
        </is>
      </c>
    </row>
    <row r="1293">
      <c r="D1293" s="12" t="n"/>
      <c r="E1293" s="14" t="n"/>
      <c r="H1293" s="16" t="n"/>
      <c r="I1293" s="11" t="n"/>
      <c r="J1293" s="33" t="n"/>
      <c r="K1293" s="33" t="n"/>
      <c r="L1293" s="33" t="n"/>
      <c r="M1293" s="33" t="n"/>
      <c r="N1293" s="8" t="n"/>
      <c r="AG1293" s="8" t="n"/>
      <c r="AI1293" s="30" t="n"/>
      <c r="AK1293" s="30" t="n"/>
      <c r="AL1293" s="21" t="n"/>
      <c r="AM1293" s="23" t="n"/>
      <c r="AW1293" s="40" t="n"/>
      <c r="AY1293" s="40" t="n"/>
      <c r="BA1293" s="18" t="n"/>
      <c r="BC1293" s="18" t="n"/>
      <c r="BD1293" s="18" t="n"/>
      <c r="BK1293" s="18" t="n"/>
      <c r="BN1293" s="18" t="n"/>
      <c r="BY1293" s="18" t="n"/>
      <c r="CC1293" s="18" t="n"/>
      <c r="CH1293" s="18" t="n"/>
      <c r="CS1293" s="18" t="n"/>
      <c r="DD1293" s="34" t="inlineStr">
        <is>
          <t>X</t>
        </is>
      </c>
    </row>
    <row r="1294">
      <c r="D1294" s="12" t="n"/>
      <c r="E1294" s="14" t="n"/>
      <c r="H1294" s="16" t="n"/>
      <c r="I1294" s="11" t="n"/>
      <c r="J1294" s="33" t="n"/>
      <c r="K1294" s="33" t="n"/>
      <c r="L1294" s="33" t="n"/>
      <c r="M1294" s="33" t="n"/>
      <c r="N1294" s="8" t="n"/>
      <c r="AG1294" s="8" t="n"/>
      <c r="AI1294" s="30" t="n"/>
      <c r="AK1294" s="30" t="n"/>
      <c r="AL1294" s="21" t="n"/>
      <c r="AM1294" s="23" t="n"/>
      <c r="AW1294" s="40" t="n"/>
      <c r="AY1294" s="40" t="n"/>
      <c r="BA1294" s="18" t="n"/>
      <c r="BC1294" s="18" t="n"/>
      <c r="BD1294" s="18" t="n"/>
      <c r="BK1294" s="18" t="n"/>
      <c r="BN1294" s="18" t="n"/>
      <c r="BY1294" s="18" t="n"/>
      <c r="CC1294" s="18" t="n"/>
      <c r="CH1294" s="18" t="n"/>
      <c r="CS1294" s="18" t="n"/>
      <c r="DD1294" s="34" t="inlineStr">
        <is>
          <t>X</t>
        </is>
      </c>
    </row>
    <row r="1295">
      <c r="D1295" s="12" t="n"/>
      <c r="E1295" s="14" t="n"/>
      <c r="H1295" s="16" t="n"/>
      <c r="I1295" s="11" t="n"/>
      <c r="J1295" s="33" t="n"/>
      <c r="K1295" s="33" t="n"/>
      <c r="L1295" s="33" t="n"/>
      <c r="M1295" s="33" t="n"/>
      <c r="N1295" s="8" t="n"/>
      <c r="AG1295" s="8" t="n"/>
      <c r="AI1295" s="30" t="n"/>
      <c r="AK1295" s="30" t="n"/>
      <c r="AL1295" s="21" t="n"/>
      <c r="AM1295" s="23" t="n"/>
      <c r="AW1295" s="40" t="n"/>
      <c r="AY1295" s="40" t="n"/>
      <c r="BA1295" s="18" t="n"/>
      <c r="BC1295" s="18" t="n"/>
      <c r="BD1295" s="18" t="n"/>
      <c r="BK1295" s="18" t="n"/>
      <c r="BN1295" s="18" t="n"/>
      <c r="BY1295" s="18" t="n"/>
      <c r="CC1295" s="18" t="n"/>
      <c r="CH1295" s="18" t="n"/>
      <c r="CS1295" s="18" t="n"/>
      <c r="DD1295" s="34" t="inlineStr">
        <is>
          <t>X</t>
        </is>
      </c>
    </row>
    <row r="1296">
      <c r="D1296" s="12" t="n"/>
      <c r="E1296" s="14" t="n"/>
      <c r="H1296" s="16" t="n"/>
      <c r="I1296" s="11" t="n"/>
      <c r="J1296" s="33" t="n"/>
      <c r="K1296" s="33" t="n"/>
      <c r="L1296" s="33" t="n"/>
      <c r="M1296" s="33" t="n"/>
      <c r="N1296" s="8" t="n"/>
      <c r="AG1296" s="8" t="n"/>
      <c r="AI1296" s="30" t="n"/>
      <c r="AK1296" s="30" t="n"/>
      <c r="AL1296" s="21" t="n"/>
      <c r="AM1296" s="23" t="n"/>
      <c r="AW1296" s="40" t="n"/>
      <c r="AY1296" s="40" t="n"/>
      <c r="BA1296" s="18" t="n"/>
      <c r="BC1296" s="18" t="n"/>
      <c r="BD1296" s="18" t="n"/>
      <c r="BK1296" s="18" t="n"/>
      <c r="BN1296" s="18" t="n"/>
      <c r="BY1296" s="18" t="n"/>
      <c r="CC1296" s="18" t="n"/>
      <c r="CH1296" s="18" t="n"/>
      <c r="CS1296" s="18" t="n"/>
      <c r="DD1296" s="34" t="inlineStr">
        <is>
          <t>X</t>
        </is>
      </c>
    </row>
    <row r="1297">
      <c r="D1297" s="12" t="n"/>
      <c r="E1297" s="14" t="n"/>
      <c r="H1297" s="16" t="n"/>
      <c r="I1297" s="11" t="n"/>
      <c r="J1297" s="33" t="n"/>
      <c r="K1297" s="33" t="n"/>
      <c r="L1297" s="33" t="n"/>
      <c r="M1297" s="33" t="n"/>
      <c r="N1297" s="8" t="n"/>
      <c r="AG1297" s="8" t="n"/>
      <c r="AI1297" s="30" t="n"/>
      <c r="AK1297" s="30" t="n"/>
      <c r="AL1297" s="21" t="n"/>
      <c r="AM1297" s="23" t="n"/>
      <c r="AW1297" s="40" t="n"/>
      <c r="AY1297" s="40" t="n"/>
      <c r="BA1297" s="18" t="n"/>
      <c r="BC1297" s="18" t="n"/>
      <c r="BD1297" s="18" t="n"/>
      <c r="BK1297" s="18" t="n"/>
      <c r="BN1297" s="18" t="n"/>
      <c r="BY1297" s="18" t="n"/>
      <c r="CC1297" s="18" t="n"/>
      <c r="CH1297" s="18" t="n"/>
      <c r="CS1297" s="18" t="n"/>
      <c r="DD1297" s="34" t="inlineStr">
        <is>
          <t>X</t>
        </is>
      </c>
    </row>
    <row r="1298">
      <c r="D1298" s="12" t="n"/>
      <c r="E1298" s="14" t="n"/>
      <c r="H1298" s="16" t="n"/>
      <c r="I1298" s="11" t="n"/>
      <c r="J1298" s="33" t="n"/>
      <c r="K1298" s="33" t="n"/>
      <c r="L1298" s="33" t="n"/>
      <c r="M1298" s="33" t="n"/>
      <c r="N1298" s="8" t="n"/>
      <c r="AG1298" s="8" t="n"/>
      <c r="AI1298" s="30" t="n"/>
      <c r="AK1298" s="30" t="n"/>
      <c r="AL1298" s="21" t="n"/>
      <c r="AM1298" s="23" t="n"/>
      <c r="AW1298" s="40" t="n"/>
      <c r="AY1298" s="40" t="n"/>
      <c r="BA1298" s="18" t="n"/>
      <c r="BC1298" s="18" t="n"/>
      <c r="BD1298" s="18" t="n"/>
      <c r="BK1298" s="18" t="n"/>
      <c r="BN1298" s="18" t="n"/>
      <c r="BY1298" s="18" t="n"/>
      <c r="CC1298" s="18" t="n"/>
      <c r="CH1298" s="18" t="n"/>
      <c r="CS1298" s="18" t="n"/>
      <c r="DD1298" s="34" t="inlineStr">
        <is>
          <t>X</t>
        </is>
      </c>
    </row>
    <row r="1299">
      <c r="D1299" s="12" t="n"/>
      <c r="E1299" s="14" t="n"/>
      <c r="H1299" s="16" t="n"/>
      <c r="I1299" s="11" t="n"/>
      <c r="J1299" s="33" t="n"/>
      <c r="K1299" s="33" t="n"/>
      <c r="L1299" s="33" t="n"/>
      <c r="M1299" s="33" t="n"/>
      <c r="N1299" s="8" t="n"/>
      <c r="AG1299" s="8" t="n"/>
      <c r="AI1299" s="30" t="n"/>
      <c r="AK1299" s="30" t="n"/>
      <c r="AL1299" s="21" t="n"/>
      <c r="AM1299" s="23" t="n"/>
      <c r="AW1299" s="40" t="n"/>
      <c r="AY1299" s="40" t="n"/>
      <c r="BA1299" s="18" t="n"/>
      <c r="BC1299" s="18" t="n"/>
      <c r="BD1299" s="18" t="n"/>
      <c r="BK1299" s="18" t="n"/>
      <c r="BN1299" s="18" t="n"/>
      <c r="BY1299" s="18" t="n"/>
      <c r="CC1299" s="18" t="n"/>
      <c r="CH1299" s="18" t="n"/>
      <c r="CS1299" s="18" t="n"/>
      <c r="DD1299" s="34" t="inlineStr">
        <is>
          <t>X</t>
        </is>
      </c>
    </row>
    <row r="1300">
      <c r="D1300" s="12" t="n"/>
      <c r="E1300" s="14" t="n"/>
      <c r="H1300" s="16" t="n"/>
      <c r="I1300" s="11" t="n"/>
      <c r="J1300" s="33" t="n"/>
      <c r="K1300" s="33" t="n"/>
      <c r="L1300" s="33" t="n"/>
      <c r="M1300" s="33" t="n"/>
      <c r="N1300" s="8" t="n"/>
      <c r="AG1300" s="8" t="n"/>
      <c r="AI1300" s="30" t="n"/>
      <c r="AK1300" s="30" t="n"/>
      <c r="AL1300" s="21" t="n"/>
      <c r="AM1300" s="23" t="n"/>
      <c r="AW1300" s="40" t="n"/>
      <c r="AY1300" s="40" t="n"/>
      <c r="BA1300" s="18" t="n"/>
      <c r="BC1300" s="18" t="n"/>
      <c r="BD1300" s="18" t="n"/>
      <c r="BK1300" s="18" t="n"/>
      <c r="BN1300" s="18" t="n"/>
      <c r="BY1300" s="18" t="n"/>
      <c r="CC1300" s="18" t="n"/>
      <c r="CH1300" s="18" t="n"/>
      <c r="CS1300" s="18" t="n"/>
      <c r="DD1300" s="34" t="inlineStr">
        <is>
          <t>X</t>
        </is>
      </c>
    </row>
    <row r="1301">
      <c r="D1301" s="12" t="n"/>
      <c r="E1301" s="14" t="n"/>
      <c r="H1301" s="16" t="n"/>
      <c r="I1301" s="11" t="n"/>
      <c r="J1301" s="33" t="n"/>
      <c r="K1301" s="33" t="n"/>
      <c r="L1301" s="33" t="n"/>
      <c r="M1301" s="33" t="n"/>
      <c r="N1301" s="8" t="n"/>
      <c r="AG1301" s="8" t="n"/>
      <c r="AI1301" s="30" t="n"/>
      <c r="AK1301" s="30" t="n"/>
      <c r="AL1301" s="21" t="n"/>
      <c r="AM1301" s="23" t="n"/>
      <c r="AW1301" s="40" t="n"/>
      <c r="AY1301" s="40" t="n"/>
      <c r="BA1301" s="18" t="n"/>
      <c r="BC1301" s="18" t="n"/>
      <c r="BD1301" s="18" t="n"/>
      <c r="BK1301" s="18" t="n"/>
      <c r="BN1301" s="18" t="n"/>
      <c r="BY1301" s="18" t="n"/>
      <c r="CC1301" s="18" t="n"/>
      <c r="CH1301" s="18" t="n"/>
      <c r="CS1301" s="18" t="n"/>
      <c r="DD1301" s="34" t="inlineStr">
        <is>
          <t>X</t>
        </is>
      </c>
    </row>
    <row r="1302">
      <c r="D1302" s="12" t="n"/>
      <c r="E1302" s="14" t="n"/>
      <c r="H1302" s="16" t="n"/>
      <c r="I1302" s="11" t="n"/>
      <c r="J1302" s="33" t="n"/>
      <c r="K1302" s="33" t="n"/>
      <c r="L1302" s="33" t="n"/>
      <c r="M1302" s="33" t="n"/>
      <c r="N1302" s="8" t="n"/>
      <c r="AG1302" s="8" t="n"/>
      <c r="AI1302" s="30" t="n"/>
      <c r="AK1302" s="30" t="n"/>
      <c r="AL1302" s="21" t="n"/>
      <c r="AM1302" s="23" t="n"/>
      <c r="AW1302" s="40" t="n"/>
      <c r="AY1302" s="40" t="n"/>
      <c r="BA1302" s="18" t="n"/>
      <c r="BC1302" s="18" t="n"/>
      <c r="BD1302" s="18" t="n"/>
      <c r="BK1302" s="18" t="n"/>
      <c r="BN1302" s="18" t="n"/>
      <c r="BY1302" s="18" t="n"/>
      <c r="CC1302" s="18" t="n"/>
      <c r="CH1302" s="18" t="n"/>
      <c r="CS1302" s="18" t="n"/>
      <c r="DD1302" s="34" t="inlineStr">
        <is>
          <t>X</t>
        </is>
      </c>
    </row>
    <row r="1303">
      <c r="D1303" s="12" t="n"/>
      <c r="E1303" s="14" t="n"/>
      <c r="H1303" s="16" t="n"/>
      <c r="I1303" s="11" t="n"/>
      <c r="J1303" s="33" t="n"/>
      <c r="K1303" s="33" t="n"/>
      <c r="L1303" s="33" t="n"/>
      <c r="M1303" s="33" t="n"/>
      <c r="N1303" s="8" t="n"/>
      <c r="AG1303" s="8" t="n"/>
      <c r="AI1303" s="30" t="n"/>
      <c r="AK1303" s="30" t="n"/>
      <c r="AL1303" s="21" t="n"/>
      <c r="AM1303" s="23" t="n"/>
      <c r="AW1303" s="40" t="n"/>
      <c r="AY1303" s="40" t="n"/>
      <c r="BA1303" s="18" t="n"/>
      <c r="BC1303" s="18" t="n"/>
      <c r="BD1303" s="18" t="n"/>
      <c r="BK1303" s="18" t="n"/>
      <c r="BN1303" s="18" t="n"/>
      <c r="BY1303" s="18" t="n"/>
      <c r="CC1303" s="18" t="n"/>
      <c r="CH1303" s="18" t="n"/>
      <c r="CS1303" s="18" t="n"/>
      <c r="DD1303" s="34" t="inlineStr">
        <is>
          <t>X</t>
        </is>
      </c>
    </row>
    <row r="1304">
      <c r="D1304" s="12" t="n"/>
      <c r="E1304" s="14" t="n"/>
      <c r="H1304" s="16" t="n"/>
      <c r="I1304" s="11" t="n"/>
      <c r="J1304" s="33" t="n"/>
      <c r="K1304" s="33" t="n"/>
      <c r="L1304" s="33" t="n"/>
      <c r="M1304" s="33" t="n"/>
      <c r="N1304" s="8" t="n"/>
      <c r="AG1304" s="8" t="n"/>
      <c r="AI1304" s="30" t="n"/>
      <c r="AK1304" s="30" t="n"/>
      <c r="AL1304" s="21" t="n"/>
      <c r="AM1304" s="23" t="n"/>
      <c r="AW1304" s="40" t="n"/>
      <c r="AY1304" s="40" t="n"/>
      <c r="BA1304" s="18" t="n"/>
      <c r="BC1304" s="18" t="n"/>
      <c r="BD1304" s="18" t="n"/>
      <c r="BK1304" s="18" t="n"/>
      <c r="BN1304" s="18" t="n"/>
      <c r="BY1304" s="18" t="n"/>
      <c r="CC1304" s="18" t="n"/>
      <c r="CH1304" s="18" t="n"/>
      <c r="CS1304" s="18" t="n"/>
      <c r="DD1304" s="34" t="inlineStr">
        <is>
          <t>X</t>
        </is>
      </c>
    </row>
    <row r="1305">
      <c r="D1305" s="12" t="n"/>
      <c r="E1305" s="14" t="n"/>
      <c r="H1305" s="16" t="n"/>
      <c r="I1305" s="11" t="n"/>
      <c r="J1305" s="33" t="n"/>
      <c r="K1305" s="33" t="n"/>
      <c r="L1305" s="33" t="n"/>
      <c r="M1305" s="33" t="n"/>
      <c r="N1305" s="8" t="n"/>
      <c r="AG1305" s="8" t="n"/>
      <c r="AI1305" s="30" t="n"/>
      <c r="AK1305" s="30" t="n"/>
      <c r="AL1305" s="21" t="n"/>
      <c r="AM1305" s="23" t="n"/>
      <c r="AW1305" s="40" t="n"/>
      <c r="AY1305" s="40" t="n"/>
      <c r="BA1305" s="18" t="n"/>
      <c r="BC1305" s="18" t="n"/>
      <c r="BD1305" s="18" t="n"/>
      <c r="BK1305" s="18" t="n"/>
      <c r="BN1305" s="18" t="n"/>
      <c r="BY1305" s="18" t="n"/>
      <c r="CC1305" s="18" t="n"/>
      <c r="CH1305" s="18" t="n"/>
      <c r="CS1305" s="18" t="n"/>
      <c r="DD1305" s="34" t="inlineStr">
        <is>
          <t>X</t>
        </is>
      </c>
    </row>
    <row r="1306">
      <c r="D1306" s="12" t="n"/>
      <c r="E1306" s="14" t="n"/>
      <c r="H1306" s="16" t="n"/>
      <c r="I1306" s="11" t="n"/>
      <c r="J1306" s="33" t="n"/>
      <c r="K1306" s="33" t="n"/>
      <c r="L1306" s="33" t="n"/>
      <c r="M1306" s="33" t="n"/>
      <c r="N1306" s="8" t="n"/>
      <c r="AG1306" s="8" t="n"/>
      <c r="AI1306" s="30" t="n"/>
      <c r="AK1306" s="30" t="n"/>
      <c r="AL1306" s="21" t="n"/>
      <c r="AM1306" s="23" t="n"/>
      <c r="AW1306" s="40" t="n"/>
      <c r="AY1306" s="40" t="n"/>
      <c r="BA1306" s="18" t="n"/>
      <c r="BC1306" s="18" t="n"/>
      <c r="BD1306" s="18" t="n"/>
      <c r="BK1306" s="18" t="n"/>
      <c r="BN1306" s="18" t="n"/>
      <c r="BY1306" s="18" t="n"/>
      <c r="CC1306" s="18" t="n"/>
      <c r="CH1306" s="18" t="n"/>
      <c r="CS1306" s="18" t="n"/>
      <c r="DD1306" s="34" t="inlineStr">
        <is>
          <t>X</t>
        </is>
      </c>
    </row>
    <row r="1307">
      <c r="D1307" s="12" t="n"/>
      <c r="E1307" s="14" t="n"/>
      <c r="H1307" s="16" t="n"/>
      <c r="I1307" s="11" t="n"/>
      <c r="J1307" s="33" t="n"/>
      <c r="K1307" s="33" t="n"/>
      <c r="L1307" s="33" t="n"/>
      <c r="M1307" s="33" t="n"/>
      <c r="N1307" s="8" t="n"/>
      <c r="AG1307" s="8" t="n"/>
      <c r="AI1307" s="30" t="n"/>
      <c r="AK1307" s="30" t="n"/>
      <c r="AL1307" s="21" t="n"/>
      <c r="AM1307" s="23" t="n"/>
      <c r="AW1307" s="40" t="n"/>
      <c r="AY1307" s="40" t="n"/>
      <c r="BA1307" s="18" t="n"/>
      <c r="BC1307" s="18" t="n"/>
      <c r="BD1307" s="18" t="n"/>
      <c r="BK1307" s="18" t="n"/>
      <c r="BN1307" s="18" t="n"/>
      <c r="BY1307" s="18" t="n"/>
      <c r="CC1307" s="18" t="n"/>
      <c r="CH1307" s="18" t="n"/>
      <c r="CS1307" s="18" t="n"/>
      <c r="DD1307" s="34" t="inlineStr">
        <is>
          <t>X</t>
        </is>
      </c>
    </row>
    <row r="1308">
      <c r="D1308" s="12" t="n"/>
      <c r="E1308" s="14" t="n"/>
      <c r="H1308" s="16" t="n"/>
      <c r="I1308" s="11" t="n"/>
      <c r="J1308" s="33" t="n"/>
      <c r="K1308" s="33" t="n"/>
      <c r="L1308" s="33" t="n"/>
      <c r="M1308" s="33" t="n"/>
      <c r="N1308" s="8" t="n"/>
      <c r="AG1308" s="8" t="n"/>
      <c r="AI1308" s="30" t="n"/>
      <c r="AK1308" s="30" t="n"/>
      <c r="AL1308" s="21" t="n"/>
      <c r="AM1308" s="23" t="n"/>
      <c r="AW1308" s="40" t="n"/>
      <c r="AY1308" s="40" t="n"/>
      <c r="BA1308" s="18" t="n"/>
      <c r="BC1308" s="18" t="n"/>
      <c r="BD1308" s="18" t="n"/>
      <c r="BK1308" s="18" t="n"/>
      <c r="BN1308" s="18" t="n"/>
      <c r="BY1308" s="18" t="n"/>
      <c r="CC1308" s="18" t="n"/>
      <c r="CH1308" s="18" t="n"/>
      <c r="CS1308" s="18" t="n"/>
      <c r="DD1308" s="34" t="inlineStr">
        <is>
          <t>X</t>
        </is>
      </c>
    </row>
    <row r="1309">
      <c r="D1309" s="12" t="n"/>
      <c r="E1309" s="14" t="n"/>
      <c r="H1309" s="16" t="n"/>
      <c r="I1309" s="11" t="n"/>
      <c r="J1309" s="33" t="n"/>
      <c r="K1309" s="33" t="n"/>
      <c r="L1309" s="33" t="n"/>
      <c r="M1309" s="33" t="n"/>
      <c r="N1309" s="8" t="n"/>
      <c r="AG1309" s="8" t="n"/>
      <c r="AI1309" s="30" t="n"/>
      <c r="AK1309" s="30" t="n"/>
      <c r="AL1309" s="21" t="n"/>
      <c r="AM1309" s="23" t="n"/>
      <c r="AW1309" s="40" t="n"/>
      <c r="AY1309" s="40" t="n"/>
      <c r="BA1309" s="18" t="n"/>
      <c r="BC1309" s="18" t="n"/>
      <c r="BD1309" s="18" t="n"/>
      <c r="BK1309" s="18" t="n"/>
      <c r="BN1309" s="18" t="n"/>
      <c r="BY1309" s="18" t="n"/>
      <c r="CC1309" s="18" t="n"/>
      <c r="CH1309" s="18" t="n"/>
      <c r="CS1309" s="18" t="n"/>
      <c r="DD1309" s="34" t="inlineStr">
        <is>
          <t>X</t>
        </is>
      </c>
    </row>
    <row r="1310">
      <c r="D1310" s="12" t="n"/>
      <c r="E1310" s="14" t="n"/>
      <c r="H1310" s="16" t="n"/>
      <c r="I1310" s="11" t="n"/>
      <c r="J1310" s="33" t="n"/>
      <c r="K1310" s="33" t="n"/>
      <c r="L1310" s="33" t="n"/>
      <c r="M1310" s="33" t="n"/>
      <c r="N1310" s="8" t="n"/>
      <c r="AG1310" s="8" t="n"/>
      <c r="AI1310" s="30" t="n"/>
      <c r="AK1310" s="30" t="n"/>
      <c r="AL1310" s="21" t="n"/>
      <c r="AM1310" s="23" t="n"/>
      <c r="AW1310" s="40" t="n"/>
      <c r="AY1310" s="40" t="n"/>
      <c r="BA1310" s="18" t="n"/>
      <c r="BC1310" s="18" t="n"/>
      <c r="BD1310" s="18" t="n"/>
      <c r="BK1310" s="18" t="n"/>
      <c r="BN1310" s="18" t="n"/>
      <c r="BY1310" s="18" t="n"/>
      <c r="CC1310" s="18" t="n"/>
      <c r="CH1310" s="18" t="n"/>
      <c r="CS1310" s="18" t="n"/>
      <c r="DD1310" s="34" t="inlineStr">
        <is>
          <t>X</t>
        </is>
      </c>
    </row>
    <row r="1311">
      <c r="D1311" s="12" t="n"/>
      <c r="E1311" s="14" t="n"/>
      <c r="H1311" s="16" t="n"/>
      <c r="I1311" s="11" t="n"/>
      <c r="J1311" s="33" t="n"/>
      <c r="K1311" s="33" t="n"/>
      <c r="L1311" s="33" t="n"/>
      <c r="M1311" s="33" t="n"/>
      <c r="N1311" s="8" t="n"/>
      <c r="AG1311" s="8" t="n"/>
      <c r="AI1311" s="30" t="n"/>
      <c r="AK1311" s="30" t="n"/>
      <c r="AL1311" s="21" t="n"/>
      <c r="AM1311" s="23" t="n"/>
      <c r="AW1311" s="40" t="n"/>
      <c r="AY1311" s="40" t="n"/>
      <c r="BA1311" s="18" t="n"/>
      <c r="BC1311" s="18" t="n"/>
      <c r="BD1311" s="18" t="n"/>
      <c r="BK1311" s="18" t="n"/>
      <c r="BN1311" s="18" t="n"/>
      <c r="BY1311" s="18" t="n"/>
      <c r="CC1311" s="18" t="n"/>
      <c r="CH1311" s="18" t="n"/>
      <c r="CS1311" s="18" t="n"/>
      <c r="DD1311" s="34" t="inlineStr">
        <is>
          <t>X</t>
        </is>
      </c>
    </row>
    <row r="1312">
      <c r="D1312" s="12" t="n"/>
      <c r="E1312" s="14" t="n"/>
      <c r="H1312" s="16" t="n"/>
      <c r="I1312" s="11" t="n"/>
      <c r="J1312" s="33" t="n"/>
      <c r="K1312" s="33" t="n"/>
      <c r="L1312" s="33" t="n"/>
      <c r="M1312" s="33" t="n"/>
      <c r="N1312" s="8" t="n"/>
      <c r="AG1312" s="8" t="n"/>
      <c r="AI1312" s="30" t="n"/>
      <c r="AK1312" s="30" t="n"/>
      <c r="AL1312" s="21" t="n"/>
      <c r="AM1312" s="23" t="n"/>
      <c r="AW1312" s="40" t="n"/>
      <c r="AY1312" s="40" t="n"/>
      <c r="BA1312" s="18" t="n"/>
      <c r="BC1312" s="18" t="n"/>
      <c r="BD1312" s="18" t="n"/>
      <c r="BK1312" s="18" t="n"/>
      <c r="BN1312" s="18" t="n"/>
      <c r="BY1312" s="18" t="n"/>
      <c r="CC1312" s="18" t="n"/>
      <c r="CH1312" s="18" t="n"/>
      <c r="CS1312" s="18" t="n"/>
      <c r="DD1312" s="34" t="inlineStr">
        <is>
          <t>X</t>
        </is>
      </c>
    </row>
    <row r="1313">
      <c r="D1313" s="12" t="n"/>
      <c r="E1313" s="14" t="n"/>
      <c r="H1313" s="16" t="n"/>
      <c r="I1313" s="11" t="n"/>
      <c r="J1313" s="33" t="n"/>
      <c r="K1313" s="33" t="n"/>
      <c r="L1313" s="33" t="n"/>
      <c r="M1313" s="33" t="n"/>
      <c r="N1313" s="8" t="n"/>
      <c r="AG1313" s="8" t="n"/>
      <c r="AI1313" s="30" t="n"/>
      <c r="AK1313" s="30" t="n"/>
      <c r="AL1313" s="21" t="n"/>
      <c r="AM1313" s="23" t="n"/>
      <c r="AW1313" s="40" t="n"/>
      <c r="AY1313" s="40" t="n"/>
      <c r="BA1313" s="18" t="n"/>
      <c r="BC1313" s="18" t="n"/>
      <c r="BD1313" s="18" t="n"/>
      <c r="BK1313" s="18" t="n"/>
      <c r="BN1313" s="18" t="n"/>
      <c r="BY1313" s="18" t="n"/>
      <c r="CC1313" s="18" t="n"/>
      <c r="CH1313" s="18" t="n"/>
      <c r="CS1313" s="18" t="n"/>
      <c r="DD1313" s="34" t="inlineStr">
        <is>
          <t>X</t>
        </is>
      </c>
    </row>
    <row r="1314">
      <c r="D1314" s="12" t="n"/>
      <c r="E1314" s="14" t="n"/>
      <c r="H1314" s="16" t="n"/>
      <c r="I1314" s="11" t="n"/>
      <c r="J1314" s="33" t="n"/>
      <c r="K1314" s="33" t="n"/>
      <c r="L1314" s="33" t="n"/>
      <c r="M1314" s="33" t="n"/>
      <c r="N1314" s="8" t="n"/>
      <c r="AG1314" s="8" t="n"/>
      <c r="AI1314" s="30" t="n"/>
      <c r="AK1314" s="30" t="n"/>
      <c r="AL1314" s="21" t="n"/>
      <c r="AM1314" s="23" t="n"/>
      <c r="AW1314" s="40" t="n"/>
      <c r="AY1314" s="40" t="n"/>
      <c r="BA1314" s="18" t="n"/>
      <c r="BC1314" s="18" t="n"/>
      <c r="BD1314" s="18" t="n"/>
      <c r="BK1314" s="18" t="n"/>
      <c r="BN1314" s="18" t="n"/>
      <c r="BY1314" s="18" t="n"/>
      <c r="CC1314" s="18" t="n"/>
      <c r="CH1314" s="18" t="n"/>
      <c r="CS1314" s="18" t="n"/>
      <c r="DD1314" s="34" t="inlineStr">
        <is>
          <t>X</t>
        </is>
      </c>
    </row>
    <row r="1315">
      <c r="D1315" s="12" t="n"/>
      <c r="E1315" s="14" t="n"/>
      <c r="H1315" s="16" t="n"/>
      <c r="I1315" s="11" t="n"/>
      <c r="J1315" s="33" t="n"/>
      <c r="K1315" s="33" t="n"/>
      <c r="L1315" s="33" t="n"/>
      <c r="M1315" s="33" t="n"/>
      <c r="N1315" s="8" t="n"/>
      <c r="AG1315" s="8" t="n"/>
      <c r="AI1315" s="30" t="n"/>
      <c r="AK1315" s="30" t="n"/>
      <c r="AL1315" s="21" t="n"/>
      <c r="AM1315" s="23" t="n"/>
      <c r="AW1315" s="40" t="n"/>
      <c r="AY1315" s="40" t="n"/>
      <c r="BA1315" s="18" t="n"/>
      <c r="BC1315" s="18" t="n"/>
      <c r="BD1315" s="18" t="n"/>
      <c r="BK1315" s="18" t="n"/>
      <c r="BN1315" s="18" t="n"/>
      <c r="BY1315" s="18" t="n"/>
      <c r="CC1315" s="18" t="n"/>
      <c r="CH1315" s="18" t="n"/>
      <c r="CS1315" s="18" t="n"/>
      <c r="DD1315" s="34" t="inlineStr">
        <is>
          <t>X</t>
        </is>
      </c>
    </row>
    <row r="1316">
      <c r="D1316" s="12" t="n"/>
      <c r="E1316" s="14" t="n"/>
      <c r="H1316" s="16" t="n"/>
      <c r="I1316" s="11" t="n"/>
      <c r="J1316" s="33" t="n"/>
      <c r="K1316" s="33" t="n"/>
      <c r="L1316" s="33" t="n"/>
      <c r="M1316" s="33" t="n"/>
      <c r="N1316" s="8" t="n"/>
      <c r="AG1316" s="8" t="n"/>
      <c r="AI1316" s="30" t="n"/>
      <c r="AK1316" s="30" t="n"/>
      <c r="AL1316" s="21" t="n"/>
      <c r="AM1316" s="23" t="n"/>
      <c r="AW1316" s="40" t="n"/>
      <c r="AY1316" s="40" t="n"/>
      <c r="BA1316" s="18" t="n"/>
      <c r="BC1316" s="18" t="n"/>
      <c r="BD1316" s="18" t="n"/>
      <c r="BK1316" s="18" t="n"/>
      <c r="BN1316" s="18" t="n"/>
      <c r="BY1316" s="18" t="n"/>
      <c r="CC1316" s="18" t="n"/>
      <c r="CH1316" s="18" t="n"/>
      <c r="CS1316" s="18" t="n"/>
      <c r="DD1316" s="34" t="inlineStr">
        <is>
          <t>X</t>
        </is>
      </c>
    </row>
    <row r="1317">
      <c r="D1317" s="12" t="n"/>
      <c r="E1317" s="14" t="n"/>
      <c r="H1317" s="16" t="n"/>
      <c r="I1317" s="11" t="n"/>
      <c r="J1317" s="33" t="n"/>
      <c r="K1317" s="33" t="n"/>
      <c r="L1317" s="33" t="n"/>
      <c r="M1317" s="33" t="n"/>
      <c r="N1317" s="8" t="n"/>
      <c r="AG1317" s="8" t="n"/>
      <c r="AI1317" s="30" t="n"/>
      <c r="AK1317" s="30" t="n"/>
      <c r="AL1317" s="21" t="n"/>
      <c r="AM1317" s="23" t="n"/>
      <c r="AW1317" s="40" t="n"/>
      <c r="AY1317" s="40" t="n"/>
      <c r="BA1317" s="18" t="n"/>
      <c r="BC1317" s="18" t="n"/>
      <c r="BD1317" s="18" t="n"/>
      <c r="BK1317" s="18" t="n"/>
      <c r="BN1317" s="18" t="n"/>
      <c r="BY1317" s="18" t="n"/>
      <c r="CC1317" s="18" t="n"/>
      <c r="CH1317" s="18" t="n"/>
      <c r="CS1317" s="18" t="n"/>
      <c r="DD1317" s="34" t="inlineStr">
        <is>
          <t>X</t>
        </is>
      </c>
    </row>
    <row r="1318">
      <c r="D1318" s="12" t="n"/>
      <c r="E1318" s="14" t="n"/>
      <c r="H1318" s="16" t="n"/>
      <c r="I1318" s="11" t="n"/>
      <c r="J1318" s="33" t="n"/>
      <c r="K1318" s="33" t="n"/>
      <c r="L1318" s="33" t="n"/>
      <c r="M1318" s="33" t="n"/>
      <c r="N1318" s="8" t="n"/>
      <c r="AG1318" s="8" t="n"/>
      <c r="AI1318" s="30" t="n"/>
      <c r="AK1318" s="30" t="n"/>
      <c r="AL1318" s="21" t="n"/>
      <c r="AM1318" s="23" t="n"/>
      <c r="AW1318" s="40" t="n"/>
      <c r="AY1318" s="40" t="n"/>
      <c r="BA1318" s="18" t="n"/>
      <c r="BC1318" s="18" t="n"/>
      <c r="BD1318" s="18" t="n"/>
      <c r="BK1318" s="18" t="n"/>
      <c r="BN1318" s="18" t="n"/>
      <c r="BY1318" s="18" t="n"/>
      <c r="CC1318" s="18" t="n"/>
      <c r="CH1318" s="18" t="n"/>
      <c r="CS1318" s="18" t="n"/>
      <c r="DD1318" s="34" t="inlineStr">
        <is>
          <t>X</t>
        </is>
      </c>
    </row>
    <row r="1319">
      <c r="D1319" s="12" t="n"/>
      <c r="E1319" s="14" t="n"/>
      <c r="H1319" s="16" t="n"/>
      <c r="I1319" s="11" t="n"/>
      <c r="J1319" s="33" t="n"/>
      <c r="K1319" s="33" t="n"/>
      <c r="L1319" s="33" t="n"/>
      <c r="M1319" s="33" t="n"/>
      <c r="N1319" s="8" t="n"/>
      <c r="AG1319" s="8" t="n"/>
      <c r="AI1319" s="30" t="n"/>
      <c r="AK1319" s="30" t="n"/>
      <c r="AL1319" s="21" t="n"/>
      <c r="AM1319" s="23" t="n"/>
      <c r="AW1319" s="40" t="n"/>
      <c r="AY1319" s="40" t="n"/>
      <c r="BA1319" s="18" t="n"/>
      <c r="BC1319" s="18" t="n"/>
      <c r="BD1319" s="18" t="n"/>
      <c r="BK1319" s="18" t="n"/>
      <c r="BN1319" s="18" t="n"/>
      <c r="BY1319" s="18" t="n"/>
      <c r="CC1319" s="18" t="n"/>
      <c r="CH1319" s="18" t="n"/>
      <c r="CS1319" s="18" t="n"/>
      <c r="DD1319" s="34" t="inlineStr">
        <is>
          <t>X</t>
        </is>
      </c>
    </row>
    <row r="1320">
      <c r="D1320" s="12" t="n"/>
      <c r="E1320" s="14" t="n"/>
      <c r="H1320" s="16" t="n"/>
      <c r="I1320" s="11" t="n"/>
      <c r="J1320" s="33" t="n"/>
      <c r="K1320" s="33" t="n"/>
      <c r="L1320" s="33" t="n"/>
      <c r="M1320" s="33" t="n"/>
      <c r="N1320" s="8" t="n"/>
      <c r="AG1320" s="8" t="n"/>
      <c r="AI1320" s="30" t="n"/>
      <c r="AK1320" s="30" t="n"/>
      <c r="AL1320" s="21" t="n"/>
      <c r="AM1320" s="23" t="n"/>
      <c r="AW1320" s="40" t="n"/>
      <c r="AY1320" s="40" t="n"/>
      <c r="BA1320" s="18" t="n"/>
      <c r="BC1320" s="18" t="n"/>
      <c r="BD1320" s="18" t="n"/>
      <c r="BK1320" s="18" t="n"/>
      <c r="BN1320" s="18" t="n"/>
      <c r="BY1320" s="18" t="n"/>
      <c r="CC1320" s="18" t="n"/>
      <c r="CH1320" s="18" t="n"/>
      <c r="CS1320" s="18" t="n"/>
      <c r="DD1320" s="34" t="inlineStr">
        <is>
          <t>X</t>
        </is>
      </c>
    </row>
    <row r="1321">
      <c r="D1321" s="12" t="n"/>
      <c r="E1321" s="14" t="n"/>
      <c r="H1321" s="16" t="n"/>
      <c r="I1321" s="11" t="n"/>
      <c r="J1321" s="33" t="n"/>
      <c r="K1321" s="33" t="n"/>
      <c r="L1321" s="33" t="n"/>
      <c r="M1321" s="33" t="n"/>
      <c r="N1321" s="8" t="n"/>
      <c r="AG1321" s="8" t="n"/>
      <c r="AI1321" s="30" t="n"/>
      <c r="AK1321" s="30" t="n"/>
      <c r="AL1321" s="21" t="n"/>
      <c r="AM1321" s="23" t="n"/>
      <c r="AW1321" s="40" t="n"/>
      <c r="AY1321" s="40" t="n"/>
      <c r="BA1321" s="18" t="n"/>
      <c r="BC1321" s="18" t="n"/>
      <c r="BD1321" s="18" t="n"/>
      <c r="BK1321" s="18" t="n"/>
      <c r="BN1321" s="18" t="n"/>
      <c r="BY1321" s="18" t="n"/>
      <c r="CC1321" s="18" t="n"/>
      <c r="CH1321" s="18" t="n"/>
      <c r="CS1321" s="18" t="n"/>
      <c r="DD1321" s="34" t="inlineStr">
        <is>
          <t>X</t>
        </is>
      </c>
    </row>
    <row r="1322">
      <c r="D1322" s="12" t="n"/>
      <c r="E1322" s="14" t="n"/>
      <c r="H1322" s="16" t="n"/>
      <c r="I1322" s="11" t="n"/>
      <c r="J1322" s="33" t="n"/>
      <c r="K1322" s="33" t="n"/>
      <c r="L1322" s="33" t="n"/>
      <c r="M1322" s="33" t="n"/>
      <c r="N1322" s="8" t="n"/>
      <c r="AG1322" s="8" t="n"/>
      <c r="AI1322" s="30" t="n"/>
      <c r="AK1322" s="30" t="n"/>
      <c r="AL1322" s="21" t="n"/>
      <c r="AM1322" s="23" t="n"/>
      <c r="AW1322" s="40" t="n"/>
      <c r="AY1322" s="40" t="n"/>
      <c r="BA1322" s="18" t="n"/>
      <c r="BC1322" s="18" t="n"/>
      <c r="BD1322" s="18" t="n"/>
      <c r="BK1322" s="18" t="n"/>
      <c r="BN1322" s="18" t="n"/>
      <c r="BY1322" s="18" t="n"/>
      <c r="CC1322" s="18" t="n"/>
      <c r="CH1322" s="18" t="n"/>
      <c r="CS1322" s="18" t="n"/>
      <c r="DD1322" s="34" t="inlineStr">
        <is>
          <t>X</t>
        </is>
      </c>
    </row>
    <row r="1323">
      <c r="D1323" s="12" t="n"/>
      <c r="E1323" s="14" t="n"/>
      <c r="H1323" s="16" t="n"/>
      <c r="I1323" s="11" t="n"/>
      <c r="J1323" s="33" t="n"/>
      <c r="K1323" s="33" t="n"/>
      <c r="L1323" s="33" t="n"/>
      <c r="M1323" s="33" t="n"/>
      <c r="N1323" s="8" t="n"/>
      <c r="AG1323" s="8" t="n"/>
      <c r="AI1323" s="30" t="n"/>
      <c r="AK1323" s="30" t="n"/>
      <c r="AL1323" s="21" t="n"/>
      <c r="AM1323" s="23" t="n"/>
      <c r="AW1323" s="40" t="n"/>
      <c r="AY1323" s="40" t="n"/>
      <c r="BA1323" s="18" t="n"/>
      <c r="BC1323" s="18" t="n"/>
      <c r="BD1323" s="18" t="n"/>
      <c r="BK1323" s="18" t="n"/>
      <c r="BN1323" s="18" t="n"/>
      <c r="BY1323" s="18" t="n"/>
      <c r="CC1323" s="18" t="n"/>
      <c r="CH1323" s="18" t="n"/>
      <c r="CS1323" s="18" t="n"/>
      <c r="DD1323" s="34" t="inlineStr">
        <is>
          <t>X</t>
        </is>
      </c>
    </row>
    <row r="1324">
      <c r="D1324" s="12" t="n"/>
      <c r="E1324" s="14" t="n"/>
      <c r="H1324" s="16" t="n"/>
      <c r="I1324" s="11" t="n"/>
      <c r="J1324" s="33" t="n"/>
      <c r="K1324" s="33" t="n"/>
      <c r="L1324" s="33" t="n"/>
      <c r="M1324" s="33" t="n"/>
      <c r="N1324" s="8" t="n"/>
      <c r="AG1324" s="8" t="n"/>
      <c r="AI1324" s="30" t="n"/>
      <c r="AK1324" s="30" t="n"/>
      <c r="AL1324" s="21" t="n"/>
      <c r="AM1324" s="23" t="n"/>
      <c r="AW1324" s="40" t="n"/>
      <c r="AY1324" s="40" t="n"/>
      <c r="BA1324" s="18" t="n"/>
      <c r="BC1324" s="18" t="n"/>
      <c r="BD1324" s="18" t="n"/>
      <c r="BK1324" s="18" t="n"/>
      <c r="BN1324" s="18" t="n"/>
      <c r="BY1324" s="18" t="n"/>
      <c r="CC1324" s="18" t="n"/>
      <c r="CH1324" s="18" t="n"/>
      <c r="CS1324" s="18" t="n"/>
      <c r="DD1324" s="34" t="inlineStr">
        <is>
          <t>X</t>
        </is>
      </c>
    </row>
    <row r="1325">
      <c r="D1325" s="12" t="n"/>
      <c r="E1325" s="14" t="n"/>
      <c r="H1325" s="16" t="n"/>
      <c r="I1325" s="11" t="n"/>
      <c r="J1325" s="33" t="n"/>
      <c r="K1325" s="33" t="n"/>
      <c r="L1325" s="33" t="n"/>
      <c r="M1325" s="33" t="n"/>
      <c r="N1325" s="8" t="n"/>
      <c r="AG1325" s="8" t="n"/>
      <c r="AI1325" s="30" t="n"/>
      <c r="AK1325" s="30" t="n"/>
      <c r="AL1325" s="21" t="n"/>
      <c r="AM1325" s="23" t="n"/>
      <c r="AW1325" s="40" t="n"/>
      <c r="AY1325" s="40" t="n"/>
      <c r="BA1325" s="18" t="n"/>
      <c r="BC1325" s="18" t="n"/>
      <c r="BD1325" s="18" t="n"/>
      <c r="BK1325" s="18" t="n"/>
      <c r="BN1325" s="18" t="n"/>
      <c r="BY1325" s="18" t="n"/>
      <c r="CC1325" s="18" t="n"/>
      <c r="CH1325" s="18" t="n"/>
      <c r="CS1325" s="18" t="n"/>
      <c r="DD1325" s="34" t="inlineStr">
        <is>
          <t>X</t>
        </is>
      </c>
    </row>
    <row r="1326">
      <c r="D1326" s="12" t="n"/>
      <c r="E1326" s="14" t="n"/>
      <c r="H1326" s="16" t="n"/>
      <c r="I1326" s="11" t="n"/>
      <c r="J1326" s="33" t="n"/>
      <c r="K1326" s="33" t="n"/>
      <c r="L1326" s="33" t="n"/>
      <c r="M1326" s="33" t="n"/>
      <c r="N1326" s="8" t="n"/>
      <c r="AG1326" s="8" t="n"/>
      <c r="AI1326" s="30" t="n"/>
      <c r="AK1326" s="30" t="n"/>
      <c r="AL1326" s="21" t="n"/>
      <c r="AM1326" s="23" t="n"/>
      <c r="AW1326" s="40" t="n"/>
      <c r="AY1326" s="40" t="n"/>
      <c r="BA1326" s="18" t="n"/>
      <c r="BC1326" s="18" t="n"/>
      <c r="BD1326" s="18" t="n"/>
      <c r="BK1326" s="18" t="n"/>
      <c r="BN1326" s="18" t="n"/>
      <c r="BY1326" s="18" t="n"/>
      <c r="CC1326" s="18" t="n"/>
      <c r="CH1326" s="18" t="n"/>
      <c r="CS1326" s="18" t="n"/>
      <c r="DD1326" s="34" t="inlineStr">
        <is>
          <t>X</t>
        </is>
      </c>
    </row>
    <row r="1327">
      <c r="D1327" s="12" t="n"/>
      <c r="E1327" s="14" t="n"/>
      <c r="H1327" s="16" t="n"/>
      <c r="I1327" s="11" t="n"/>
      <c r="J1327" s="33" t="n"/>
      <c r="K1327" s="33" t="n"/>
      <c r="L1327" s="33" t="n"/>
      <c r="M1327" s="33" t="n"/>
      <c r="N1327" s="8" t="n"/>
      <c r="AG1327" s="8" t="n"/>
      <c r="AI1327" s="30" t="n"/>
      <c r="AK1327" s="30" t="n"/>
      <c r="AL1327" s="21" t="n"/>
      <c r="AM1327" s="23" t="n"/>
      <c r="AW1327" s="40" t="n"/>
      <c r="AY1327" s="40" t="n"/>
      <c r="BA1327" s="18" t="n"/>
      <c r="BC1327" s="18" t="n"/>
      <c r="BD1327" s="18" t="n"/>
      <c r="BK1327" s="18" t="n"/>
      <c r="BN1327" s="18" t="n"/>
      <c r="BY1327" s="18" t="n"/>
      <c r="CC1327" s="18" t="n"/>
      <c r="CH1327" s="18" t="n"/>
      <c r="CS1327" s="18" t="n"/>
      <c r="DD1327" s="34" t="inlineStr">
        <is>
          <t>X</t>
        </is>
      </c>
    </row>
    <row r="1328">
      <c r="D1328" s="12" t="n"/>
      <c r="E1328" s="14" t="n"/>
      <c r="H1328" s="16" t="n"/>
      <c r="I1328" s="11" t="n"/>
      <c r="J1328" s="33" t="n"/>
      <c r="K1328" s="33" t="n"/>
      <c r="L1328" s="33" t="n"/>
      <c r="M1328" s="33" t="n"/>
      <c r="N1328" s="8" t="n"/>
      <c r="AG1328" s="8" t="n"/>
      <c r="AI1328" s="30" t="n"/>
      <c r="AK1328" s="30" t="n"/>
      <c r="AL1328" s="21" t="n"/>
      <c r="AM1328" s="23" t="n"/>
      <c r="AW1328" s="40" t="n"/>
      <c r="AY1328" s="40" t="n"/>
      <c r="BA1328" s="18" t="n"/>
      <c r="BC1328" s="18" t="n"/>
      <c r="BD1328" s="18" t="n"/>
      <c r="BK1328" s="18" t="n"/>
      <c r="BN1328" s="18" t="n"/>
      <c r="BY1328" s="18" t="n"/>
      <c r="CC1328" s="18" t="n"/>
      <c r="CH1328" s="18" t="n"/>
      <c r="CS1328" s="18" t="n"/>
      <c r="DD1328" s="34" t="inlineStr">
        <is>
          <t>X</t>
        </is>
      </c>
    </row>
    <row r="1329">
      <c r="D1329" s="12" t="n"/>
      <c r="E1329" s="14" t="n"/>
      <c r="H1329" s="16" t="n"/>
      <c r="I1329" s="11" t="n"/>
      <c r="J1329" s="33" t="n"/>
      <c r="K1329" s="33" t="n"/>
      <c r="L1329" s="33" t="n"/>
      <c r="M1329" s="33" t="n"/>
      <c r="N1329" s="8" t="n"/>
      <c r="AG1329" s="8" t="n"/>
      <c r="AI1329" s="30" t="n"/>
      <c r="AK1329" s="30" t="n"/>
      <c r="AL1329" s="21" t="n"/>
      <c r="AM1329" s="23" t="n"/>
      <c r="AW1329" s="40" t="n"/>
      <c r="AY1329" s="40" t="n"/>
      <c r="BA1329" s="18" t="n"/>
      <c r="BC1329" s="18" t="n"/>
      <c r="BD1329" s="18" t="n"/>
      <c r="BK1329" s="18" t="n"/>
      <c r="BN1329" s="18" t="n"/>
      <c r="BY1329" s="18" t="n"/>
      <c r="CC1329" s="18" t="n"/>
      <c r="CH1329" s="18" t="n"/>
      <c r="CS1329" s="18" t="n"/>
      <c r="DD1329" s="34" t="inlineStr">
        <is>
          <t>X</t>
        </is>
      </c>
    </row>
    <row r="1330">
      <c r="D1330" s="12" t="n"/>
      <c r="E1330" s="14" t="n"/>
      <c r="H1330" s="16" t="n"/>
      <c r="I1330" s="11" t="n"/>
      <c r="J1330" s="33" t="n"/>
      <c r="K1330" s="33" t="n"/>
      <c r="L1330" s="33" t="n"/>
      <c r="M1330" s="33" t="n"/>
      <c r="N1330" s="8" t="n"/>
      <c r="AG1330" s="8" t="n"/>
      <c r="AI1330" s="30" t="n"/>
      <c r="AK1330" s="30" t="n"/>
      <c r="AL1330" s="21" t="n"/>
      <c r="AM1330" s="23" t="n"/>
      <c r="AW1330" s="40" t="n"/>
      <c r="AY1330" s="40" t="n"/>
      <c r="BA1330" s="18" t="n"/>
      <c r="BC1330" s="18" t="n"/>
      <c r="BD1330" s="18" t="n"/>
      <c r="BK1330" s="18" t="n"/>
      <c r="BN1330" s="18" t="n"/>
      <c r="BY1330" s="18" t="n"/>
      <c r="CC1330" s="18" t="n"/>
      <c r="CH1330" s="18" t="n"/>
      <c r="CS1330" s="18" t="n"/>
      <c r="DD1330" s="34" t="inlineStr">
        <is>
          <t>X</t>
        </is>
      </c>
    </row>
    <row r="1331">
      <c r="D1331" s="12" t="n"/>
      <c r="E1331" s="14" t="n"/>
      <c r="H1331" s="16" t="n"/>
      <c r="I1331" s="11" t="n"/>
      <c r="J1331" s="33" t="n"/>
      <c r="K1331" s="33" t="n"/>
      <c r="L1331" s="33" t="n"/>
      <c r="M1331" s="33" t="n"/>
      <c r="N1331" s="8" t="n"/>
      <c r="AG1331" s="8" t="n"/>
      <c r="AI1331" s="30" t="n"/>
      <c r="AK1331" s="30" t="n"/>
      <c r="AL1331" s="21" t="n"/>
      <c r="AM1331" s="23" t="n"/>
      <c r="AW1331" s="40" t="n"/>
      <c r="AY1331" s="40" t="n"/>
      <c r="BA1331" s="18" t="n"/>
      <c r="BC1331" s="18" t="n"/>
      <c r="BD1331" s="18" t="n"/>
      <c r="BK1331" s="18" t="n"/>
      <c r="BN1331" s="18" t="n"/>
      <c r="BY1331" s="18" t="n"/>
      <c r="CC1331" s="18" t="n"/>
      <c r="CH1331" s="18" t="n"/>
      <c r="CS1331" s="18" t="n"/>
      <c r="DD1331" s="34" t="inlineStr">
        <is>
          <t>X</t>
        </is>
      </c>
    </row>
    <row r="1332">
      <c r="D1332" s="12" t="n"/>
      <c r="E1332" s="14" t="n"/>
      <c r="H1332" s="16" t="n"/>
      <c r="I1332" s="11" t="n"/>
      <c r="J1332" s="33" t="n"/>
      <c r="K1332" s="33" t="n"/>
      <c r="L1332" s="33" t="n"/>
      <c r="M1332" s="33" t="n"/>
      <c r="N1332" s="8" t="n"/>
      <c r="AG1332" s="8" t="n"/>
      <c r="AI1332" s="30" t="n"/>
      <c r="AK1332" s="30" t="n"/>
      <c r="AL1332" s="21" t="n"/>
      <c r="AM1332" s="23" t="n"/>
      <c r="AW1332" s="40" t="n"/>
      <c r="AY1332" s="40" t="n"/>
      <c r="BA1332" s="18" t="n"/>
      <c r="BC1332" s="18" t="n"/>
      <c r="BD1332" s="18" t="n"/>
      <c r="BK1332" s="18" t="n"/>
      <c r="BN1332" s="18" t="n"/>
      <c r="BY1332" s="18" t="n"/>
      <c r="CC1332" s="18" t="n"/>
      <c r="CH1332" s="18" t="n"/>
      <c r="CS1332" s="18" t="n"/>
      <c r="DD1332" s="34" t="inlineStr">
        <is>
          <t>X</t>
        </is>
      </c>
    </row>
    <row r="1333">
      <c r="D1333" s="12" t="n"/>
      <c r="E1333" s="14" t="n"/>
      <c r="H1333" s="16" t="n"/>
      <c r="I1333" s="11" t="n"/>
      <c r="J1333" s="33" t="n"/>
      <c r="K1333" s="33" t="n"/>
      <c r="L1333" s="33" t="n"/>
      <c r="M1333" s="33" t="n"/>
      <c r="N1333" s="8" t="n"/>
      <c r="AG1333" s="8" t="n"/>
      <c r="AI1333" s="30" t="n"/>
      <c r="AK1333" s="30" t="n"/>
      <c r="AL1333" s="21" t="n"/>
      <c r="AM1333" s="23" t="n"/>
      <c r="AW1333" s="40" t="n"/>
      <c r="AY1333" s="40" t="n"/>
      <c r="BA1333" s="18" t="n"/>
      <c r="BC1333" s="18" t="n"/>
      <c r="BD1333" s="18" t="n"/>
      <c r="BK1333" s="18" t="n"/>
      <c r="BN1333" s="18" t="n"/>
      <c r="BY1333" s="18" t="n"/>
      <c r="CC1333" s="18" t="n"/>
      <c r="CH1333" s="18" t="n"/>
      <c r="CS1333" s="18" t="n"/>
      <c r="DD1333" s="34" t="inlineStr">
        <is>
          <t>X</t>
        </is>
      </c>
    </row>
    <row r="1334">
      <c r="D1334" s="12" t="n"/>
      <c r="E1334" s="14" t="n"/>
      <c r="H1334" s="16" t="n"/>
      <c r="I1334" s="11" t="n"/>
      <c r="J1334" s="33" t="n"/>
      <c r="K1334" s="33" t="n"/>
      <c r="L1334" s="33" t="n"/>
      <c r="M1334" s="33" t="n"/>
      <c r="N1334" s="8" t="n"/>
      <c r="AG1334" s="8" t="n"/>
      <c r="AI1334" s="30" t="n"/>
      <c r="AK1334" s="30" t="n"/>
      <c r="AL1334" s="21" t="n"/>
      <c r="AM1334" s="23" t="n"/>
      <c r="AW1334" s="40" t="n"/>
      <c r="AY1334" s="40" t="n"/>
      <c r="BA1334" s="18" t="n"/>
      <c r="BC1334" s="18" t="n"/>
      <c r="BD1334" s="18" t="n"/>
      <c r="BK1334" s="18" t="n"/>
      <c r="BN1334" s="18" t="n"/>
      <c r="BY1334" s="18" t="n"/>
      <c r="CC1334" s="18" t="n"/>
      <c r="CH1334" s="18" t="n"/>
      <c r="CS1334" s="18" t="n"/>
      <c r="DD1334" s="34" t="inlineStr">
        <is>
          <t>X</t>
        </is>
      </c>
    </row>
    <row r="1335">
      <c r="D1335" s="12" t="n"/>
      <c r="E1335" s="14" t="n"/>
      <c r="H1335" s="16" t="n"/>
      <c r="I1335" s="11" t="n"/>
      <c r="J1335" s="33" t="n"/>
      <c r="K1335" s="33" t="n"/>
      <c r="L1335" s="33" t="n"/>
      <c r="M1335" s="33" t="n"/>
      <c r="N1335" s="8" t="n"/>
      <c r="AG1335" s="8" t="n"/>
      <c r="AI1335" s="30" t="n"/>
      <c r="AK1335" s="30" t="n"/>
      <c r="AL1335" s="21" t="n"/>
      <c r="AM1335" s="23" t="n"/>
      <c r="AW1335" s="40" t="n"/>
      <c r="AY1335" s="40" t="n"/>
      <c r="BA1335" s="18" t="n"/>
      <c r="BC1335" s="18" t="n"/>
      <c r="BD1335" s="18" t="n"/>
      <c r="BK1335" s="18" t="n"/>
      <c r="BN1335" s="18" t="n"/>
      <c r="BY1335" s="18" t="n"/>
      <c r="CC1335" s="18" t="n"/>
      <c r="CH1335" s="18" t="n"/>
      <c r="CS1335" s="18" t="n"/>
      <c r="DD1335" s="34" t="inlineStr">
        <is>
          <t>X</t>
        </is>
      </c>
    </row>
    <row r="1336">
      <c r="D1336" s="12" t="n"/>
      <c r="E1336" s="14" t="n"/>
      <c r="H1336" s="16" t="n"/>
      <c r="I1336" s="11" t="n"/>
      <c r="J1336" s="33" t="n"/>
      <c r="K1336" s="33" t="n"/>
      <c r="L1336" s="33" t="n"/>
      <c r="M1336" s="33" t="n"/>
      <c r="N1336" s="8" t="n"/>
      <c r="AG1336" s="8" t="n"/>
      <c r="AI1336" s="30" t="n"/>
      <c r="AK1336" s="30" t="n"/>
      <c r="AL1336" s="21" t="n"/>
      <c r="AM1336" s="23" t="n"/>
      <c r="AW1336" s="40" t="n"/>
      <c r="AY1336" s="40" t="n"/>
      <c r="BA1336" s="18" t="n"/>
      <c r="BC1336" s="18" t="n"/>
      <c r="BD1336" s="18" t="n"/>
      <c r="BK1336" s="18" t="n"/>
      <c r="BN1336" s="18" t="n"/>
      <c r="BY1336" s="18" t="n"/>
      <c r="CC1336" s="18" t="n"/>
      <c r="CH1336" s="18" t="n"/>
      <c r="CS1336" s="18" t="n"/>
      <c r="DD1336" s="34" t="inlineStr">
        <is>
          <t>X</t>
        </is>
      </c>
    </row>
    <row r="1337">
      <c r="D1337" s="12" t="n"/>
      <c r="E1337" s="14" t="n"/>
      <c r="H1337" s="16" t="n"/>
      <c r="I1337" s="11" t="n"/>
      <c r="J1337" s="33" t="n"/>
      <c r="K1337" s="33" t="n"/>
      <c r="L1337" s="33" t="n"/>
      <c r="M1337" s="33" t="n"/>
      <c r="N1337" s="8" t="n"/>
      <c r="AG1337" s="8" t="n"/>
      <c r="AI1337" s="30" t="n"/>
      <c r="AK1337" s="30" t="n"/>
      <c r="AL1337" s="21" t="n"/>
      <c r="AM1337" s="23" t="n"/>
      <c r="AW1337" s="40" t="n"/>
      <c r="AY1337" s="40" t="n"/>
      <c r="BA1337" s="18" t="n"/>
      <c r="BC1337" s="18" t="n"/>
      <c r="BD1337" s="18" t="n"/>
      <c r="BK1337" s="18" t="n"/>
      <c r="BN1337" s="18" t="n"/>
      <c r="BY1337" s="18" t="n"/>
      <c r="CC1337" s="18" t="n"/>
      <c r="CH1337" s="18" t="n"/>
      <c r="CS1337" s="18" t="n"/>
      <c r="DD1337" s="34" t="inlineStr">
        <is>
          <t>X</t>
        </is>
      </c>
    </row>
    <row r="1338">
      <c r="D1338" s="12" t="n"/>
      <c r="E1338" s="14" t="n"/>
      <c r="H1338" s="16" t="n"/>
      <c r="I1338" s="11" t="n"/>
      <c r="J1338" s="33" t="n"/>
      <c r="K1338" s="33" t="n"/>
      <c r="L1338" s="33" t="n"/>
      <c r="M1338" s="33" t="n"/>
      <c r="N1338" s="8" t="n"/>
      <c r="AG1338" s="8" t="n"/>
      <c r="AI1338" s="30" t="n"/>
      <c r="AK1338" s="30" t="n"/>
      <c r="AL1338" s="21" t="n"/>
      <c r="AM1338" s="23" t="n"/>
      <c r="AW1338" s="40" t="n"/>
      <c r="AY1338" s="40" t="n"/>
      <c r="BA1338" s="18" t="n"/>
      <c r="BC1338" s="18" t="n"/>
      <c r="BD1338" s="18" t="n"/>
      <c r="BK1338" s="18" t="n"/>
      <c r="BN1338" s="18" t="n"/>
      <c r="BY1338" s="18" t="n"/>
      <c r="CC1338" s="18" t="n"/>
      <c r="CH1338" s="18" t="n"/>
      <c r="CS1338" s="18" t="n"/>
      <c r="DD1338" s="34" t="inlineStr">
        <is>
          <t>X</t>
        </is>
      </c>
    </row>
    <row r="1339">
      <c r="D1339" s="12" t="n"/>
      <c r="E1339" s="14" t="n"/>
      <c r="H1339" s="16" t="n"/>
      <c r="I1339" s="11" t="n"/>
      <c r="J1339" s="33" t="n"/>
      <c r="K1339" s="33" t="n"/>
      <c r="L1339" s="33" t="n"/>
      <c r="M1339" s="33" t="n"/>
      <c r="N1339" s="8" t="n"/>
      <c r="AG1339" s="8" t="n"/>
      <c r="AI1339" s="30" t="n"/>
      <c r="AK1339" s="30" t="n"/>
      <c r="AL1339" s="21" t="n"/>
      <c r="AM1339" s="23" t="n"/>
      <c r="AW1339" s="40" t="n"/>
      <c r="AY1339" s="40" t="n"/>
      <c r="BA1339" s="18" t="n"/>
      <c r="BC1339" s="18" t="n"/>
      <c r="BD1339" s="18" t="n"/>
      <c r="BK1339" s="18" t="n"/>
      <c r="BN1339" s="18" t="n"/>
      <c r="BY1339" s="18" t="n"/>
      <c r="CC1339" s="18" t="n"/>
      <c r="CH1339" s="18" t="n"/>
      <c r="CS1339" s="18" t="n"/>
      <c r="DD1339" s="34" t="inlineStr">
        <is>
          <t>X</t>
        </is>
      </c>
    </row>
    <row r="1340">
      <c r="D1340" s="12" t="n"/>
      <c r="E1340" s="14" t="n"/>
      <c r="H1340" s="16" t="n"/>
      <c r="I1340" s="11" t="n"/>
      <c r="J1340" s="33" t="n"/>
      <c r="K1340" s="33" t="n"/>
      <c r="L1340" s="33" t="n"/>
      <c r="M1340" s="33" t="n"/>
      <c r="N1340" s="8" t="n"/>
      <c r="AG1340" s="8" t="n"/>
      <c r="AI1340" s="30" t="n"/>
      <c r="AK1340" s="30" t="n"/>
      <c r="AL1340" s="21" t="n"/>
      <c r="AM1340" s="23" t="n"/>
      <c r="AW1340" s="40" t="n"/>
      <c r="AY1340" s="40" t="n"/>
      <c r="BA1340" s="18" t="n"/>
      <c r="BC1340" s="18" t="n"/>
      <c r="BD1340" s="18" t="n"/>
      <c r="BK1340" s="18" t="n"/>
      <c r="BN1340" s="18" t="n"/>
      <c r="BY1340" s="18" t="n"/>
      <c r="CC1340" s="18" t="n"/>
      <c r="CH1340" s="18" t="n"/>
      <c r="CS1340" s="18" t="n"/>
      <c r="DD1340" s="34" t="inlineStr">
        <is>
          <t>X</t>
        </is>
      </c>
    </row>
    <row r="1341">
      <c r="D1341" s="12" t="n"/>
      <c r="E1341" s="14" t="n"/>
      <c r="H1341" s="16" t="n"/>
      <c r="I1341" s="11" t="n"/>
      <c r="J1341" s="33" t="n"/>
      <c r="K1341" s="33" t="n"/>
      <c r="L1341" s="33" t="n"/>
      <c r="M1341" s="33" t="n"/>
      <c r="N1341" s="8" t="n"/>
      <c r="AG1341" s="8" t="n"/>
      <c r="AI1341" s="30" t="n"/>
      <c r="AK1341" s="30" t="n"/>
      <c r="AL1341" s="21" t="n"/>
      <c r="AM1341" s="23" t="n"/>
      <c r="AW1341" s="40" t="n"/>
      <c r="AY1341" s="40" t="n"/>
      <c r="BA1341" s="18" t="n"/>
      <c r="BC1341" s="18" t="n"/>
      <c r="BD1341" s="18" t="n"/>
      <c r="BK1341" s="18" t="n"/>
      <c r="BN1341" s="18" t="n"/>
      <c r="BY1341" s="18" t="n"/>
      <c r="CC1341" s="18" t="n"/>
      <c r="CH1341" s="18" t="n"/>
      <c r="CS1341" s="18" t="n"/>
      <c r="DD1341" s="34" t="inlineStr">
        <is>
          <t>X</t>
        </is>
      </c>
    </row>
    <row r="1342">
      <c r="D1342" s="12" t="n"/>
      <c r="E1342" s="14" t="n"/>
      <c r="H1342" s="16" t="n"/>
      <c r="I1342" s="11" t="n"/>
      <c r="J1342" s="33" t="n"/>
      <c r="K1342" s="33" t="n"/>
      <c r="L1342" s="33" t="n"/>
      <c r="M1342" s="33" t="n"/>
      <c r="N1342" s="8" t="n"/>
      <c r="AG1342" s="8" t="n"/>
      <c r="AI1342" s="30" t="n"/>
      <c r="AK1342" s="30" t="n"/>
      <c r="AL1342" s="21" t="n"/>
      <c r="AM1342" s="23" t="n"/>
      <c r="AW1342" s="40" t="n"/>
      <c r="AY1342" s="40" t="n"/>
      <c r="BA1342" s="18" t="n"/>
      <c r="BC1342" s="18" t="n"/>
      <c r="BD1342" s="18" t="n"/>
      <c r="BK1342" s="18" t="n"/>
      <c r="BN1342" s="18" t="n"/>
      <c r="BY1342" s="18" t="n"/>
      <c r="CC1342" s="18" t="n"/>
      <c r="CH1342" s="18" t="n"/>
      <c r="CS1342" s="18" t="n"/>
      <c r="DD1342" s="34" t="inlineStr">
        <is>
          <t>X</t>
        </is>
      </c>
    </row>
    <row r="1343">
      <c r="D1343" s="12" t="n"/>
      <c r="E1343" s="14" t="n"/>
      <c r="H1343" s="16" t="n"/>
      <c r="I1343" s="11" t="n"/>
      <c r="J1343" s="33" t="n"/>
      <c r="K1343" s="33" t="n"/>
      <c r="L1343" s="33" t="n"/>
      <c r="M1343" s="33" t="n"/>
      <c r="N1343" s="8" t="n"/>
      <c r="AG1343" s="8" t="n"/>
      <c r="AI1343" s="30" t="n"/>
      <c r="AK1343" s="30" t="n"/>
      <c r="AL1343" s="21" t="n"/>
      <c r="AM1343" s="23" t="n"/>
      <c r="AW1343" s="40" t="n"/>
      <c r="AY1343" s="40" t="n"/>
      <c r="BA1343" s="18" t="n"/>
      <c r="BC1343" s="18" t="n"/>
      <c r="BD1343" s="18" t="n"/>
      <c r="BK1343" s="18" t="n"/>
      <c r="BN1343" s="18" t="n"/>
      <c r="BY1343" s="18" t="n"/>
      <c r="CC1343" s="18" t="n"/>
      <c r="CH1343" s="18" t="n"/>
      <c r="CS1343" s="18" t="n"/>
      <c r="DD1343" s="34" t="inlineStr">
        <is>
          <t>X</t>
        </is>
      </c>
    </row>
    <row r="1344">
      <c r="D1344" s="12" t="n"/>
      <c r="E1344" s="14" t="n"/>
      <c r="H1344" s="16" t="n"/>
      <c r="I1344" s="11" t="n"/>
      <c r="J1344" s="33" t="n"/>
      <c r="K1344" s="33" t="n"/>
      <c r="L1344" s="33" t="n"/>
      <c r="M1344" s="33" t="n"/>
      <c r="N1344" s="8" t="n"/>
      <c r="AG1344" s="8" t="n"/>
      <c r="AI1344" s="30" t="n"/>
      <c r="AK1344" s="30" t="n"/>
      <c r="AL1344" s="21" t="n"/>
      <c r="AM1344" s="23" t="n"/>
      <c r="AW1344" s="40" t="n"/>
      <c r="AY1344" s="40" t="n"/>
      <c r="BA1344" s="18" t="n"/>
      <c r="BC1344" s="18" t="n"/>
      <c r="BD1344" s="18" t="n"/>
      <c r="BK1344" s="18" t="n"/>
      <c r="BN1344" s="18" t="n"/>
      <c r="BY1344" s="18" t="n"/>
      <c r="CC1344" s="18" t="n"/>
      <c r="CH1344" s="18" t="n"/>
      <c r="CS1344" s="18" t="n"/>
      <c r="DD1344" s="34" t="inlineStr">
        <is>
          <t>X</t>
        </is>
      </c>
    </row>
    <row r="1345">
      <c r="D1345" s="12" t="n"/>
      <c r="E1345" s="14" t="n"/>
      <c r="H1345" s="16" t="n"/>
      <c r="I1345" s="11" t="n"/>
      <c r="J1345" s="33" t="n"/>
      <c r="K1345" s="33" t="n"/>
      <c r="L1345" s="33" t="n"/>
      <c r="M1345" s="33" t="n"/>
      <c r="N1345" s="8" t="n"/>
      <c r="AG1345" s="8" t="n"/>
      <c r="AI1345" s="30" t="n"/>
      <c r="AK1345" s="30" t="n"/>
      <c r="AL1345" s="21" t="n"/>
      <c r="AM1345" s="23" t="n"/>
      <c r="AW1345" s="40" t="n"/>
      <c r="AY1345" s="40" t="n"/>
      <c r="BA1345" s="18" t="n"/>
      <c r="BC1345" s="18" t="n"/>
      <c r="BD1345" s="18" t="n"/>
      <c r="BK1345" s="18" t="n"/>
      <c r="BN1345" s="18" t="n"/>
      <c r="BY1345" s="18" t="n"/>
      <c r="CC1345" s="18" t="n"/>
      <c r="CH1345" s="18" t="n"/>
      <c r="CS1345" s="18" t="n"/>
      <c r="DD1345" s="34" t="inlineStr">
        <is>
          <t>X</t>
        </is>
      </c>
    </row>
    <row r="1346">
      <c r="D1346" s="12" t="n"/>
      <c r="E1346" s="14" t="n"/>
      <c r="H1346" s="16" t="n"/>
      <c r="I1346" s="11" t="n"/>
      <c r="J1346" s="33" t="n"/>
      <c r="K1346" s="33" t="n"/>
      <c r="L1346" s="33" t="n"/>
      <c r="M1346" s="33" t="n"/>
      <c r="N1346" s="8" t="n"/>
      <c r="AG1346" s="8" t="n"/>
      <c r="AI1346" s="30" t="n"/>
      <c r="AK1346" s="30" t="n"/>
      <c r="AL1346" s="21" t="n"/>
      <c r="AM1346" s="23" t="n"/>
      <c r="AW1346" s="40" t="n"/>
      <c r="AY1346" s="40" t="n"/>
      <c r="BA1346" s="18" t="n"/>
      <c r="BC1346" s="18" t="n"/>
      <c r="BD1346" s="18" t="n"/>
      <c r="BK1346" s="18" t="n"/>
      <c r="BN1346" s="18" t="n"/>
      <c r="BY1346" s="18" t="n"/>
      <c r="CC1346" s="18" t="n"/>
      <c r="CH1346" s="18" t="n"/>
      <c r="CS1346" s="18" t="n"/>
      <c r="DD1346" s="34" t="inlineStr">
        <is>
          <t>X</t>
        </is>
      </c>
    </row>
    <row r="1347">
      <c r="D1347" s="12" t="n"/>
      <c r="E1347" s="14" t="n"/>
      <c r="H1347" s="16" t="n"/>
      <c r="I1347" s="11" t="n"/>
      <c r="J1347" s="33" t="n"/>
      <c r="K1347" s="33" t="n"/>
      <c r="L1347" s="33" t="n"/>
      <c r="M1347" s="33" t="n"/>
      <c r="N1347" s="8" t="n"/>
      <c r="AG1347" s="8" t="n"/>
      <c r="AI1347" s="30" t="n"/>
      <c r="AK1347" s="30" t="n"/>
      <c r="AL1347" s="21" t="n"/>
      <c r="AM1347" s="23" t="n"/>
      <c r="AW1347" s="40" t="n"/>
      <c r="AY1347" s="40" t="n"/>
      <c r="BA1347" s="18" t="n"/>
      <c r="BC1347" s="18" t="n"/>
      <c r="BD1347" s="18" t="n"/>
      <c r="BK1347" s="18" t="n"/>
      <c r="BN1347" s="18" t="n"/>
      <c r="BY1347" s="18" t="n"/>
      <c r="CC1347" s="18" t="n"/>
      <c r="CH1347" s="18" t="n"/>
      <c r="CS1347" s="18" t="n"/>
      <c r="DD1347" s="34" t="inlineStr">
        <is>
          <t>X</t>
        </is>
      </c>
    </row>
    <row r="1348">
      <c r="D1348" s="12" t="n"/>
      <c r="E1348" s="14" t="n"/>
      <c r="H1348" s="16" t="n"/>
      <c r="I1348" s="11" t="n"/>
      <c r="J1348" s="33" t="n"/>
      <c r="K1348" s="33" t="n"/>
      <c r="L1348" s="33" t="n"/>
      <c r="M1348" s="33" t="n"/>
      <c r="N1348" s="8" t="n"/>
      <c r="AG1348" s="8" t="n"/>
      <c r="AI1348" s="30" t="n"/>
      <c r="AK1348" s="30" t="n"/>
      <c r="AL1348" s="21" t="n"/>
      <c r="AM1348" s="23" t="n"/>
      <c r="AW1348" s="40" t="n"/>
      <c r="AY1348" s="40" t="n"/>
      <c r="BA1348" s="18" t="n"/>
      <c r="BC1348" s="18" t="n"/>
      <c r="BD1348" s="18" t="n"/>
      <c r="BK1348" s="18" t="n"/>
      <c r="BN1348" s="18" t="n"/>
      <c r="BY1348" s="18" t="n"/>
      <c r="CC1348" s="18" t="n"/>
      <c r="CH1348" s="18" t="n"/>
      <c r="CS1348" s="18" t="n"/>
      <c r="DD1348" s="34" t="inlineStr">
        <is>
          <t>X</t>
        </is>
      </c>
    </row>
    <row r="1349">
      <c r="D1349" s="12" t="n"/>
      <c r="E1349" s="14" t="n"/>
      <c r="H1349" s="16" t="n"/>
      <c r="I1349" s="11" t="n"/>
      <c r="J1349" s="33" t="n"/>
      <c r="K1349" s="33" t="n"/>
      <c r="L1349" s="33" t="n"/>
      <c r="M1349" s="33" t="n"/>
      <c r="N1349" s="8" t="n"/>
      <c r="AG1349" s="8" t="n"/>
      <c r="AI1349" s="30" t="n"/>
      <c r="AK1349" s="30" t="n"/>
      <c r="AL1349" s="21" t="n"/>
      <c r="AM1349" s="23" t="n"/>
      <c r="AW1349" s="40" t="n"/>
      <c r="AY1349" s="40" t="n"/>
      <c r="BA1349" s="18" t="n"/>
      <c r="BC1349" s="18" t="n"/>
      <c r="BD1349" s="18" t="n"/>
      <c r="BK1349" s="18" t="n"/>
      <c r="BN1349" s="18" t="n"/>
      <c r="BY1349" s="18" t="n"/>
      <c r="CC1349" s="18" t="n"/>
      <c r="CH1349" s="18" t="n"/>
      <c r="CS1349" s="18" t="n"/>
      <c r="DD1349" s="34" t="inlineStr">
        <is>
          <t>X</t>
        </is>
      </c>
    </row>
    <row r="1350">
      <c r="D1350" s="12" t="n"/>
      <c r="E1350" s="14" t="n"/>
      <c r="H1350" s="16" t="n"/>
      <c r="I1350" s="11" t="n"/>
      <c r="J1350" s="33" t="n"/>
      <c r="K1350" s="33" t="n"/>
      <c r="L1350" s="33" t="n"/>
      <c r="M1350" s="33" t="n"/>
      <c r="N1350" s="8" t="n"/>
      <c r="AG1350" s="8" t="n"/>
      <c r="AI1350" s="30" t="n"/>
      <c r="AK1350" s="30" t="n"/>
      <c r="AL1350" s="21" t="n"/>
      <c r="AM1350" s="23" t="n"/>
      <c r="AW1350" s="40" t="n"/>
      <c r="AY1350" s="40" t="n"/>
      <c r="BA1350" s="18" t="n"/>
      <c r="BC1350" s="18" t="n"/>
      <c r="BD1350" s="18" t="n"/>
      <c r="BK1350" s="18" t="n"/>
      <c r="BN1350" s="18" t="n"/>
      <c r="BY1350" s="18" t="n"/>
      <c r="CC1350" s="18" t="n"/>
      <c r="CH1350" s="18" t="n"/>
      <c r="CS1350" s="18" t="n"/>
      <c r="DD1350" s="34" t="inlineStr">
        <is>
          <t>X</t>
        </is>
      </c>
    </row>
    <row r="1351">
      <c r="D1351" s="12" t="n"/>
      <c r="E1351" s="14" t="n"/>
      <c r="H1351" s="16" t="n"/>
      <c r="I1351" s="11" t="n"/>
      <c r="J1351" s="33" t="n"/>
      <c r="K1351" s="33" t="n"/>
      <c r="L1351" s="33" t="n"/>
      <c r="M1351" s="33" t="n"/>
      <c r="N1351" s="8" t="n"/>
      <c r="AG1351" s="8" t="n"/>
      <c r="AI1351" s="30" t="n"/>
      <c r="AK1351" s="30" t="n"/>
      <c r="AL1351" s="21" t="n"/>
      <c r="AM1351" s="23" t="n"/>
      <c r="AW1351" s="40" t="n"/>
      <c r="AY1351" s="40" t="n"/>
      <c r="BA1351" s="18" t="n"/>
      <c r="BC1351" s="18" t="n"/>
      <c r="BD1351" s="18" t="n"/>
      <c r="BK1351" s="18" t="n"/>
      <c r="BN1351" s="18" t="n"/>
      <c r="BY1351" s="18" t="n"/>
      <c r="CC1351" s="18" t="n"/>
      <c r="CH1351" s="18" t="n"/>
      <c r="CS1351" s="18" t="n"/>
      <c r="DD1351" s="34" t="inlineStr">
        <is>
          <t>X</t>
        </is>
      </c>
    </row>
    <row r="1352">
      <c r="D1352" s="12" t="n"/>
      <c r="E1352" s="14" t="n"/>
      <c r="H1352" s="16" t="n"/>
      <c r="I1352" s="11" t="n"/>
      <c r="J1352" s="33" t="n"/>
      <c r="K1352" s="33" t="n"/>
      <c r="L1352" s="33" t="n"/>
      <c r="M1352" s="33" t="n"/>
      <c r="N1352" s="8" t="n"/>
      <c r="AG1352" s="8" t="n"/>
      <c r="AI1352" s="30" t="n"/>
      <c r="AK1352" s="30" t="n"/>
      <c r="AL1352" s="21" t="n"/>
      <c r="AM1352" s="23" t="n"/>
      <c r="AW1352" s="40" t="n"/>
      <c r="AY1352" s="40" t="n"/>
      <c r="BA1352" s="18" t="n"/>
      <c r="BC1352" s="18" t="n"/>
      <c r="BD1352" s="18" t="n"/>
      <c r="BK1352" s="18" t="n"/>
      <c r="BN1352" s="18" t="n"/>
      <c r="BY1352" s="18" t="n"/>
      <c r="CC1352" s="18" t="n"/>
      <c r="CH1352" s="18" t="n"/>
      <c r="CS1352" s="18" t="n"/>
      <c r="DD1352" s="34" t="inlineStr">
        <is>
          <t>X</t>
        </is>
      </c>
    </row>
    <row r="1353">
      <c r="D1353" s="12" t="n"/>
      <c r="E1353" s="14" t="n"/>
      <c r="H1353" s="16" t="n"/>
      <c r="I1353" s="11" t="n"/>
      <c r="J1353" s="33" t="n"/>
      <c r="K1353" s="33" t="n"/>
      <c r="L1353" s="33" t="n"/>
      <c r="M1353" s="33" t="n"/>
      <c r="N1353" s="8" t="n"/>
      <c r="AG1353" s="8" t="n"/>
      <c r="AI1353" s="30" t="n"/>
      <c r="AK1353" s="30" t="n"/>
      <c r="AL1353" s="21" t="n"/>
      <c r="AM1353" s="23" t="n"/>
      <c r="AW1353" s="40" t="n"/>
      <c r="AY1353" s="40" t="n"/>
      <c r="BA1353" s="18" t="n"/>
      <c r="BC1353" s="18" t="n"/>
      <c r="BD1353" s="18" t="n"/>
      <c r="BK1353" s="18" t="n"/>
      <c r="BN1353" s="18" t="n"/>
      <c r="BY1353" s="18" t="n"/>
      <c r="CC1353" s="18" t="n"/>
      <c r="CH1353" s="18" t="n"/>
      <c r="CS1353" s="18" t="n"/>
      <c r="DD1353" s="34" t="inlineStr">
        <is>
          <t>X</t>
        </is>
      </c>
    </row>
    <row r="1354">
      <c r="D1354" s="12" t="n"/>
      <c r="E1354" s="14" t="n"/>
      <c r="H1354" s="16" t="n"/>
      <c r="I1354" s="11" t="n"/>
      <c r="J1354" s="33" t="n"/>
      <c r="K1354" s="33" t="n"/>
      <c r="L1354" s="33" t="n"/>
      <c r="M1354" s="33" t="n"/>
      <c r="N1354" s="8" t="n"/>
      <c r="AG1354" s="8" t="n"/>
      <c r="AI1354" s="30" t="n"/>
      <c r="AK1354" s="30" t="n"/>
      <c r="AL1354" s="21" t="n"/>
      <c r="AM1354" s="23" t="n"/>
      <c r="AW1354" s="40" t="n"/>
      <c r="AY1354" s="40" t="n"/>
      <c r="BA1354" s="18" t="n"/>
      <c r="BC1354" s="18" t="n"/>
      <c r="BD1354" s="18" t="n"/>
      <c r="BK1354" s="18" t="n"/>
      <c r="BN1354" s="18" t="n"/>
      <c r="BY1354" s="18" t="n"/>
      <c r="CC1354" s="18" t="n"/>
      <c r="CH1354" s="18" t="n"/>
      <c r="CS1354" s="18" t="n"/>
      <c r="DD1354" s="34" t="inlineStr">
        <is>
          <t>X</t>
        </is>
      </c>
    </row>
    <row r="1355">
      <c r="D1355" s="12" t="n"/>
      <c r="E1355" s="14" t="n"/>
      <c r="H1355" s="16" t="n"/>
      <c r="I1355" s="11" t="n"/>
      <c r="J1355" s="33" t="n"/>
      <c r="K1355" s="33" t="n"/>
      <c r="L1355" s="33" t="n"/>
      <c r="M1355" s="33" t="n"/>
      <c r="N1355" s="8" t="n"/>
      <c r="AG1355" s="8" t="n"/>
      <c r="AI1355" s="30" t="n"/>
      <c r="AK1355" s="30" t="n"/>
      <c r="AL1355" s="21" t="n"/>
      <c r="AM1355" s="23" t="n"/>
      <c r="AW1355" s="40" t="n"/>
      <c r="AY1355" s="40" t="n"/>
      <c r="BA1355" s="18" t="n"/>
      <c r="BC1355" s="18" t="n"/>
      <c r="BD1355" s="18" t="n"/>
      <c r="BK1355" s="18" t="n"/>
      <c r="BN1355" s="18" t="n"/>
      <c r="BY1355" s="18" t="n"/>
      <c r="CC1355" s="18" t="n"/>
      <c r="CH1355" s="18" t="n"/>
      <c r="CS1355" s="18" t="n"/>
      <c r="DD1355" s="34" t="inlineStr">
        <is>
          <t>X</t>
        </is>
      </c>
    </row>
    <row r="1356">
      <c r="D1356" s="12" t="n"/>
      <c r="E1356" s="14" t="n"/>
      <c r="H1356" s="16" t="n"/>
      <c r="I1356" s="11" t="n"/>
      <c r="J1356" s="33" t="n"/>
      <c r="K1356" s="33" t="n"/>
      <c r="L1356" s="33" t="n"/>
      <c r="M1356" s="33" t="n"/>
      <c r="N1356" s="8" t="n"/>
      <c r="AG1356" s="8" t="n"/>
      <c r="AI1356" s="30" t="n"/>
      <c r="AK1356" s="30" t="n"/>
      <c r="AL1356" s="21" t="n"/>
      <c r="AM1356" s="23" t="n"/>
      <c r="AW1356" s="40" t="n"/>
      <c r="AY1356" s="40" t="n"/>
      <c r="BA1356" s="18" t="n"/>
      <c r="BC1356" s="18" t="n"/>
      <c r="BD1356" s="18" t="n"/>
      <c r="BK1356" s="18" t="n"/>
      <c r="BN1356" s="18" t="n"/>
      <c r="BY1356" s="18" t="n"/>
      <c r="CC1356" s="18" t="n"/>
      <c r="CH1356" s="18" t="n"/>
      <c r="CS1356" s="18" t="n"/>
      <c r="DD1356" s="34" t="inlineStr">
        <is>
          <t>X</t>
        </is>
      </c>
    </row>
    <row r="1357">
      <c r="D1357" s="12" t="n"/>
      <c r="E1357" s="14" t="n"/>
      <c r="H1357" s="16" t="n"/>
      <c r="I1357" s="11" t="n"/>
      <c r="J1357" s="33" t="n"/>
      <c r="K1357" s="33" t="n"/>
      <c r="L1357" s="33" t="n"/>
      <c r="M1357" s="33" t="n"/>
      <c r="N1357" s="8" t="n"/>
      <c r="AG1357" s="8" t="n"/>
      <c r="AI1357" s="30" t="n"/>
      <c r="AK1357" s="30" t="n"/>
      <c r="AL1357" s="21" t="n"/>
      <c r="AM1357" s="23" t="n"/>
      <c r="AW1357" s="40" t="n"/>
      <c r="AY1357" s="40" t="n"/>
      <c r="BA1357" s="18" t="n"/>
      <c r="BC1357" s="18" t="n"/>
      <c r="BD1357" s="18" t="n"/>
      <c r="BK1357" s="18" t="n"/>
      <c r="BN1357" s="18" t="n"/>
      <c r="BY1357" s="18" t="n"/>
      <c r="CC1357" s="18" t="n"/>
      <c r="CH1357" s="18" t="n"/>
      <c r="CS1357" s="18" t="n"/>
      <c r="DD1357" s="34" t="inlineStr">
        <is>
          <t>X</t>
        </is>
      </c>
    </row>
    <row r="1358">
      <c r="D1358" s="12" t="n"/>
      <c r="E1358" s="14" t="n"/>
      <c r="H1358" s="16" t="n"/>
      <c r="I1358" s="11" t="n"/>
      <c r="J1358" s="33" t="n"/>
      <c r="K1358" s="33" t="n"/>
      <c r="L1358" s="33" t="n"/>
      <c r="M1358" s="33" t="n"/>
      <c r="N1358" s="8" t="n"/>
      <c r="AG1358" s="8" t="n"/>
      <c r="AI1358" s="30" t="n"/>
      <c r="AK1358" s="30" t="n"/>
      <c r="AL1358" s="21" t="n"/>
      <c r="AM1358" s="23" t="n"/>
      <c r="AW1358" s="40" t="n"/>
      <c r="AY1358" s="40" t="n"/>
      <c r="BA1358" s="18" t="n"/>
      <c r="BC1358" s="18" t="n"/>
      <c r="BD1358" s="18" t="n"/>
      <c r="BK1358" s="18" t="n"/>
      <c r="BN1358" s="18" t="n"/>
      <c r="BY1358" s="18" t="n"/>
      <c r="CC1358" s="18" t="n"/>
      <c r="CH1358" s="18" t="n"/>
      <c r="CS1358" s="18" t="n"/>
      <c r="DD1358" s="34" t="inlineStr">
        <is>
          <t>X</t>
        </is>
      </c>
    </row>
    <row r="1359">
      <c r="D1359" s="12" t="n"/>
      <c r="E1359" s="14" t="n"/>
      <c r="H1359" s="16" t="n"/>
      <c r="I1359" s="11" t="n"/>
      <c r="J1359" s="33" t="n"/>
      <c r="K1359" s="33" t="n"/>
      <c r="L1359" s="33" t="n"/>
      <c r="M1359" s="33" t="n"/>
      <c r="N1359" s="8" t="n"/>
      <c r="AG1359" s="8" t="n"/>
      <c r="AI1359" s="30" t="n"/>
      <c r="AK1359" s="30" t="n"/>
      <c r="AL1359" s="21" t="n"/>
      <c r="AM1359" s="23" t="n"/>
      <c r="AW1359" s="40" t="n"/>
      <c r="AY1359" s="40" t="n"/>
      <c r="BA1359" s="18" t="n"/>
      <c r="BC1359" s="18" t="n"/>
      <c r="BD1359" s="18" t="n"/>
      <c r="BK1359" s="18" t="n"/>
      <c r="BN1359" s="18" t="n"/>
      <c r="BY1359" s="18" t="n"/>
      <c r="CC1359" s="18" t="n"/>
      <c r="CH1359" s="18" t="n"/>
      <c r="CS1359" s="18" t="n"/>
      <c r="DD1359" s="34" t="inlineStr">
        <is>
          <t>X</t>
        </is>
      </c>
    </row>
    <row r="1360">
      <c r="D1360" s="12" t="n"/>
      <c r="E1360" s="14" t="n"/>
      <c r="H1360" s="16" t="n"/>
      <c r="I1360" s="11" t="n"/>
      <c r="J1360" s="33" t="n"/>
      <c r="K1360" s="33" t="n"/>
      <c r="L1360" s="33" t="n"/>
      <c r="M1360" s="33" t="n"/>
      <c r="N1360" s="8" t="n"/>
      <c r="AG1360" s="8" t="n"/>
      <c r="AI1360" s="30" t="n"/>
      <c r="AK1360" s="30" t="n"/>
      <c r="AL1360" s="21" t="n"/>
      <c r="AM1360" s="23" t="n"/>
      <c r="AW1360" s="40" t="n"/>
      <c r="AY1360" s="40" t="n"/>
      <c r="BA1360" s="18" t="n"/>
      <c r="BC1360" s="18" t="n"/>
      <c r="BD1360" s="18" t="n"/>
      <c r="BK1360" s="18" t="n"/>
      <c r="BN1360" s="18" t="n"/>
      <c r="BY1360" s="18" t="n"/>
      <c r="CC1360" s="18" t="n"/>
      <c r="CH1360" s="18" t="n"/>
      <c r="CS1360" s="18" t="n"/>
      <c r="DD1360" s="34" t="inlineStr">
        <is>
          <t>X</t>
        </is>
      </c>
    </row>
    <row r="1361">
      <c r="D1361" s="12" t="n"/>
      <c r="E1361" s="14" t="n"/>
      <c r="H1361" s="16" t="n"/>
      <c r="I1361" s="11" t="n"/>
      <c r="J1361" s="33" t="n"/>
      <c r="K1361" s="33" t="n"/>
      <c r="L1361" s="33" t="n"/>
      <c r="M1361" s="33" t="n"/>
      <c r="N1361" s="8" t="n"/>
      <c r="AG1361" s="8" t="n"/>
      <c r="AI1361" s="30" t="n"/>
      <c r="AK1361" s="30" t="n"/>
      <c r="AL1361" s="21" t="n"/>
      <c r="AM1361" s="23" t="n"/>
      <c r="AW1361" s="40" t="n"/>
      <c r="AY1361" s="40" t="n"/>
      <c r="BA1361" s="18" t="n"/>
      <c r="BC1361" s="18" t="n"/>
      <c r="BD1361" s="18" t="n"/>
      <c r="BK1361" s="18" t="n"/>
      <c r="BN1361" s="18" t="n"/>
      <c r="BY1361" s="18" t="n"/>
      <c r="CC1361" s="18" t="n"/>
      <c r="CH1361" s="18" t="n"/>
      <c r="CS1361" s="18" t="n"/>
      <c r="DD1361" s="34" t="inlineStr">
        <is>
          <t>X</t>
        </is>
      </c>
    </row>
    <row r="1362">
      <c r="D1362" s="12" t="n"/>
      <c r="E1362" s="14" t="n"/>
      <c r="H1362" s="16" t="n"/>
      <c r="I1362" s="11" t="n"/>
      <c r="J1362" s="33" t="n"/>
      <c r="K1362" s="33" t="n"/>
      <c r="L1362" s="33" t="n"/>
      <c r="M1362" s="33" t="n"/>
      <c r="N1362" s="8" t="n"/>
      <c r="AG1362" s="8" t="n"/>
      <c r="AI1362" s="30" t="n"/>
      <c r="AK1362" s="30" t="n"/>
      <c r="AL1362" s="21" t="n"/>
      <c r="AM1362" s="23" t="n"/>
      <c r="AW1362" s="40" t="n"/>
      <c r="AY1362" s="40" t="n"/>
      <c r="BA1362" s="18" t="n"/>
      <c r="BC1362" s="18" t="n"/>
      <c r="BD1362" s="18" t="n"/>
      <c r="BK1362" s="18" t="n"/>
      <c r="BN1362" s="18" t="n"/>
      <c r="BY1362" s="18" t="n"/>
      <c r="CC1362" s="18" t="n"/>
      <c r="CH1362" s="18" t="n"/>
      <c r="CS1362" s="18" t="n"/>
      <c r="DD1362" s="34" t="inlineStr">
        <is>
          <t>X</t>
        </is>
      </c>
    </row>
    <row r="1363">
      <c r="D1363" s="12" t="n"/>
      <c r="E1363" s="14" t="n"/>
      <c r="H1363" s="16" t="n"/>
      <c r="I1363" s="11" t="n"/>
      <c r="J1363" s="33" t="n"/>
      <c r="K1363" s="33" t="n"/>
      <c r="L1363" s="33" t="n"/>
      <c r="M1363" s="33" t="n"/>
      <c r="N1363" s="8" t="n"/>
      <c r="AG1363" s="8" t="n"/>
      <c r="AI1363" s="30" t="n"/>
      <c r="AK1363" s="30" t="n"/>
      <c r="AL1363" s="21" t="n"/>
      <c r="AM1363" s="23" t="n"/>
      <c r="AW1363" s="40" t="n"/>
      <c r="AY1363" s="40" t="n"/>
      <c r="BA1363" s="18" t="n"/>
      <c r="BC1363" s="18" t="n"/>
      <c r="BD1363" s="18" t="n"/>
      <c r="BK1363" s="18" t="n"/>
      <c r="BN1363" s="18" t="n"/>
      <c r="BY1363" s="18" t="n"/>
      <c r="CC1363" s="18" t="n"/>
      <c r="CH1363" s="18" t="n"/>
      <c r="CS1363" s="18" t="n"/>
      <c r="DD1363" s="34" t="inlineStr">
        <is>
          <t>X</t>
        </is>
      </c>
    </row>
    <row r="1364">
      <c r="D1364" s="12" t="n"/>
      <c r="E1364" s="14" t="n"/>
      <c r="H1364" s="16" t="n"/>
      <c r="I1364" s="11" t="n"/>
      <c r="J1364" s="33" t="n"/>
      <c r="K1364" s="33" t="n"/>
      <c r="L1364" s="33" t="n"/>
      <c r="M1364" s="33" t="n"/>
      <c r="N1364" s="8" t="n"/>
      <c r="AG1364" s="8" t="n"/>
      <c r="AI1364" s="30" t="n"/>
      <c r="AK1364" s="30" t="n"/>
      <c r="AL1364" s="21" t="n"/>
      <c r="AM1364" s="23" t="n"/>
      <c r="AW1364" s="40" t="n"/>
      <c r="AY1364" s="40" t="n"/>
      <c r="BA1364" s="18" t="n"/>
      <c r="BC1364" s="18" t="n"/>
      <c r="BD1364" s="18" t="n"/>
      <c r="BK1364" s="18" t="n"/>
      <c r="BN1364" s="18" t="n"/>
      <c r="BY1364" s="18" t="n"/>
      <c r="CC1364" s="18" t="n"/>
      <c r="CH1364" s="18" t="n"/>
      <c r="CS1364" s="18" t="n"/>
      <c r="DD1364" s="34" t="inlineStr">
        <is>
          <t>X</t>
        </is>
      </c>
    </row>
    <row r="1365">
      <c r="D1365" s="12" t="n"/>
      <c r="E1365" s="14" t="n"/>
      <c r="H1365" s="16" t="n"/>
      <c r="I1365" s="11" t="n"/>
      <c r="J1365" s="33" t="n"/>
      <c r="K1365" s="33" t="n"/>
      <c r="L1365" s="33" t="n"/>
      <c r="M1365" s="33" t="n"/>
      <c r="N1365" s="8" t="n"/>
      <c r="AG1365" s="8" t="n"/>
      <c r="AI1365" s="30" t="n"/>
      <c r="AK1365" s="30" t="n"/>
      <c r="AL1365" s="21" t="n"/>
      <c r="AM1365" s="23" t="n"/>
      <c r="AW1365" s="40" t="n"/>
      <c r="AY1365" s="40" t="n"/>
      <c r="BA1365" s="18" t="n"/>
      <c r="BC1365" s="18" t="n"/>
      <c r="BD1365" s="18" t="n"/>
      <c r="BK1365" s="18" t="n"/>
      <c r="BN1365" s="18" t="n"/>
      <c r="BY1365" s="18" t="n"/>
      <c r="CC1365" s="18" t="n"/>
      <c r="CH1365" s="18" t="n"/>
      <c r="CS1365" s="18" t="n"/>
      <c r="DD1365" s="34" t="inlineStr">
        <is>
          <t>X</t>
        </is>
      </c>
    </row>
    <row r="1366">
      <c r="D1366" s="12" t="n"/>
      <c r="E1366" s="14" t="n"/>
      <c r="H1366" s="16" t="n"/>
      <c r="I1366" s="11" t="n"/>
      <c r="J1366" s="33" t="n"/>
      <c r="K1366" s="33" t="n"/>
      <c r="L1366" s="33" t="n"/>
      <c r="M1366" s="33" t="n"/>
      <c r="N1366" s="8" t="n"/>
      <c r="AG1366" s="8" t="n"/>
      <c r="AI1366" s="30" t="n"/>
      <c r="AK1366" s="30" t="n"/>
      <c r="AL1366" s="21" t="n"/>
      <c r="AM1366" s="23" t="n"/>
      <c r="AW1366" s="40" t="n"/>
      <c r="AY1366" s="40" t="n"/>
      <c r="BA1366" s="18" t="n"/>
      <c r="BC1366" s="18" t="n"/>
      <c r="BD1366" s="18" t="n"/>
      <c r="BK1366" s="18" t="n"/>
      <c r="BN1366" s="18" t="n"/>
      <c r="BY1366" s="18" t="n"/>
      <c r="CC1366" s="18" t="n"/>
      <c r="CH1366" s="18" t="n"/>
      <c r="CS1366" s="18" t="n"/>
      <c r="DD1366" s="34" t="inlineStr">
        <is>
          <t>X</t>
        </is>
      </c>
    </row>
    <row r="1367">
      <c r="D1367" s="12" t="n"/>
      <c r="E1367" s="14" t="n"/>
      <c r="H1367" s="16" t="n"/>
      <c r="I1367" s="11" t="n"/>
      <c r="J1367" s="33" t="n"/>
      <c r="K1367" s="33" t="n"/>
      <c r="L1367" s="33" t="n"/>
      <c r="M1367" s="33" t="n"/>
      <c r="N1367" s="8" t="n"/>
      <c r="AG1367" s="8" t="n"/>
      <c r="AI1367" s="30" t="n"/>
      <c r="AK1367" s="30" t="n"/>
      <c r="AL1367" s="21" t="n"/>
      <c r="AM1367" s="23" t="n"/>
      <c r="AW1367" s="40" t="n"/>
      <c r="AY1367" s="40" t="n"/>
      <c r="BA1367" s="18" t="n"/>
      <c r="BC1367" s="18" t="n"/>
      <c r="BD1367" s="18" t="n"/>
      <c r="BK1367" s="18" t="n"/>
      <c r="BN1367" s="18" t="n"/>
      <c r="BY1367" s="18" t="n"/>
      <c r="CC1367" s="18" t="n"/>
      <c r="CH1367" s="18" t="n"/>
      <c r="CS1367" s="18" t="n"/>
      <c r="DD1367" s="34" t="inlineStr">
        <is>
          <t>X</t>
        </is>
      </c>
    </row>
    <row r="1368">
      <c r="D1368" s="12" t="n"/>
      <c r="E1368" s="14" t="n"/>
      <c r="H1368" s="16" t="n"/>
      <c r="I1368" s="11" t="n"/>
      <c r="J1368" s="33" t="n"/>
      <c r="K1368" s="33" t="n"/>
      <c r="L1368" s="33" t="n"/>
      <c r="M1368" s="33" t="n"/>
      <c r="N1368" s="8" t="n"/>
      <c r="AG1368" s="8" t="n"/>
      <c r="AI1368" s="30" t="n"/>
      <c r="AK1368" s="30" t="n"/>
      <c r="AL1368" s="21" t="n"/>
      <c r="AM1368" s="23" t="n"/>
      <c r="AW1368" s="40" t="n"/>
      <c r="AY1368" s="40" t="n"/>
      <c r="BA1368" s="18" t="n"/>
      <c r="BC1368" s="18" t="n"/>
      <c r="BD1368" s="18" t="n"/>
      <c r="BK1368" s="18" t="n"/>
      <c r="BN1368" s="18" t="n"/>
      <c r="BY1368" s="18" t="n"/>
      <c r="CC1368" s="18" t="n"/>
      <c r="CH1368" s="18" t="n"/>
      <c r="CS1368" s="18" t="n"/>
      <c r="DD1368" s="34" t="inlineStr">
        <is>
          <t>X</t>
        </is>
      </c>
    </row>
    <row r="1369">
      <c r="D1369" s="12" t="n"/>
      <c r="E1369" s="14" t="n"/>
      <c r="H1369" s="16" t="n"/>
      <c r="I1369" s="11" t="n"/>
      <c r="J1369" s="33" t="n"/>
      <c r="K1369" s="33" t="n"/>
      <c r="L1369" s="33" t="n"/>
      <c r="M1369" s="33" t="n"/>
      <c r="N1369" s="8" t="n"/>
      <c r="AG1369" s="8" t="n"/>
      <c r="AI1369" s="30" t="n"/>
      <c r="AK1369" s="30" t="n"/>
      <c r="AL1369" s="21" t="n"/>
      <c r="AM1369" s="23" t="n"/>
      <c r="AW1369" s="40" t="n"/>
      <c r="AY1369" s="40" t="n"/>
      <c r="BA1369" s="18" t="n"/>
      <c r="BC1369" s="18" t="n"/>
      <c r="BD1369" s="18" t="n"/>
      <c r="BK1369" s="18" t="n"/>
      <c r="BN1369" s="18" t="n"/>
      <c r="BY1369" s="18" t="n"/>
      <c r="CC1369" s="18" t="n"/>
      <c r="CH1369" s="18" t="n"/>
      <c r="CS1369" s="18" t="n"/>
      <c r="DD1369" s="34" t="inlineStr">
        <is>
          <t>X</t>
        </is>
      </c>
    </row>
    <row r="1370">
      <c r="D1370" s="12" t="n"/>
      <c r="E1370" s="14" t="n"/>
      <c r="H1370" s="16" t="n"/>
      <c r="I1370" s="11" t="n"/>
      <c r="J1370" s="33" t="n"/>
      <c r="K1370" s="33" t="n"/>
      <c r="L1370" s="33" t="n"/>
      <c r="M1370" s="33" t="n"/>
      <c r="N1370" s="8" t="n"/>
      <c r="AG1370" s="8" t="n"/>
      <c r="AI1370" s="30" t="n"/>
      <c r="AK1370" s="30" t="n"/>
      <c r="AL1370" s="21" t="n"/>
      <c r="AM1370" s="23" t="n"/>
      <c r="AW1370" s="40" t="n"/>
      <c r="AY1370" s="40" t="n"/>
      <c r="BA1370" s="18" t="n"/>
      <c r="BC1370" s="18" t="n"/>
      <c r="BD1370" s="18" t="n"/>
      <c r="BK1370" s="18" t="n"/>
      <c r="BN1370" s="18" t="n"/>
      <c r="BY1370" s="18" t="n"/>
      <c r="CC1370" s="18" t="n"/>
      <c r="CH1370" s="18" t="n"/>
      <c r="CS1370" s="18" t="n"/>
      <c r="DD1370" s="34" t="inlineStr">
        <is>
          <t>X</t>
        </is>
      </c>
    </row>
    <row r="1371">
      <c r="D1371" s="12" t="n"/>
      <c r="E1371" s="14" t="n"/>
      <c r="H1371" s="16" t="n"/>
      <c r="I1371" s="11" t="n"/>
      <c r="J1371" s="33" t="n"/>
      <c r="K1371" s="33" t="n"/>
      <c r="L1371" s="33" t="n"/>
      <c r="M1371" s="33" t="n"/>
      <c r="N1371" s="8" t="n"/>
      <c r="AG1371" s="8" t="n"/>
      <c r="AI1371" s="30" t="n"/>
      <c r="AK1371" s="30" t="n"/>
      <c r="AL1371" s="21" t="n"/>
      <c r="AM1371" s="23" t="n"/>
      <c r="AW1371" s="40" t="n"/>
      <c r="AY1371" s="40" t="n"/>
      <c r="BA1371" s="18" t="n"/>
      <c r="BC1371" s="18" t="n"/>
      <c r="BD1371" s="18" t="n"/>
      <c r="BK1371" s="18" t="n"/>
      <c r="BN1371" s="18" t="n"/>
      <c r="BY1371" s="18" t="n"/>
      <c r="CC1371" s="18" t="n"/>
      <c r="CH1371" s="18" t="n"/>
      <c r="CS1371" s="18" t="n"/>
      <c r="DD1371" s="34" t="inlineStr">
        <is>
          <t>X</t>
        </is>
      </c>
    </row>
    <row r="1372">
      <c r="D1372" s="12" t="n"/>
      <c r="E1372" s="14" t="n"/>
      <c r="H1372" s="16" t="n"/>
      <c r="I1372" s="11" t="n"/>
      <c r="J1372" s="33" t="n"/>
      <c r="K1372" s="33" t="n"/>
      <c r="L1372" s="33" t="n"/>
      <c r="M1372" s="33" t="n"/>
      <c r="N1372" s="8" t="n"/>
      <c r="AG1372" s="8" t="n"/>
      <c r="AI1372" s="30" t="n"/>
      <c r="AK1372" s="30" t="n"/>
      <c r="AL1372" s="21" t="n"/>
      <c r="AM1372" s="23" t="n"/>
      <c r="AW1372" s="40" t="n"/>
      <c r="AY1372" s="40" t="n"/>
      <c r="BA1372" s="18" t="n"/>
      <c r="BC1372" s="18" t="n"/>
      <c r="BD1372" s="18" t="n"/>
      <c r="BK1372" s="18" t="n"/>
      <c r="BN1372" s="18" t="n"/>
      <c r="BY1372" s="18" t="n"/>
      <c r="CC1372" s="18" t="n"/>
      <c r="CH1372" s="18" t="n"/>
      <c r="CS1372" s="18" t="n"/>
      <c r="DD1372" s="34" t="inlineStr">
        <is>
          <t>X</t>
        </is>
      </c>
    </row>
    <row r="1373">
      <c r="D1373" s="12" t="n"/>
      <c r="E1373" s="14" t="n"/>
      <c r="H1373" s="16" t="n"/>
      <c r="I1373" s="11" t="n"/>
      <c r="J1373" s="33" t="n"/>
      <c r="K1373" s="33" t="n"/>
      <c r="L1373" s="33" t="n"/>
      <c r="M1373" s="33" t="n"/>
      <c r="N1373" s="8" t="n"/>
      <c r="AG1373" s="8" t="n"/>
      <c r="AI1373" s="30" t="n"/>
      <c r="AK1373" s="30" t="n"/>
      <c r="AL1373" s="21" t="n"/>
      <c r="AM1373" s="23" t="n"/>
      <c r="AW1373" s="40" t="n"/>
      <c r="AY1373" s="40" t="n"/>
      <c r="BA1373" s="18" t="n"/>
      <c r="BC1373" s="18" t="n"/>
      <c r="BD1373" s="18" t="n"/>
      <c r="BK1373" s="18" t="n"/>
      <c r="BN1373" s="18" t="n"/>
      <c r="BY1373" s="18" t="n"/>
      <c r="CC1373" s="18" t="n"/>
      <c r="CH1373" s="18" t="n"/>
      <c r="CS1373" s="18" t="n"/>
      <c r="DD1373" s="34" t="inlineStr">
        <is>
          <t>X</t>
        </is>
      </c>
    </row>
    <row r="1374">
      <c r="D1374" s="12" t="n"/>
      <c r="E1374" s="14" t="n"/>
      <c r="H1374" s="16" t="n"/>
      <c r="I1374" s="11" t="n"/>
      <c r="J1374" s="33" t="n"/>
      <c r="K1374" s="33" t="n"/>
      <c r="L1374" s="33" t="n"/>
      <c r="M1374" s="33" t="n"/>
      <c r="N1374" s="8" t="n"/>
      <c r="AG1374" s="8" t="n"/>
      <c r="AI1374" s="30" t="n"/>
      <c r="AK1374" s="30" t="n"/>
      <c r="AL1374" s="21" t="n"/>
      <c r="AM1374" s="23" t="n"/>
      <c r="AW1374" s="40" t="n"/>
      <c r="AY1374" s="40" t="n"/>
      <c r="BA1374" s="18" t="n"/>
      <c r="BC1374" s="18" t="n"/>
      <c r="BD1374" s="18" t="n"/>
      <c r="BK1374" s="18" t="n"/>
      <c r="BN1374" s="18" t="n"/>
      <c r="BY1374" s="18" t="n"/>
      <c r="CC1374" s="18" t="n"/>
      <c r="CH1374" s="18" t="n"/>
      <c r="CS1374" s="18" t="n"/>
      <c r="DD1374" s="34" t="inlineStr">
        <is>
          <t>X</t>
        </is>
      </c>
    </row>
    <row r="1375">
      <c r="D1375" s="12" t="n"/>
      <c r="E1375" s="14" t="n"/>
      <c r="H1375" s="16" t="n"/>
      <c r="I1375" s="11" t="n"/>
      <c r="J1375" s="33" t="n"/>
      <c r="K1375" s="33" t="n"/>
      <c r="L1375" s="33" t="n"/>
      <c r="M1375" s="33" t="n"/>
      <c r="N1375" s="8" t="n"/>
      <c r="AG1375" s="8" t="n"/>
      <c r="AI1375" s="30" t="n"/>
      <c r="AK1375" s="30" t="n"/>
      <c r="AL1375" s="21" t="n"/>
      <c r="AM1375" s="23" t="n"/>
      <c r="AW1375" s="40" t="n"/>
      <c r="AY1375" s="40" t="n"/>
      <c r="BA1375" s="18" t="n"/>
      <c r="BC1375" s="18" t="n"/>
      <c r="BD1375" s="18" t="n"/>
      <c r="BK1375" s="18" t="n"/>
      <c r="BN1375" s="18" t="n"/>
      <c r="BY1375" s="18" t="n"/>
      <c r="CC1375" s="18" t="n"/>
      <c r="CH1375" s="18" t="n"/>
      <c r="CS1375" s="18" t="n"/>
      <c r="DD1375" s="34" t="inlineStr">
        <is>
          <t>X</t>
        </is>
      </c>
    </row>
    <row r="1376">
      <c r="D1376" s="12" t="n"/>
      <c r="E1376" s="14" t="n"/>
      <c r="H1376" s="16" t="n"/>
      <c r="I1376" s="11" t="n"/>
      <c r="J1376" s="33" t="n"/>
      <c r="K1376" s="33" t="n"/>
      <c r="L1376" s="33" t="n"/>
      <c r="M1376" s="33" t="n"/>
      <c r="N1376" s="8" t="n"/>
      <c r="AG1376" s="8" t="n"/>
      <c r="AI1376" s="30" t="n"/>
      <c r="AK1376" s="30" t="n"/>
      <c r="AL1376" s="21" t="n"/>
      <c r="AM1376" s="23" t="n"/>
      <c r="AW1376" s="40" t="n"/>
      <c r="AY1376" s="40" t="n"/>
      <c r="BA1376" s="18" t="n"/>
      <c r="BC1376" s="18" t="n"/>
      <c r="BD1376" s="18" t="n"/>
      <c r="BK1376" s="18" t="n"/>
      <c r="BN1376" s="18" t="n"/>
      <c r="BY1376" s="18" t="n"/>
      <c r="CC1376" s="18" t="n"/>
      <c r="CH1376" s="18" t="n"/>
      <c r="CS1376" s="18" t="n"/>
      <c r="DD1376" s="34" t="inlineStr">
        <is>
          <t>X</t>
        </is>
      </c>
    </row>
    <row r="1377">
      <c r="D1377" s="12" t="n"/>
      <c r="E1377" s="14" t="n"/>
      <c r="H1377" s="16" t="n"/>
      <c r="I1377" s="11" t="n"/>
      <c r="J1377" s="33" t="n"/>
      <c r="K1377" s="33" t="n"/>
      <c r="L1377" s="33" t="n"/>
      <c r="M1377" s="33" t="n"/>
      <c r="N1377" s="8" t="n"/>
      <c r="AG1377" s="8" t="n"/>
      <c r="AI1377" s="30" t="n"/>
      <c r="AK1377" s="30" t="n"/>
      <c r="AL1377" s="21" t="n"/>
      <c r="AM1377" s="23" t="n"/>
      <c r="AW1377" s="40" t="n"/>
      <c r="AY1377" s="40" t="n"/>
      <c r="BA1377" s="18" t="n"/>
      <c r="BC1377" s="18" t="n"/>
      <c r="BD1377" s="18" t="n"/>
      <c r="BK1377" s="18" t="n"/>
      <c r="BN1377" s="18" t="n"/>
      <c r="BY1377" s="18" t="n"/>
      <c r="CC1377" s="18" t="n"/>
      <c r="CH1377" s="18" t="n"/>
      <c r="CS1377" s="18" t="n"/>
      <c r="DD1377" s="34" t="inlineStr">
        <is>
          <t>X</t>
        </is>
      </c>
    </row>
    <row r="1378">
      <c r="D1378" s="12" t="n"/>
      <c r="E1378" s="14" t="n"/>
      <c r="H1378" s="16" t="n"/>
      <c r="I1378" s="11" t="n"/>
      <c r="J1378" s="33" t="n"/>
      <c r="K1378" s="33" t="n"/>
      <c r="L1378" s="33" t="n"/>
      <c r="M1378" s="33" t="n"/>
      <c r="N1378" s="8" t="n"/>
      <c r="AG1378" s="8" t="n"/>
      <c r="AI1378" s="30" t="n"/>
      <c r="AK1378" s="30" t="n"/>
      <c r="AL1378" s="21" t="n"/>
      <c r="AM1378" s="23" t="n"/>
      <c r="AW1378" s="40" t="n"/>
      <c r="AY1378" s="40" t="n"/>
      <c r="BA1378" s="18" t="n"/>
      <c r="BC1378" s="18" t="n"/>
      <c r="BD1378" s="18" t="n"/>
      <c r="BK1378" s="18" t="n"/>
      <c r="BN1378" s="18" t="n"/>
      <c r="BY1378" s="18" t="n"/>
      <c r="CC1378" s="18" t="n"/>
      <c r="CH1378" s="18" t="n"/>
      <c r="CS1378" s="18" t="n"/>
      <c r="DD1378" s="34" t="inlineStr">
        <is>
          <t>X</t>
        </is>
      </c>
    </row>
    <row r="1379">
      <c r="D1379" s="12" t="n"/>
      <c r="E1379" s="14" t="n"/>
      <c r="H1379" s="16" t="n"/>
      <c r="I1379" s="11" t="n"/>
      <c r="J1379" s="33" t="n"/>
      <c r="K1379" s="33" t="n"/>
      <c r="L1379" s="33" t="n"/>
      <c r="M1379" s="33" t="n"/>
      <c r="N1379" s="8" t="n"/>
      <c r="AG1379" s="8" t="n"/>
      <c r="AI1379" s="30" t="n"/>
      <c r="AK1379" s="30" t="n"/>
      <c r="AL1379" s="21" t="n"/>
      <c r="AM1379" s="23" t="n"/>
      <c r="AW1379" s="40" t="n"/>
      <c r="AY1379" s="40" t="n"/>
      <c r="BA1379" s="18" t="n"/>
      <c r="BC1379" s="18" t="n"/>
      <c r="BD1379" s="18" t="n"/>
      <c r="BK1379" s="18" t="n"/>
      <c r="BN1379" s="18" t="n"/>
      <c r="BY1379" s="18" t="n"/>
      <c r="CC1379" s="18" t="n"/>
      <c r="CH1379" s="18" t="n"/>
      <c r="CS1379" s="18" t="n"/>
      <c r="DD1379" s="34" t="inlineStr">
        <is>
          <t>X</t>
        </is>
      </c>
    </row>
    <row r="1380">
      <c r="D1380" s="12" t="n"/>
      <c r="E1380" s="14" t="n"/>
      <c r="H1380" s="16" t="n"/>
      <c r="I1380" s="11" t="n"/>
      <c r="J1380" s="33" t="n"/>
      <c r="K1380" s="33" t="n"/>
      <c r="L1380" s="33" t="n"/>
      <c r="M1380" s="33" t="n"/>
      <c r="N1380" s="8" t="n"/>
      <c r="AG1380" s="8" t="n"/>
      <c r="AI1380" s="30" t="n"/>
      <c r="AK1380" s="30" t="n"/>
      <c r="AL1380" s="21" t="n"/>
      <c r="AM1380" s="23" t="n"/>
      <c r="AW1380" s="40" t="n"/>
      <c r="AY1380" s="40" t="n"/>
      <c r="BA1380" s="18" t="n"/>
      <c r="BC1380" s="18" t="n"/>
      <c r="BD1380" s="18" t="n"/>
      <c r="BK1380" s="18" t="n"/>
      <c r="BN1380" s="18" t="n"/>
      <c r="BY1380" s="18" t="n"/>
      <c r="CC1380" s="18" t="n"/>
      <c r="CH1380" s="18" t="n"/>
      <c r="CS1380" s="18" t="n"/>
      <c r="DD1380" s="34" t="inlineStr">
        <is>
          <t>X</t>
        </is>
      </c>
    </row>
    <row r="1381">
      <c r="D1381" s="12" t="n"/>
      <c r="E1381" s="14" t="n"/>
      <c r="H1381" s="16" t="n"/>
      <c r="I1381" s="11" t="n"/>
      <c r="J1381" s="33" t="n"/>
      <c r="K1381" s="33" t="n"/>
      <c r="L1381" s="33" t="n"/>
      <c r="M1381" s="33" t="n"/>
      <c r="N1381" s="8" t="n"/>
      <c r="AG1381" s="8" t="n"/>
      <c r="AI1381" s="30" t="n"/>
      <c r="AK1381" s="30" t="n"/>
      <c r="AL1381" s="21" t="n"/>
      <c r="AM1381" s="23" t="n"/>
      <c r="AW1381" s="40" t="n"/>
      <c r="AY1381" s="40" t="n"/>
      <c r="BA1381" s="18" t="n"/>
      <c r="BC1381" s="18" t="n"/>
      <c r="BD1381" s="18" t="n"/>
      <c r="BK1381" s="18" t="n"/>
      <c r="BN1381" s="18" t="n"/>
      <c r="BY1381" s="18" t="n"/>
      <c r="CC1381" s="18" t="n"/>
      <c r="CH1381" s="18" t="n"/>
      <c r="CS1381" s="18" t="n"/>
      <c r="DD1381" s="34" t="inlineStr">
        <is>
          <t>X</t>
        </is>
      </c>
    </row>
    <row r="1382">
      <c r="D1382" s="12" t="n"/>
      <c r="E1382" s="14" t="n"/>
      <c r="H1382" s="16" t="n"/>
      <c r="I1382" s="11" t="n"/>
      <c r="J1382" s="33" t="n"/>
      <c r="K1382" s="33" t="n"/>
      <c r="L1382" s="33" t="n"/>
      <c r="M1382" s="33" t="n"/>
      <c r="N1382" s="8" t="n"/>
      <c r="AG1382" s="8" t="n"/>
      <c r="AI1382" s="30" t="n"/>
      <c r="AK1382" s="30" t="n"/>
      <c r="AL1382" s="21" t="n"/>
      <c r="AM1382" s="23" t="n"/>
      <c r="AW1382" s="40" t="n"/>
      <c r="AY1382" s="40" t="n"/>
      <c r="BA1382" s="18" t="n"/>
      <c r="BC1382" s="18" t="n"/>
      <c r="BD1382" s="18" t="n"/>
      <c r="BK1382" s="18" t="n"/>
      <c r="BN1382" s="18" t="n"/>
      <c r="BY1382" s="18" t="n"/>
      <c r="CC1382" s="18" t="n"/>
      <c r="CH1382" s="18" t="n"/>
      <c r="CS1382" s="18" t="n"/>
      <c r="DD1382" s="34" t="inlineStr">
        <is>
          <t>X</t>
        </is>
      </c>
    </row>
    <row r="1383">
      <c r="D1383" s="12" t="n"/>
      <c r="E1383" s="14" t="n"/>
      <c r="H1383" s="16" t="n"/>
      <c r="I1383" s="11" t="n"/>
      <c r="J1383" s="33" t="n"/>
      <c r="K1383" s="33" t="n"/>
      <c r="L1383" s="33" t="n"/>
      <c r="M1383" s="33" t="n"/>
      <c r="N1383" s="8" t="n"/>
      <c r="AG1383" s="8" t="n"/>
      <c r="AI1383" s="30" t="n"/>
      <c r="AK1383" s="30" t="n"/>
      <c r="AL1383" s="21" t="n"/>
      <c r="AM1383" s="23" t="n"/>
      <c r="AW1383" s="40" t="n"/>
      <c r="AY1383" s="40" t="n"/>
      <c r="BA1383" s="18" t="n"/>
      <c r="BC1383" s="18" t="n"/>
      <c r="BD1383" s="18" t="n"/>
      <c r="BK1383" s="18" t="n"/>
      <c r="BN1383" s="18" t="n"/>
      <c r="BY1383" s="18" t="n"/>
      <c r="CC1383" s="18" t="n"/>
      <c r="CH1383" s="18" t="n"/>
      <c r="CS1383" s="18" t="n"/>
      <c r="DD1383" s="34" t="inlineStr">
        <is>
          <t>X</t>
        </is>
      </c>
    </row>
    <row r="1384">
      <c r="D1384" s="12" t="n"/>
      <c r="E1384" s="14" t="n"/>
      <c r="H1384" s="16" t="n"/>
      <c r="I1384" s="11" t="n"/>
      <c r="J1384" s="33" t="n"/>
      <c r="K1384" s="33" t="n"/>
      <c r="L1384" s="33" t="n"/>
      <c r="M1384" s="33" t="n"/>
      <c r="N1384" s="8" t="n"/>
      <c r="AG1384" s="8" t="n"/>
      <c r="AI1384" s="30" t="n"/>
      <c r="AK1384" s="30" t="n"/>
      <c r="AL1384" s="21" t="n"/>
      <c r="AM1384" s="23" t="n"/>
      <c r="AW1384" s="40" t="n"/>
      <c r="AY1384" s="40" t="n"/>
      <c r="BA1384" s="18" t="n"/>
      <c r="BC1384" s="18" t="n"/>
      <c r="BD1384" s="18" t="n"/>
      <c r="BK1384" s="18" t="n"/>
      <c r="BN1384" s="18" t="n"/>
      <c r="BY1384" s="18" t="n"/>
      <c r="CC1384" s="18" t="n"/>
      <c r="CH1384" s="18" t="n"/>
      <c r="CS1384" s="18" t="n"/>
      <c r="DD1384" s="34" t="inlineStr">
        <is>
          <t>X</t>
        </is>
      </c>
    </row>
    <row r="1385">
      <c r="D1385" s="12" t="n"/>
      <c r="E1385" s="14" t="n"/>
      <c r="H1385" s="16" t="n"/>
      <c r="I1385" s="11" t="n"/>
      <c r="J1385" s="33" t="n"/>
      <c r="K1385" s="33" t="n"/>
      <c r="L1385" s="33" t="n"/>
      <c r="M1385" s="33" t="n"/>
      <c r="N1385" s="8" t="n"/>
      <c r="AG1385" s="8" t="n"/>
      <c r="AI1385" s="30" t="n"/>
      <c r="AK1385" s="30" t="n"/>
      <c r="AL1385" s="21" t="n"/>
      <c r="AM1385" s="23" t="n"/>
      <c r="AW1385" s="40" t="n"/>
      <c r="AY1385" s="40" t="n"/>
      <c r="BA1385" s="18" t="n"/>
      <c r="BC1385" s="18" t="n"/>
      <c r="BD1385" s="18" t="n"/>
      <c r="BK1385" s="18" t="n"/>
      <c r="BN1385" s="18" t="n"/>
      <c r="BY1385" s="18" t="n"/>
      <c r="CC1385" s="18" t="n"/>
      <c r="CH1385" s="18" t="n"/>
      <c r="CS1385" s="18" t="n"/>
      <c r="DD1385" s="34" t="inlineStr">
        <is>
          <t>X</t>
        </is>
      </c>
    </row>
    <row r="1386">
      <c r="D1386" s="12" t="n"/>
      <c r="E1386" s="14" t="n"/>
      <c r="H1386" s="16" t="n"/>
      <c r="I1386" s="11" t="n"/>
      <c r="J1386" s="33" t="n"/>
      <c r="K1386" s="33" t="n"/>
      <c r="L1386" s="33" t="n"/>
      <c r="M1386" s="33" t="n"/>
      <c r="N1386" s="8" t="n"/>
      <c r="AG1386" s="8" t="n"/>
      <c r="AI1386" s="30" t="n"/>
      <c r="AK1386" s="30" t="n"/>
      <c r="AL1386" s="21" t="n"/>
      <c r="AM1386" s="23" t="n"/>
      <c r="AW1386" s="40" t="n"/>
      <c r="AY1386" s="40" t="n"/>
      <c r="BA1386" s="18" t="n"/>
      <c r="BC1386" s="18" t="n"/>
      <c r="BD1386" s="18" t="n"/>
      <c r="BK1386" s="18" t="n"/>
      <c r="BN1386" s="18" t="n"/>
      <c r="BY1386" s="18" t="n"/>
      <c r="CC1386" s="18" t="n"/>
      <c r="CH1386" s="18" t="n"/>
      <c r="CS1386" s="18" t="n"/>
      <c r="DD1386" s="34" t="inlineStr">
        <is>
          <t>X</t>
        </is>
      </c>
    </row>
    <row r="1387">
      <c r="D1387" s="12" t="n"/>
      <c r="E1387" s="14" t="n"/>
      <c r="H1387" s="16" t="n"/>
      <c r="I1387" s="11" t="n"/>
      <c r="J1387" s="33" t="n"/>
      <c r="K1387" s="33" t="n"/>
      <c r="L1387" s="33" t="n"/>
      <c r="M1387" s="33" t="n"/>
      <c r="N1387" s="8" t="n"/>
      <c r="AG1387" s="8" t="n"/>
      <c r="AI1387" s="30" t="n"/>
      <c r="AK1387" s="30" t="n"/>
      <c r="AL1387" s="21" t="n"/>
      <c r="AM1387" s="23" t="n"/>
      <c r="AW1387" s="40" t="n"/>
      <c r="AY1387" s="40" t="n"/>
      <c r="BA1387" s="18" t="n"/>
      <c r="BC1387" s="18" t="n"/>
      <c r="BD1387" s="18" t="n"/>
      <c r="BK1387" s="18" t="n"/>
      <c r="BN1387" s="18" t="n"/>
      <c r="BY1387" s="18" t="n"/>
      <c r="CC1387" s="18" t="n"/>
      <c r="CH1387" s="18" t="n"/>
      <c r="CS1387" s="18" t="n"/>
      <c r="DD1387" s="34" t="inlineStr">
        <is>
          <t>X</t>
        </is>
      </c>
    </row>
    <row r="1388">
      <c r="D1388" s="12" t="n"/>
      <c r="E1388" s="14" t="n"/>
      <c r="H1388" s="16" t="n"/>
      <c r="I1388" s="11" t="n"/>
      <c r="J1388" s="33" t="n"/>
      <c r="K1388" s="33" t="n"/>
      <c r="L1388" s="33" t="n"/>
      <c r="M1388" s="33" t="n"/>
      <c r="N1388" s="8" t="n"/>
      <c r="AG1388" s="8" t="n"/>
      <c r="AI1388" s="30" t="n"/>
      <c r="AK1388" s="30" t="n"/>
      <c r="AL1388" s="21" t="n"/>
      <c r="AM1388" s="23" t="n"/>
      <c r="AW1388" s="40" t="n"/>
      <c r="AY1388" s="40" t="n"/>
      <c r="BA1388" s="18" t="n"/>
      <c r="BC1388" s="18" t="n"/>
      <c r="BD1388" s="18" t="n"/>
      <c r="BK1388" s="18" t="n"/>
      <c r="BN1388" s="18" t="n"/>
      <c r="BY1388" s="18" t="n"/>
      <c r="CC1388" s="18" t="n"/>
      <c r="CH1388" s="18" t="n"/>
      <c r="CS1388" s="18" t="n"/>
      <c r="DD1388" s="34" t="inlineStr">
        <is>
          <t>X</t>
        </is>
      </c>
    </row>
    <row r="1389">
      <c r="D1389" s="12" t="n"/>
      <c r="E1389" s="14" t="n"/>
      <c r="H1389" s="16" t="n"/>
      <c r="I1389" s="11" t="n"/>
      <c r="J1389" s="33" t="n"/>
      <c r="K1389" s="33" t="n"/>
      <c r="L1389" s="33" t="n"/>
      <c r="M1389" s="33" t="n"/>
      <c r="N1389" s="8" t="n"/>
      <c r="AG1389" s="8" t="n"/>
      <c r="AI1389" s="30" t="n"/>
      <c r="AK1389" s="30" t="n"/>
      <c r="AL1389" s="21" t="n"/>
      <c r="AM1389" s="23" t="n"/>
      <c r="AW1389" s="40" t="n"/>
      <c r="AY1389" s="40" t="n"/>
      <c r="BA1389" s="18" t="n"/>
      <c r="BC1389" s="18" t="n"/>
      <c r="BD1389" s="18" t="n"/>
      <c r="BK1389" s="18" t="n"/>
      <c r="BN1389" s="18" t="n"/>
      <c r="BY1389" s="18" t="n"/>
      <c r="CC1389" s="18" t="n"/>
      <c r="CH1389" s="18" t="n"/>
      <c r="CS1389" s="18" t="n"/>
      <c r="DD1389" s="34" t="inlineStr">
        <is>
          <t>X</t>
        </is>
      </c>
    </row>
    <row r="1390">
      <c r="D1390" s="12" t="n"/>
      <c r="E1390" s="14" t="n"/>
      <c r="H1390" s="16" t="n"/>
      <c r="I1390" s="11" t="n"/>
      <c r="J1390" s="33" t="n"/>
      <c r="K1390" s="33" t="n"/>
      <c r="L1390" s="33" t="n"/>
      <c r="M1390" s="33" t="n"/>
      <c r="N1390" s="8" t="n"/>
      <c r="AG1390" s="8" t="n"/>
      <c r="AI1390" s="30" t="n"/>
      <c r="AK1390" s="30" t="n"/>
      <c r="AL1390" s="21" t="n"/>
      <c r="AM1390" s="23" t="n"/>
      <c r="AW1390" s="40" t="n"/>
      <c r="AY1390" s="40" t="n"/>
      <c r="BA1390" s="18" t="n"/>
      <c r="BC1390" s="18" t="n"/>
      <c r="BD1390" s="18" t="n"/>
      <c r="BK1390" s="18" t="n"/>
      <c r="BN1390" s="18" t="n"/>
      <c r="BY1390" s="18" t="n"/>
      <c r="CC1390" s="18" t="n"/>
      <c r="CH1390" s="18" t="n"/>
      <c r="CS1390" s="18" t="n"/>
      <c r="DD1390" s="34" t="inlineStr">
        <is>
          <t>X</t>
        </is>
      </c>
    </row>
    <row r="1391">
      <c r="D1391" s="12" t="n"/>
      <c r="E1391" s="14" t="n"/>
      <c r="H1391" s="16" t="n"/>
      <c r="I1391" s="11" t="n"/>
      <c r="J1391" s="33" t="n"/>
      <c r="K1391" s="33" t="n"/>
      <c r="L1391" s="33" t="n"/>
      <c r="M1391" s="33" t="n"/>
      <c r="N1391" s="8" t="n"/>
      <c r="AG1391" s="8" t="n"/>
      <c r="AI1391" s="30" t="n"/>
      <c r="AK1391" s="30" t="n"/>
      <c r="AL1391" s="21" t="n"/>
      <c r="AM1391" s="23" t="n"/>
      <c r="AW1391" s="40" t="n"/>
      <c r="AY1391" s="40" t="n"/>
      <c r="BA1391" s="18" t="n"/>
      <c r="BC1391" s="18" t="n"/>
      <c r="BD1391" s="18" t="n"/>
      <c r="BK1391" s="18" t="n"/>
      <c r="BN1391" s="18" t="n"/>
      <c r="BY1391" s="18" t="n"/>
      <c r="CC1391" s="18" t="n"/>
      <c r="CH1391" s="18" t="n"/>
      <c r="CS1391" s="18" t="n"/>
      <c r="DD1391" s="34" t="inlineStr">
        <is>
          <t>X</t>
        </is>
      </c>
    </row>
    <row r="1392">
      <c r="D1392" s="12" t="n"/>
      <c r="E1392" s="14" t="n"/>
      <c r="H1392" s="16" t="n"/>
      <c r="I1392" s="11" t="n"/>
      <c r="J1392" s="33" t="n"/>
      <c r="K1392" s="33" t="n"/>
      <c r="L1392" s="33" t="n"/>
      <c r="M1392" s="33" t="n"/>
      <c r="N1392" s="8" t="n"/>
      <c r="AG1392" s="8" t="n"/>
      <c r="AI1392" s="30" t="n"/>
      <c r="AK1392" s="30" t="n"/>
      <c r="AL1392" s="21" t="n"/>
      <c r="AM1392" s="23" t="n"/>
      <c r="AW1392" s="40" t="n"/>
      <c r="AY1392" s="40" t="n"/>
      <c r="BA1392" s="18" t="n"/>
      <c r="BC1392" s="18" t="n"/>
      <c r="BD1392" s="18" t="n"/>
      <c r="BK1392" s="18" t="n"/>
      <c r="BN1392" s="18" t="n"/>
      <c r="BY1392" s="18" t="n"/>
      <c r="CC1392" s="18" t="n"/>
      <c r="CH1392" s="18" t="n"/>
      <c r="CS1392" s="18" t="n"/>
      <c r="DD1392" s="34" t="inlineStr">
        <is>
          <t>X</t>
        </is>
      </c>
    </row>
    <row r="1393">
      <c r="D1393" s="12" t="n"/>
      <c r="E1393" s="14" t="n"/>
      <c r="H1393" s="16" t="n"/>
      <c r="I1393" s="11" t="n"/>
      <c r="J1393" s="33" t="n"/>
      <c r="K1393" s="33" t="n"/>
      <c r="L1393" s="33" t="n"/>
      <c r="M1393" s="33" t="n"/>
      <c r="N1393" s="8" t="n"/>
      <c r="AG1393" s="8" t="n"/>
      <c r="AI1393" s="30" t="n"/>
      <c r="AK1393" s="30" t="n"/>
      <c r="AL1393" s="21" t="n"/>
      <c r="AM1393" s="23" t="n"/>
      <c r="AW1393" s="40" t="n"/>
      <c r="AY1393" s="40" t="n"/>
      <c r="BA1393" s="18" t="n"/>
      <c r="BC1393" s="18" t="n"/>
      <c r="BD1393" s="18" t="n"/>
      <c r="BK1393" s="18" t="n"/>
      <c r="BN1393" s="18" t="n"/>
      <c r="BY1393" s="18" t="n"/>
      <c r="CC1393" s="18" t="n"/>
      <c r="CH1393" s="18" t="n"/>
      <c r="CS1393" s="18" t="n"/>
      <c r="DD1393" s="34" t="inlineStr">
        <is>
          <t>X</t>
        </is>
      </c>
    </row>
    <row r="1394">
      <c r="D1394" s="12" t="n"/>
      <c r="E1394" s="14" t="n"/>
      <c r="H1394" s="16" t="n"/>
      <c r="I1394" s="11" t="n"/>
      <c r="J1394" s="33" t="n"/>
      <c r="K1394" s="33" t="n"/>
      <c r="L1394" s="33" t="n"/>
      <c r="M1394" s="33" t="n"/>
      <c r="N1394" s="8" t="n"/>
      <c r="AG1394" s="8" t="n"/>
      <c r="AI1394" s="30" t="n"/>
      <c r="AK1394" s="30" t="n"/>
      <c r="AL1394" s="21" t="n"/>
      <c r="AM1394" s="23" t="n"/>
      <c r="AW1394" s="40" t="n"/>
      <c r="AY1394" s="40" t="n"/>
      <c r="BA1394" s="18" t="n"/>
      <c r="BC1394" s="18" t="n"/>
      <c r="BD1394" s="18" t="n"/>
      <c r="BK1394" s="18" t="n"/>
      <c r="BN1394" s="18" t="n"/>
      <c r="BY1394" s="18" t="n"/>
      <c r="CC1394" s="18" t="n"/>
      <c r="CH1394" s="18" t="n"/>
      <c r="CS1394" s="18" t="n"/>
      <c r="DD1394" s="34" t="inlineStr">
        <is>
          <t>X</t>
        </is>
      </c>
    </row>
    <row r="1395">
      <c r="D1395" s="12" t="n"/>
      <c r="E1395" s="14" t="n"/>
      <c r="H1395" s="16" t="n"/>
      <c r="I1395" s="11" t="n"/>
      <c r="J1395" s="33" t="n"/>
      <c r="K1395" s="33" t="n"/>
      <c r="L1395" s="33" t="n"/>
      <c r="M1395" s="33" t="n"/>
      <c r="N1395" s="8" t="n"/>
      <c r="AG1395" s="8" t="n"/>
      <c r="AI1395" s="30" t="n"/>
      <c r="AK1395" s="30" t="n"/>
      <c r="AL1395" s="21" t="n"/>
      <c r="AM1395" s="23" t="n"/>
      <c r="AW1395" s="40" t="n"/>
      <c r="AY1395" s="40" t="n"/>
      <c r="BA1395" s="18" t="n"/>
      <c r="BC1395" s="18" t="n"/>
      <c r="BD1395" s="18" t="n"/>
      <c r="BK1395" s="18" t="n"/>
      <c r="BN1395" s="18" t="n"/>
      <c r="BY1395" s="18" t="n"/>
      <c r="CC1395" s="18" t="n"/>
      <c r="CH1395" s="18" t="n"/>
      <c r="CS1395" s="18" t="n"/>
      <c r="DD1395" s="34" t="inlineStr">
        <is>
          <t>X</t>
        </is>
      </c>
    </row>
    <row r="1396">
      <c r="D1396" s="12" t="n"/>
      <c r="E1396" s="14" t="n"/>
      <c r="H1396" s="16" t="n"/>
      <c r="I1396" s="11" t="n"/>
      <c r="J1396" s="33" t="n"/>
      <c r="K1396" s="33" t="n"/>
      <c r="L1396" s="33" t="n"/>
      <c r="M1396" s="33" t="n"/>
      <c r="N1396" s="8" t="n"/>
      <c r="AG1396" s="8" t="n"/>
      <c r="AI1396" s="30" t="n"/>
      <c r="AK1396" s="30" t="n"/>
      <c r="AL1396" s="21" t="n"/>
      <c r="AM1396" s="23" t="n"/>
      <c r="AW1396" s="40" t="n"/>
      <c r="AY1396" s="40" t="n"/>
      <c r="BA1396" s="18" t="n"/>
      <c r="BC1396" s="18" t="n"/>
      <c r="BD1396" s="18" t="n"/>
      <c r="BK1396" s="18" t="n"/>
      <c r="BN1396" s="18" t="n"/>
      <c r="BY1396" s="18" t="n"/>
      <c r="CC1396" s="18" t="n"/>
      <c r="CH1396" s="18" t="n"/>
      <c r="CS1396" s="18" t="n"/>
      <c r="DD1396" s="34" t="inlineStr">
        <is>
          <t>X</t>
        </is>
      </c>
    </row>
    <row r="1397">
      <c r="D1397" s="12" t="n"/>
      <c r="E1397" s="14" t="n"/>
      <c r="H1397" s="16" t="n"/>
      <c r="I1397" s="11" t="n"/>
      <c r="J1397" s="33" t="n"/>
      <c r="K1397" s="33" t="n"/>
      <c r="L1397" s="33" t="n"/>
      <c r="M1397" s="33" t="n"/>
      <c r="N1397" s="8" t="n"/>
      <c r="AG1397" s="8" t="n"/>
      <c r="AI1397" s="30" t="n"/>
      <c r="AK1397" s="30" t="n"/>
      <c r="AL1397" s="21" t="n"/>
      <c r="AM1397" s="23" t="n"/>
      <c r="AW1397" s="40" t="n"/>
      <c r="AY1397" s="40" t="n"/>
      <c r="BA1397" s="18" t="n"/>
      <c r="BC1397" s="18" t="n"/>
      <c r="BD1397" s="18" t="n"/>
      <c r="BK1397" s="18" t="n"/>
      <c r="BN1397" s="18" t="n"/>
      <c r="BY1397" s="18" t="n"/>
      <c r="CC1397" s="18" t="n"/>
      <c r="CH1397" s="18" t="n"/>
      <c r="CS1397" s="18" t="n"/>
      <c r="DD1397" s="34" t="inlineStr">
        <is>
          <t>X</t>
        </is>
      </c>
    </row>
    <row r="1398">
      <c r="D1398" s="12" t="n"/>
      <c r="E1398" s="14" t="n"/>
      <c r="H1398" s="16" t="n"/>
      <c r="I1398" s="11" t="n"/>
      <c r="J1398" s="33" t="n"/>
      <c r="K1398" s="33" t="n"/>
      <c r="L1398" s="33" t="n"/>
      <c r="M1398" s="33" t="n"/>
      <c r="N1398" s="8" t="n"/>
      <c r="AG1398" s="8" t="n"/>
      <c r="AI1398" s="30" t="n"/>
      <c r="AK1398" s="30" t="n"/>
      <c r="AL1398" s="21" t="n"/>
      <c r="AM1398" s="23" t="n"/>
      <c r="AW1398" s="40" t="n"/>
      <c r="AY1398" s="40" t="n"/>
      <c r="BA1398" s="18" t="n"/>
      <c r="BC1398" s="18" t="n"/>
      <c r="BD1398" s="18" t="n"/>
      <c r="BK1398" s="18" t="n"/>
      <c r="BN1398" s="18" t="n"/>
      <c r="BY1398" s="18" t="n"/>
      <c r="CC1398" s="18" t="n"/>
      <c r="CH1398" s="18" t="n"/>
      <c r="CS1398" s="18" t="n"/>
      <c r="DD1398" s="34" t="inlineStr">
        <is>
          <t>X</t>
        </is>
      </c>
    </row>
    <row r="1399">
      <c r="D1399" s="12" t="n"/>
      <c r="E1399" s="14" t="n"/>
      <c r="H1399" s="16" t="n"/>
      <c r="I1399" s="11" t="n"/>
      <c r="J1399" s="33" t="n"/>
      <c r="K1399" s="33" t="n"/>
      <c r="L1399" s="33" t="n"/>
      <c r="M1399" s="33" t="n"/>
      <c r="N1399" s="8" t="n"/>
      <c r="AG1399" s="8" t="n"/>
      <c r="AI1399" s="30" t="n"/>
      <c r="AK1399" s="30" t="n"/>
      <c r="AL1399" s="21" t="n"/>
      <c r="AM1399" s="23" t="n"/>
      <c r="AW1399" s="40" t="n"/>
      <c r="AY1399" s="40" t="n"/>
      <c r="BA1399" s="18" t="n"/>
      <c r="BC1399" s="18" t="n"/>
      <c r="BD1399" s="18" t="n"/>
      <c r="BK1399" s="18" t="n"/>
      <c r="BN1399" s="18" t="n"/>
      <c r="BY1399" s="18" t="n"/>
      <c r="CC1399" s="18" t="n"/>
      <c r="CH1399" s="18" t="n"/>
      <c r="CS1399" s="18" t="n"/>
      <c r="DD1399" s="34" t="inlineStr">
        <is>
          <t>X</t>
        </is>
      </c>
    </row>
    <row r="1400">
      <c r="D1400" s="12" t="n"/>
      <c r="E1400" s="14" t="n"/>
      <c r="H1400" s="16" t="n"/>
      <c r="I1400" s="11" t="n"/>
      <c r="J1400" s="33" t="n"/>
      <c r="K1400" s="33" t="n"/>
      <c r="L1400" s="33" t="n"/>
      <c r="M1400" s="33" t="n"/>
      <c r="N1400" s="8" t="n"/>
      <c r="AG1400" s="8" t="n"/>
      <c r="AI1400" s="30" t="n"/>
      <c r="AK1400" s="30" t="n"/>
      <c r="AL1400" s="21" t="n"/>
      <c r="AM1400" s="23" t="n"/>
      <c r="AW1400" s="40" t="n"/>
      <c r="AY1400" s="40" t="n"/>
      <c r="BA1400" s="18" t="n"/>
      <c r="BC1400" s="18" t="n"/>
      <c r="BD1400" s="18" t="n"/>
      <c r="BK1400" s="18" t="n"/>
      <c r="BN1400" s="18" t="n"/>
      <c r="BY1400" s="18" t="n"/>
      <c r="CC1400" s="18" t="n"/>
      <c r="CH1400" s="18" t="n"/>
      <c r="CS1400" s="18" t="n"/>
      <c r="DD1400" s="34" t="inlineStr">
        <is>
          <t>X</t>
        </is>
      </c>
    </row>
    <row r="1401">
      <c r="D1401" s="12" t="n"/>
      <c r="E1401" s="14" t="n"/>
      <c r="H1401" s="16" t="n"/>
      <c r="I1401" s="11" t="n"/>
      <c r="J1401" s="33" t="n"/>
      <c r="K1401" s="33" t="n"/>
      <c r="L1401" s="33" t="n"/>
      <c r="M1401" s="33" t="n"/>
      <c r="N1401" s="8" t="n"/>
      <c r="AG1401" s="8" t="n"/>
      <c r="AI1401" s="30" t="n"/>
      <c r="AK1401" s="30" t="n"/>
      <c r="AL1401" s="21" t="n"/>
      <c r="AM1401" s="23" t="n"/>
      <c r="AW1401" s="40" t="n"/>
      <c r="AY1401" s="40" t="n"/>
      <c r="BA1401" s="18" t="n"/>
      <c r="BC1401" s="18" t="n"/>
      <c r="BD1401" s="18" t="n"/>
      <c r="BK1401" s="18" t="n"/>
      <c r="BN1401" s="18" t="n"/>
      <c r="BY1401" s="18" t="n"/>
      <c r="CC1401" s="18" t="n"/>
      <c r="CH1401" s="18" t="n"/>
      <c r="CS1401" s="18" t="n"/>
      <c r="DD1401" s="34" t="inlineStr">
        <is>
          <t>X</t>
        </is>
      </c>
    </row>
    <row r="1402">
      <c r="D1402" s="12" t="n"/>
      <c r="E1402" s="14" t="n"/>
      <c r="H1402" s="16" t="n"/>
      <c r="I1402" s="11" t="n"/>
      <c r="J1402" s="33" t="n"/>
      <c r="K1402" s="33" t="n"/>
      <c r="L1402" s="33" t="n"/>
      <c r="M1402" s="33" t="n"/>
      <c r="N1402" s="8" t="n"/>
      <c r="AG1402" s="8" t="n"/>
      <c r="AI1402" s="30" t="n"/>
      <c r="AK1402" s="30" t="n"/>
      <c r="AL1402" s="21" t="n"/>
      <c r="AM1402" s="23" t="n"/>
      <c r="AW1402" s="40" t="n"/>
      <c r="AY1402" s="40" t="n"/>
      <c r="BA1402" s="18" t="n"/>
      <c r="BC1402" s="18" t="n"/>
      <c r="BD1402" s="18" t="n"/>
      <c r="BK1402" s="18" t="n"/>
      <c r="BN1402" s="18" t="n"/>
      <c r="BY1402" s="18" t="n"/>
      <c r="CC1402" s="18" t="n"/>
      <c r="CH1402" s="18" t="n"/>
      <c r="CS1402" s="18" t="n"/>
      <c r="DD1402" s="34" t="inlineStr">
        <is>
          <t>X</t>
        </is>
      </c>
    </row>
    <row r="1403">
      <c r="D1403" s="12" t="n"/>
      <c r="E1403" s="14" t="n"/>
      <c r="H1403" s="16" t="n"/>
      <c r="I1403" s="11" t="n"/>
      <c r="J1403" s="33" t="n"/>
      <c r="K1403" s="33" t="n"/>
      <c r="L1403" s="33" t="n"/>
      <c r="M1403" s="33" t="n"/>
      <c r="N1403" s="8" t="n"/>
      <c r="AG1403" s="8" t="n"/>
      <c r="AI1403" s="30" t="n"/>
      <c r="AK1403" s="30" t="n"/>
      <c r="AL1403" s="21" t="n"/>
      <c r="AM1403" s="23" t="n"/>
      <c r="AW1403" s="40" t="n"/>
      <c r="AY1403" s="40" t="n"/>
      <c r="BA1403" s="18" t="n"/>
      <c r="BC1403" s="18" t="n"/>
      <c r="BD1403" s="18" t="n"/>
      <c r="BK1403" s="18" t="n"/>
      <c r="BN1403" s="18" t="n"/>
      <c r="BY1403" s="18" t="n"/>
      <c r="CC1403" s="18" t="n"/>
      <c r="CH1403" s="18" t="n"/>
      <c r="CS1403" s="18" t="n"/>
      <c r="DD1403" s="34" t="inlineStr">
        <is>
          <t>X</t>
        </is>
      </c>
    </row>
    <row r="1404">
      <c r="D1404" s="12" t="n"/>
      <c r="E1404" s="14" t="n"/>
      <c r="H1404" s="16" t="n"/>
      <c r="I1404" s="11" t="n"/>
      <c r="J1404" s="33" t="n"/>
      <c r="K1404" s="33" t="n"/>
      <c r="L1404" s="33" t="n"/>
      <c r="M1404" s="33" t="n"/>
      <c r="N1404" s="8" t="n"/>
      <c r="AG1404" s="8" t="n"/>
      <c r="AI1404" s="30" t="n"/>
      <c r="AK1404" s="30" t="n"/>
      <c r="AL1404" s="21" t="n"/>
      <c r="AM1404" s="23" t="n"/>
      <c r="AW1404" s="40" t="n"/>
      <c r="AY1404" s="40" t="n"/>
      <c r="BA1404" s="18" t="n"/>
      <c r="BC1404" s="18" t="n"/>
      <c r="BD1404" s="18" t="n"/>
      <c r="BK1404" s="18" t="n"/>
      <c r="BN1404" s="18" t="n"/>
      <c r="BY1404" s="18" t="n"/>
      <c r="CC1404" s="18" t="n"/>
      <c r="CH1404" s="18" t="n"/>
      <c r="CS1404" s="18" t="n"/>
      <c r="DD1404" s="34" t="inlineStr">
        <is>
          <t>X</t>
        </is>
      </c>
    </row>
    <row r="1405">
      <c r="D1405" s="12" t="n"/>
      <c r="E1405" s="14" t="n"/>
      <c r="H1405" s="16" t="n"/>
      <c r="I1405" s="11" t="n"/>
      <c r="J1405" s="33" t="n"/>
      <c r="K1405" s="33" t="n"/>
      <c r="L1405" s="33" t="n"/>
      <c r="M1405" s="33" t="n"/>
      <c r="N1405" s="8" t="n"/>
      <c r="AG1405" s="8" t="n"/>
      <c r="AI1405" s="30" t="n"/>
      <c r="AK1405" s="30" t="n"/>
      <c r="AL1405" s="21" t="n"/>
      <c r="AM1405" s="23" t="n"/>
      <c r="AW1405" s="40" t="n"/>
      <c r="AY1405" s="40" t="n"/>
      <c r="BA1405" s="18" t="n"/>
      <c r="BC1405" s="18" t="n"/>
      <c r="BD1405" s="18" t="n"/>
      <c r="BK1405" s="18" t="n"/>
      <c r="BN1405" s="18" t="n"/>
      <c r="BY1405" s="18" t="n"/>
      <c r="CC1405" s="18" t="n"/>
      <c r="CH1405" s="18" t="n"/>
      <c r="CS1405" s="18" t="n"/>
      <c r="DD1405" s="34" t="inlineStr">
        <is>
          <t>X</t>
        </is>
      </c>
    </row>
    <row r="1406">
      <c r="D1406" s="12" t="n"/>
      <c r="E1406" s="14" t="n"/>
      <c r="H1406" s="16" t="n"/>
      <c r="I1406" s="11" t="n"/>
      <c r="J1406" s="33" t="n"/>
      <c r="K1406" s="33" t="n"/>
      <c r="L1406" s="33" t="n"/>
      <c r="M1406" s="33" t="n"/>
      <c r="N1406" s="8" t="n"/>
      <c r="AG1406" s="8" t="n"/>
      <c r="AI1406" s="30" t="n"/>
      <c r="AK1406" s="30" t="n"/>
      <c r="AL1406" s="21" t="n"/>
      <c r="AM1406" s="23" t="n"/>
      <c r="AW1406" s="40" t="n"/>
      <c r="AY1406" s="40" t="n"/>
      <c r="BA1406" s="18" t="n"/>
      <c r="BC1406" s="18" t="n"/>
      <c r="BD1406" s="18" t="n"/>
      <c r="BK1406" s="18" t="n"/>
      <c r="BN1406" s="18" t="n"/>
      <c r="BY1406" s="18" t="n"/>
      <c r="CC1406" s="18" t="n"/>
      <c r="CH1406" s="18" t="n"/>
      <c r="CS1406" s="18" t="n"/>
      <c r="DD1406" s="34" t="inlineStr">
        <is>
          <t>X</t>
        </is>
      </c>
    </row>
    <row r="1407">
      <c r="D1407" s="12" t="n"/>
      <c r="E1407" s="14" t="n"/>
      <c r="H1407" s="16" t="n"/>
      <c r="I1407" s="11" t="n"/>
      <c r="J1407" s="33" t="n"/>
      <c r="K1407" s="33" t="n"/>
      <c r="L1407" s="33" t="n"/>
      <c r="M1407" s="33" t="n"/>
      <c r="N1407" s="8" t="n"/>
      <c r="AG1407" s="8" t="n"/>
      <c r="AI1407" s="30" t="n"/>
      <c r="AK1407" s="30" t="n"/>
      <c r="AL1407" s="21" t="n"/>
      <c r="AM1407" s="23" t="n"/>
      <c r="AW1407" s="40" t="n"/>
      <c r="AY1407" s="40" t="n"/>
      <c r="BA1407" s="18" t="n"/>
      <c r="BC1407" s="18" t="n"/>
      <c r="BD1407" s="18" t="n"/>
      <c r="BK1407" s="18" t="n"/>
      <c r="BN1407" s="18" t="n"/>
      <c r="BY1407" s="18" t="n"/>
      <c r="CC1407" s="18" t="n"/>
      <c r="CH1407" s="18" t="n"/>
      <c r="CS1407" s="18" t="n"/>
      <c r="DD1407" s="34" t="inlineStr">
        <is>
          <t>X</t>
        </is>
      </c>
    </row>
    <row r="1408">
      <c r="D1408" s="12" t="n"/>
      <c r="E1408" s="14" t="n"/>
      <c r="H1408" s="16" t="n"/>
      <c r="I1408" s="11" t="n"/>
      <c r="J1408" s="33" t="n"/>
      <c r="K1408" s="33" t="n"/>
      <c r="L1408" s="33" t="n"/>
      <c r="M1408" s="33" t="n"/>
      <c r="N1408" s="8" t="n"/>
      <c r="AG1408" s="8" t="n"/>
      <c r="AI1408" s="30" t="n"/>
      <c r="AK1408" s="30" t="n"/>
      <c r="AL1408" s="21" t="n"/>
      <c r="AM1408" s="23" t="n"/>
      <c r="AW1408" s="40" t="n"/>
      <c r="AY1408" s="40" t="n"/>
      <c r="BA1408" s="18" t="n"/>
      <c r="BC1408" s="18" t="n"/>
      <c r="BD1408" s="18" t="n"/>
      <c r="BK1408" s="18" t="n"/>
      <c r="BN1408" s="18" t="n"/>
      <c r="BY1408" s="18" t="n"/>
      <c r="CC1408" s="18" t="n"/>
      <c r="CH1408" s="18" t="n"/>
      <c r="CS1408" s="18" t="n"/>
      <c r="DD1408" s="34" t="inlineStr">
        <is>
          <t>X</t>
        </is>
      </c>
    </row>
    <row r="1409">
      <c r="D1409" s="12" t="n"/>
      <c r="E1409" s="14" t="n"/>
      <c r="H1409" s="16" t="n"/>
      <c r="I1409" s="11" t="n"/>
      <c r="J1409" s="33" t="n"/>
      <c r="K1409" s="33" t="n"/>
      <c r="L1409" s="33" t="n"/>
      <c r="M1409" s="33" t="n"/>
      <c r="N1409" s="8" t="n"/>
      <c r="AG1409" s="8" t="n"/>
      <c r="AI1409" s="30" t="n"/>
      <c r="AK1409" s="30" t="n"/>
      <c r="AL1409" s="21" t="n"/>
      <c r="AM1409" s="23" t="n"/>
      <c r="AW1409" s="40" t="n"/>
      <c r="AY1409" s="40" t="n"/>
      <c r="BA1409" s="18" t="n"/>
      <c r="BC1409" s="18" t="n"/>
      <c r="BD1409" s="18" t="n"/>
      <c r="BK1409" s="18" t="n"/>
      <c r="BN1409" s="18" t="n"/>
      <c r="BY1409" s="18" t="n"/>
      <c r="CC1409" s="18" t="n"/>
      <c r="CH1409" s="18" t="n"/>
      <c r="CS1409" s="18" t="n"/>
      <c r="DD1409" s="34" t="inlineStr">
        <is>
          <t>X</t>
        </is>
      </c>
    </row>
    <row r="1410">
      <c r="D1410" s="12" t="n"/>
      <c r="E1410" s="14" t="n"/>
      <c r="H1410" s="16" t="n"/>
      <c r="I1410" s="11" t="n"/>
      <c r="J1410" s="33" t="n"/>
      <c r="K1410" s="33" t="n"/>
      <c r="L1410" s="33" t="n"/>
      <c r="M1410" s="33" t="n"/>
      <c r="N1410" s="8" t="n"/>
      <c r="AG1410" s="8" t="n"/>
      <c r="AI1410" s="30" t="n"/>
      <c r="AK1410" s="30" t="n"/>
      <c r="AL1410" s="21" t="n"/>
      <c r="AM1410" s="23" t="n"/>
      <c r="AW1410" s="40" t="n"/>
      <c r="AY1410" s="40" t="n"/>
      <c r="BA1410" s="18" t="n"/>
      <c r="BC1410" s="18" t="n"/>
      <c r="BD1410" s="18" t="n"/>
      <c r="BK1410" s="18" t="n"/>
      <c r="BN1410" s="18" t="n"/>
      <c r="BY1410" s="18" t="n"/>
      <c r="CC1410" s="18" t="n"/>
      <c r="CH1410" s="18" t="n"/>
      <c r="CS1410" s="18" t="n"/>
      <c r="DD1410" s="34" t="inlineStr">
        <is>
          <t>X</t>
        </is>
      </c>
    </row>
    <row r="1411">
      <c r="D1411" s="12" t="n"/>
      <c r="E1411" s="14" t="n"/>
      <c r="H1411" s="16" t="n"/>
      <c r="I1411" s="11" t="n"/>
      <c r="J1411" s="33" t="n"/>
      <c r="K1411" s="33" t="n"/>
      <c r="L1411" s="33" t="n"/>
      <c r="M1411" s="33" t="n"/>
      <c r="N1411" s="8" t="n"/>
      <c r="AG1411" s="8" t="n"/>
      <c r="AI1411" s="30" t="n"/>
      <c r="AK1411" s="30" t="n"/>
      <c r="AL1411" s="21" t="n"/>
      <c r="AM1411" s="23" t="n"/>
      <c r="AW1411" s="40" t="n"/>
      <c r="AY1411" s="40" t="n"/>
      <c r="BA1411" s="18" t="n"/>
      <c r="BC1411" s="18" t="n"/>
      <c r="BD1411" s="18" t="n"/>
      <c r="BK1411" s="18" t="n"/>
      <c r="BN1411" s="18" t="n"/>
      <c r="BY1411" s="18" t="n"/>
      <c r="CC1411" s="18" t="n"/>
      <c r="CH1411" s="18" t="n"/>
      <c r="CS1411" s="18" t="n"/>
      <c r="DD1411" s="34" t="inlineStr">
        <is>
          <t>X</t>
        </is>
      </c>
    </row>
    <row r="1412">
      <c r="D1412" s="12" t="n"/>
      <c r="E1412" s="14" t="n"/>
      <c r="H1412" s="16" t="n"/>
      <c r="I1412" s="11" t="n"/>
      <c r="J1412" s="33" t="n"/>
      <c r="K1412" s="33" t="n"/>
      <c r="L1412" s="33" t="n"/>
      <c r="M1412" s="33" t="n"/>
      <c r="N1412" s="8" t="n"/>
      <c r="AG1412" s="8" t="n"/>
      <c r="AI1412" s="30" t="n"/>
      <c r="AK1412" s="30" t="n"/>
      <c r="AL1412" s="21" t="n"/>
      <c r="AM1412" s="23" t="n"/>
      <c r="AW1412" s="40" t="n"/>
      <c r="AY1412" s="40" t="n"/>
      <c r="BA1412" s="18" t="n"/>
      <c r="BC1412" s="18" t="n"/>
      <c r="BD1412" s="18" t="n"/>
      <c r="BK1412" s="18" t="n"/>
      <c r="BN1412" s="18" t="n"/>
      <c r="BY1412" s="18" t="n"/>
      <c r="CC1412" s="18" t="n"/>
      <c r="CH1412" s="18" t="n"/>
      <c r="CS1412" s="18" t="n"/>
      <c r="DD1412" s="34" t="inlineStr">
        <is>
          <t>X</t>
        </is>
      </c>
    </row>
    <row r="1413">
      <c r="D1413" s="12" t="n"/>
      <c r="E1413" s="14" t="n"/>
      <c r="H1413" s="16" t="n"/>
      <c r="I1413" s="11" t="n"/>
      <c r="J1413" s="33" t="n"/>
      <c r="K1413" s="33" t="n"/>
      <c r="L1413" s="33" t="n"/>
      <c r="M1413" s="33" t="n"/>
      <c r="N1413" s="8" t="n"/>
      <c r="AG1413" s="8" t="n"/>
      <c r="AI1413" s="30" t="n"/>
      <c r="AK1413" s="30" t="n"/>
      <c r="AL1413" s="21" t="n"/>
      <c r="AM1413" s="23" t="n"/>
      <c r="AW1413" s="40" t="n"/>
      <c r="AY1413" s="40" t="n"/>
      <c r="BA1413" s="18" t="n"/>
      <c r="BC1413" s="18" t="n"/>
      <c r="BD1413" s="18" t="n"/>
      <c r="BK1413" s="18" t="n"/>
      <c r="BN1413" s="18" t="n"/>
      <c r="BY1413" s="18" t="n"/>
      <c r="CC1413" s="18" t="n"/>
      <c r="CH1413" s="18" t="n"/>
      <c r="CS1413" s="18" t="n"/>
      <c r="DD1413" s="34" t="inlineStr">
        <is>
          <t>X</t>
        </is>
      </c>
    </row>
    <row r="1414">
      <c r="D1414" s="12" t="n"/>
      <c r="E1414" s="14" t="n"/>
      <c r="H1414" s="16" t="n"/>
      <c r="I1414" s="11" t="n"/>
      <c r="J1414" s="33" t="n"/>
      <c r="K1414" s="33" t="n"/>
      <c r="L1414" s="33" t="n"/>
      <c r="M1414" s="33" t="n"/>
      <c r="N1414" s="8" t="n"/>
      <c r="AG1414" s="8" t="n"/>
      <c r="AI1414" s="30" t="n"/>
      <c r="AK1414" s="30" t="n"/>
      <c r="AL1414" s="21" t="n"/>
      <c r="AM1414" s="23" t="n"/>
      <c r="AW1414" s="40" t="n"/>
      <c r="AY1414" s="40" t="n"/>
      <c r="BA1414" s="18" t="n"/>
      <c r="BC1414" s="18" t="n"/>
      <c r="BD1414" s="18" t="n"/>
      <c r="BK1414" s="18" t="n"/>
      <c r="BN1414" s="18" t="n"/>
      <c r="BY1414" s="18" t="n"/>
      <c r="CC1414" s="18" t="n"/>
      <c r="CH1414" s="18" t="n"/>
      <c r="CS1414" s="18" t="n"/>
      <c r="DD1414" s="34" t="inlineStr">
        <is>
          <t>X</t>
        </is>
      </c>
    </row>
    <row r="1415">
      <c r="D1415" s="12" t="n"/>
      <c r="E1415" s="14" t="n"/>
      <c r="H1415" s="16" t="n"/>
      <c r="I1415" s="11" t="n"/>
      <c r="J1415" s="33" t="n"/>
      <c r="K1415" s="33" t="n"/>
      <c r="L1415" s="33" t="n"/>
      <c r="M1415" s="33" t="n"/>
      <c r="N1415" s="8" t="n"/>
      <c r="AG1415" s="8" t="n"/>
      <c r="AI1415" s="30" t="n"/>
      <c r="AK1415" s="30" t="n"/>
      <c r="AL1415" s="21" t="n"/>
      <c r="AM1415" s="23" t="n"/>
      <c r="AW1415" s="40" t="n"/>
      <c r="AY1415" s="40" t="n"/>
      <c r="BA1415" s="18" t="n"/>
      <c r="BC1415" s="18" t="n"/>
      <c r="BD1415" s="18" t="n"/>
      <c r="BK1415" s="18" t="n"/>
      <c r="BN1415" s="18" t="n"/>
      <c r="BY1415" s="18" t="n"/>
      <c r="CC1415" s="18" t="n"/>
      <c r="CH1415" s="18" t="n"/>
      <c r="CS1415" s="18" t="n"/>
      <c r="DD1415" s="34" t="inlineStr">
        <is>
          <t>X</t>
        </is>
      </c>
    </row>
    <row r="1416">
      <c r="D1416" s="12" t="n"/>
      <c r="E1416" s="14" t="n"/>
      <c r="H1416" s="16" t="n"/>
      <c r="I1416" s="11" t="n"/>
      <c r="J1416" s="33" t="n"/>
      <c r="K1416" s="33" t="n"/>
      <c r="L1416" s="33" t="n"/>
      <c r="M1416" s="33" t="n"/>
      <c r="N1416" s="8" t="n"/>
      <c r="AG1416" s="8" t="n"/>
      <c r="AI1416" s="30" t="n"/>
      <c r="AK1416" s="30" t="n"/>
      <c r="AL1416" s="21" t="n"/>
      <c r="AM1416" s="23" t="n"/>
      <c r="AW1416" s="40" t="n"/>
      <c r="AY1416" s="40" t="n"/>
      <c r="BA1416" s="18" t="n"/>
      <c r="BC1416" s="18" t="n"/>
      <c r="BD1416" s="18" t="n"/>
      <c r="BK1416" s="18" t="n"/>
      <c r="BN1416" s="18" t="n"/>
      <c r="BY1416" s="18" t="n"/>
      <c r="CC1416" s="18" t="n"/>
      <c r="CH1416" s="18" t="n"/>
      <c r="CS1416" s="18" t="n"/>
      <c r="DD1416" s="34" t="inlineStr">
        <is>
          <t>X</t>
        </is>
      </c>
    </row>
    <row r="1417">
      <c r="D1417" s="12" t="n"/>
      <c r="E1417" s="14" t="n"/>
      <c r="H1417" s="16" t="n"/>
      <c r="I1417" s="11" t="n"/>
      <c r="J1417" s="33" t="n"/>
      <c r="K1417" s="33" t="n"/>
      <c r="L1417" s="33" t="n"/>
      <c r="M1417" s="33" t="n"/>
      <c r="N1417" s="8" t="n"/>
      <c r="AG1417" s="8" t="n"/>
      <c r="AI1417" s="30" t="n"/>
      <c r="AK1417" s="30" t="n"/>
      <c r="AL1417" s="21" t="n"/>
      <c r="AM1417" s="23" t="n"/>
      <c r="AW1417" s="40" t="n"/>
      <c r="AY1417" s="40" t="n"/>
      <c r="BA1417" s="18" t="n"/>
      <c r="BC1417" s="18" t="n"/>
      <c r="BD1417" s="18" t="n"/>
      <c r="BK1417" s="18" t="n"/>
      <c r="BN1417" s="18" t="n"/>
      <c r="BY1417" s="18" t="n"/>
      <c r="CC1417" s="18" t="n"/>
      <c r="CH1417" s="18" t="n"/>
      <c r="CS1417" s="18" t="n"/>
      <c r="DD1417" s="34" t="inlineStr">
        <is>
          <t>X</t>
        </is>
      </c>
    </row>
    <row r="1418">
      <c r="D1418" s="12" t="n"/>
      <c r="E1418" s="14" t="n"/>
      <c r="H1418" s="16" t="n"/>
      <c r="I1418" s="11" t="n"/>
      <c r="J1418" s="33" t="n"/>
      <c r="K1418" s="33" t="n"/>
      <c r="L1418" s="33" t="n"/>
      <c r="M1418" s="33" t="n"/>
      <c r="N1418" s="8" t="n"/>
      <c r="AG1418" s="8" t="n"/>
      <c r="AI1418" s="30" t="n"/>
      <c r="AK1418" s="30" t="n"/>
      <c r="AL1418" s="21" t="n"/>
      <c r="AM1418" s="23" t="n"/>
      <c r="AW1418" s="40" t="n"/>
      <c r="AY1418" s="40" t="n"/>
      <c r="BA1418" s="18" t="n"/>
      <c r="BC1418" s="18" t="n"/>
      <c r="BD1418" s="18" t="n"/>
      <c r="BK1418" s="18" t="n"/>
      <c r="BN1418" s="18" t="n"/>
      <c r="BY1418" s="18" t="n"/>
      <c r="CC1418" s="18" t="n"/>
      <c r="CH1418" s="18" t="n"/>
      <c r="CS1418" s="18" t="n"/>
      <c r="DD1418" s="34" t="inlineStr">
        <is>
          <t>X</t>
        </is>
      </c>
    </row>
    <row r="1419">
      <c r="D1419" s="12" t="n"/>
      <c r="E1419" s="14" t="n"/>
      <c r="H1419" s="16" t="n"/>
      <c r="I1419" s="11" t="n"/>
      <c r="J1419" s="33" t="n"/>
      <c r="K1419" s="33" t="n"/>
      <c r="L1419" s="33" t="n"/>
      <c r="M1419" s="33" t="n"/>
      <c r="N1419" s="8" t="n"/>
      <c r="AG1419" s="8" t="n"/>
      <c r="AI1419" s="30" t="n"/>
      <c r="AK1419" s="30" t="n"/>
      <c r="AL1419" s="21" t="n"/>
      <c r="AM1419" s="23" t="n"/>
      <c r="AW1419" s="40" t="n"/>
      <c r="AY1419" s="40" t="n"/>
      <c r="BA1419" s="18" t="n"/>
      <c r="BC1419" s="18" t="n"/>
      <c r="BD1419" s="18" t="n"/>
      <c r="BK1419" s="18" t="n"/>
      <c r="BN1419" s="18" t="n"/>
      <c r="BY1419" s="18" t="n"/>
      <c r="CC1419" s="18" t="n"/>
      <c r="CH1419" s="18" t="n"/>
      <c r="CS1419" s="18" t="n"/>
      <c r="DD1419" s="34" t="inlineStr">
        <is>
          <t>X</t>
        </is>
      </c>
    </row>
    <row r="1420">
      <c r="D1420" s="12" t="n"/>
      <c r="E1420" s="14" t="n"/>
      <c r="H1420" s="16" t="n"/>
      <c r="I1420" s="11" t="n"/>
      <c r="J1420" s="33" t="n"/>
      <c r="K1420" s="33" t="n"/>
      <c r="L1420" s="33" t="n"/>
      <c r="M1420" s="33" t="n"/>
      <c r="N1420" s="8" t="n"/>
      <c r="AG1420" s="8" t="n"/>
      <c r="AI1420" s="30" t="n"/>
      <c r="AK1420" s="30" t="n"/>
      <c r="AL1420" s="21" t="n"/>
      <c r="AM1420" s="23" t="n"/>
      <c r="AW1420" s="40" t="n"/>
      <c r="AY1420" s="40" t="n"/>
      <c r="BA1420" s="18" t="n"/>
      <c r="BC1420" s="18" t="n"/>
      <c r="BD1420" s="18" t="n"/>
      <c r="BK1420" s="18" t="n"/>
      <c r="BN1420" s="18" t="n"/>
      <c r="BY1420" s="18" t="n"/>
      <c r="CC1420" s="18" t="n"/>
      <c r="CH1420" s="18" t="n"/>
      <c r="CS1420" s="18" t="n"/>
      <c r="DD1420" s="34" t="inlineStr">
        <is>
          <t>X</t>
        </is>
      </c>
    </row>
    <row r="1421">
      <c r="D1421" s="12" t="n"/>
      <c r="E1421" s="14" t="n"/>
      <c r="H1421" s="16" t="n"/>
      <c r="I1421" s="11" t="n"/>
      <c r="J1421" s="33" t="n"/>
      <c r="K1421" s="33" t="n"/>
      <c r="L1421" s="33" t="n"/>
      <c r="M1421" s="33" t="n"/>
      <c r="N1421" s="8" t="n"/>
      <c r="AG1421" s="8" t="n"/>
      <c r="AI1421" s="30" t="n"/>
      <c r="AK1421" s="30" t="n"/>
      <c r="AL1421" s="21" t="n"/>
      <c r="AM1421" s="23" t="n"/>
      <c r="AW1421" s="40" t="n"/>
      <c r="AY1421" s="40" t="n"/>
      <c r="BA1421" s="18" t="n"/>
      <c r="BC1421" s="18" t="n"/>
      <c r="BD1421" s="18" t="n"/>
      <c r="BK1421" s="18" t="n"/>
      <c r="BN1421" s="18" t="n"/>
      <c r="BY1421" s="18" t="n"/>
      <c r="CC1421" s="18" t="n"/>
      <c r="CH1421" s="18" t="n"/>
      <c r="CS1421" s="18" t="n"/>
      <c r="DD1421" s="34" t="inlineStr">
        <is>
          <t>X</t>
        </is>
      </c>
    </row>
    <row r="1422">
      <c r="D1422" s="12" t="n"/>
      <c r="E1422" s="14" t="n"/>
      <c r="H1422" s="16" t="n"/>
      <c r="I1422" s="11" t="n"/>
      <c r="J1422" s="33" t="n"/>
      <c r="K1422" s="33" t="n"/>
      <c r="L1422" s="33" t="n"/>
      <c r="M1422" s="33" t="n"/>
      <c r="N1422" s="8" t="n"/>
      <c r="AG1422" s="8" t="n"/>
      <c r="AI1422" s="30" t="n"/>
      <c r="AK1422" s="30" t="n"/>
      <c r="AL1422" s="21" t="n"/>
      <c r="AM1422" s="23" t="n"/>
      <c r="AW1422" s="40" t="n"/>
      <c r="AY1422" s="40" t="n"/>
      <c r="BA1422" s="18" t="n"/>
      <c r="BC1422" s="18" t="n"/>
      <c r="BD1422" s="18" t="n"/>
      <c r="BK1422" s="18" t="n"/>
      <c r="BN1422" s="18" t="n"/>
      <c r="BY1422" s="18" t="n"/>
      <c r="CC1422" s="18" t="n"/>
      <c r="CH1422" s="18" t="n"/>
      <c r="CS1422" s="18" t="n"/>
      <c r="DD1422" s="34" t="inlineStr">
        <is>
          <t>X</t>
        </is>
      </c>
    </row>
    <row r="1423">
      <c r="D1423" s="12" t="n"/>
      <c r="E1423" s="14" t="n"/>
      <c r="H1423" s="16" t="n"/>
      <c r="I1423" s="11" t="n"/>
      <c r="J1423" s="33" t="n"/>
      <c r="K1423" s="33" t="n"/>
      <c r="L1423" s="33" t="n"/>
      <c r="M1423" s="33" t="n"/>
      <c r="N1423" s="8" t="n"/>
      <c r="AG1423" s="8" t="n"/>
      <c r="AI1423" s="30" t="n"/>
      <c r="AK1423" s="30" t="n"/>
      <c r="AL1423" s="21" t="n"/>
      <c r="AM1423" s="23" t="n"/>
      <c r="AW1423" s="40" t="n"/>
      <c r="AY1423" s="40" t="n"/>
      <c r="BA1423" s="18" t="n"/>
      <c r="BC1423" s="18" t="n"/>
      <c r="BD1423" s="18" t="n"/>
      <c r="BK1423" s="18" t="n"/>
      <c r="BN1423" s="18" t="n"/>
      <c r="BY1423" s="18" t="n"/>
      <c r="CC1423" s="18" t="n"/>
      <c r="CH1423" s="18" t="n"/>
      <c r="CS1423" s="18" t="n"/>
      <c r="DD1423" s="34" t="inlineStr">
        <is>
          <t>X</t>
        </is>
      </c>
    </row>
    <row r="1424">
      <c r="D1424" s="12" t="n"/>
      <c r="E1424" s="14" t="n"/>
      <c r="H1424" s="16" t="n"/>
      <c r="I1424" s="11" t="n"/>
      <c r="J1424" s="33" t="n"/>
      <c r="K1424" s="33" t="n"/>
      <c r="L1424" s="33" t="n"/>
      <c r="M1424" s="33" t="n"/>
      <c r="N1424" s="8" t="n"/>
      <c r="AG1424" s="8" t="n"/>
      <c r="AI1424" s="30" t="n"/>
      <c r="AK1424" s="30" t="n"/>
      <c r="AL1424" s="21" t="n"/>
      <c r="AM1424" s="23" t="n"/>
      <c r="AW1424" s="40" t="n"/>
      <c r="AY1424" s="40" t="n"/>
      <c r="BA1424" s="18" t="n"/>
      <c r="BC1424" s="18" t="n"/>
      <c r="BD1424" s="18" t="n"/>
      <c r="BK1424" s="18" t="n"/>
      <c r="BN1424" s="18" t="n"/>
      <c r="BY1424" s="18" t="n"/>
      <c r="CC1424" s="18" t="n"/>
      <c r="CH1424" s="18" t="n"/>
      <c r="CS1424" s="18" t="n"/>
      <c r="DD1424" s="34" t="inlineStr">
        <is>
          <t>X</t>
        </is>
      </c>
    </row>
    <row r="1425">
      <c r="D1425" s="12" t="n"/>
      <c r="E1425" s="14" t="n"/>
      <c r="H1425" s="16" t="n"/>
      <c r="I1425" s="11" t="n"/>
      <c r="J1425" s="33" t="n"/>
      <c r="K1425" s="33" t="n"/>
      <c r="L1425" s="33" t="n"/>
      <c r="M1425" s="33" t="n"/>
      <c r="N1425" s="8" t="n"/>
      <c r="AG1425" s="8" t="n"/>
      <c r="AI1425" s="30" t="n"/>
      <c r="AK1425" s="30" t="n"/>
      <c r="AL1425" s="21" t="n"/>
      <c r="AM1425" s="23" t="n"/>
      <c r="AW1425" s="40" t="n"/>
      <c r="AY1425" s="40" t="n"/>
      <c r="BA1425" s="18" t="n"/>
      <c r="BC1425" s="18" t="n"/>
      <c r="BD1425" s="18" t="n"/>
      <c r="BK1425" s="18" t="n"/>
      <c r="BN1425" s="18" t="n"/>
      <c r="BY1425" s="18" t="n"/>
      <c r="CC1425" s="18" t="n"/>
      <c r="CH1425" s="18" t="n"/>
      <c r="CS1425" s="18" t="n"/>
      <c r="DD1425" s="34" t="inlineStr">
        <is>
          <t>X</t>
        </is>
      </c>
    </row>
    <row r="1426">
      <c r="D1426" s="12" t="n"/>
      <c r="E1426" s="14" t="n"/>
      <c r="H1426" s="16" t="n"/>
      <c r="I1426" s="11" t="n"/>
      <c r="J1426" s="33" t="n"/>
      <c r="K1426" s="33" t="n"/>
      <c r="L1426" s="33" t="n"/>
      <c r="M1426" s="33" t="n"/>
      <c r="N1426" s="8" t="n"/>
      <c r="AG1426" s="8" t="n"/>
      <c r="AI1426" s="30" t="n"/>
      <c r="AK1426" s="30" t="n"/>
      <c r="AL1426" s="21" t="n"/>
      <c r="AM1426" s="23" t="n"/>
      <c r="AW1426" s="40" t="n"/>
      <c r="AY1426" s="40" t="n"/>
      <c r="BA1426" s="18" t="n"/>
      <c r="BC1426" s="18" t="n"/>
      <c r="BD1426" s="18" t="n"/>
      <c r="BK1426" s="18" t="n"/>
      <c r="BN1426" s="18" t="n"/>
      <c r="BY1426" s="18" t="n"/>
      <c r="CC1426" s="18" t="n"/>
      <c r="CH1426" s="18" t="n"/>
      <c r="CS1426" s="18" t="n"/>
      <c r="DD1426" s="34" t="inlineStr">
        <is>
          <t>X</t>
        </is>
      </c>
    </row>
    <row r="1427">
      <c r="D1427" s="12" t="n"/>
      <c r="E1427" s="14" t="n"/>
      <c r="H1427" s="16" t="n"/>
      <c r="I1427" s="11" t="n"/>
      <c r="J1427" s="33" t="n"/>
      <c r="K1427" s="33" t="n"/>
      <c r="L1427" s="33" t="n"/>
      <c r="M1427" s="33" t="n"/>
      <c r="N1427" s="8" t="n"/>
      <c r="AG1427" s="8" t="n"/>
      <c r="AI1427" s="30" t="n"/>
      <c r="AK1427" s="30" t="n"/>
      <c r="AL1427" s="21" t="n"/>
      <c r="AM1427" s="23" t="n"/>
      <c r="AW1427" s="40" t="n"/>
      <c r="AY1427" s="40" t="n"/>
      <c r="BA1427" s="18" t="n"/>
      <c r="BC1427" s="18" t="n"/>
      <c r="BD1427" s="18" t="n"/>
      <c r="BK1427" s="18" t="n"/>
      <c r="BN1427" s="18" t="n"/>
      <c r="BY1427" s="18" t="n"/>
      <c r="CC1427" s="18" t="n"/>
      <c r="CH1427" s="18" t="n"/>
      <c r="CS1427" s="18" t="n"/>
      <c r="DD1427" s="34" t="inlineStr">
        <is>
          <t>X</t>
        </is>
      </c>
    </row>
    <row r="1428">
      <c r="D1428" s="12" t="n"/>
      <c r="E1428" s="14" t="n"/>
      <c r="H1428" s="16" t="n"/>
      <c r="I1428" s="11" t="n"/>
      <c r="J1428" s="33" t="n"/>
      <c r="K1428" s="33" t="n"/>
      <c r="L1428" s="33" t="n"/>
      <c r="M1428" s="33" t="n"/>
      <c r="N1428" s="8" t="n"/>
      <c r="AG1428" s="8" t="n"/>
      <c r="AI1428" s="30" t="n"/>
      <c r="AK1428" s="30" t="n"/>
      <c r="AL1428" s="21" t="n"/>
      <c r="AM1428" s="23" t="n"/>
      <c r="AW1428" s="40" t="n"/>
      <c r="AY1428" s="40" t="n"/>
      <c r="BA1428" s="18" t="n"/>
      <c r="BC1428" s="18" t="n"/>
      <c r="BD1428" s="18" t="n"/>
      <c r="BK1428" s="18" t="n"/>
      <c r="BN1428" s="18" t="n"/>
      <c r="BY1428" s="18" t="n"/>
      <c r="CC1428" s="18" t="n"/>
      <c r="CH1428" s="18" t="n"/>
      <c r="CS1428" s="18" t="n"/>
      <c r="DD1428" s="34" t="inlineStr">
        <is>
          <t>X</t>
        </is>
      </c>
    </row>
    <row r="1429">
      <c r="D1429" s="12" t="n"/>
      <c r="E1429" s="14" t="n"/>
      <c r="H1429" s="16" t="n"/>
      <c r="I1429" s="11" t="n"/>
      <c r="J1429" s="33" t="n"/>
      <c r="K1429" s="33" t="n"/>
      <c r="L1429" s="33" t="n"/>
      <c r="M1429" s="33" t="n"/>
      <c r="N1429" s="8" t="n"/>
      <c r="AG1429" s="8" t="n"/>
      <c r="AI1429" s="30" t="n"/>
      <c r="AK1429" s="30" t="n"/>
      <c r="AL1429" s="21" t="n"/>
      <c r="AM1429" s="23" t="n"/>
      <c r="AW1429" s="40" t="n"/>
      <c r="AY1429" s="40" t="n"/>
      <c r="BA1429" s="18" t="n"/>
      <c r="BC1429" s="18" t="n"/>
      <c r="BD1429" s="18" t="n"/>
      <c r="BK1429" s="18" t="n"/>
      <c r="BN1429" s="18" t="n"/>
      <c r="BY1429" s="18" t="n"/>
      <c r="CC1429" s="18" t="n"/>
      <c r="CH1429" s="18" t="n"/>
      <c r="CS1429" s="18" t="n"/>
      <c r="DD1429" s="34" t="inlineStr">
        <is>
          <t>X</t>
        </is>
      </c>
    </row>
    <row r="1430">
      <c r="D1430" s="12" t="n"/>
      <c r="E1430" s="14" t="n"/>
      <c r="H1430" s="16" t="n"/>
      <c r="I1430" s="11" t="n"/>
      <c r="J1430" s="33" t="n"/>
      <c r="K1430" s="33" t="n"/>
      <c r="L1430" s="33" t="n"/>
      <c r="M1430" s="33" t="n"/>
      <c r="N1430" s="8" t="n"/>
      <c r="AG1430" s="8" t="n"/>
      <c r="AI1430" s="30" t="n"/>
      <c r="AK1430" s="30" t="n"/>
      <c r="AL1430" s="21" t="n"/>
      <c r="AM1430" s="23" t="n"/>
      <c r="AW1430" s="40" t="n"/>
      <c r="AY1430" s="40" t="n"/>
      <c r="BA1430" s="18" t="n"/>
      <c r="BC1430" s="18" t="n"/>
      <c r="BD1430" s="18" t="n"/>
      <c r="BK1430" s="18" t="n"/>
      <c r="BN1430" s="18" t="n"/>
      <c r="BY1430" s="18" t="n"/>
      <c r="CC1430" s="18" t="n"/>
      <c r="CH1430" s="18" t="n"/>
      <c r="CS1430" s="18" t="n"/>
      <c r="DD1430" s="34" t="inlineStr">
        <is>
          <t>X</t>
        </is>
      </c>
    </row>
    <row r="1431">
      <c r="D1431" s="12" t="n"/>
      <c r="E1431" s="14" t="n"/>
      <c r="H1431" s="16" t="n"/>
      <c r="I1431" s="11" t="n"/>
      <c r="J1431" s="33" t="n"/>
      <c r="K1431" s="33" t="n"/>
      <c r="L1431" s="33" t="n"/>
      <c r="M1431" s="33" t="n"/>
      <c r="N1431" s="8" t="n"/>
      <c r="AG1431" s="8" t="n"/>
      <c r="AI1431" s="30" t="n"/>
      <c r="AK1431" s="30" t="n"/>
      <c r="AL1431" s="21" t="n"/>
      <c r="AM1431" s="23" t="n"/>
      <c r="AW1431" s="40" t="n"/>
      <c r="AY1431" s="40" t="n"/>
      <c r="BA1431" s="18" t="n"/>
      <c r="BC1431" s="18" t="n"/>
      <c r="BD1431" s="18" t="n"/>
      <c r="BK1431" s="18" t="n"/>
      <c r="BN1431" s="18" t="n"/>
      <c r="BY1431" s="18" t="n"/>
      <c r="CC1431" s="18" t="n"/>
      <c r="CH1431" s="18" t="n"/>
      <c r="CS1431" s="18" t="n"/>
      <c r="DD1431" s="34" t="inlineStr">
        <is>
          <t>X</t>
        </is>
      </c>
    </row>
    <row r="1432">
      <c r="D1432" s="12" t="n"/>
      <c r="E1432" s="14" t="n"/>
      <c r="H1432" s="16" t="n"/>
      <c r="I1432" s="11" t="n"/>
      <c r="J1432" s="33" t="n"/>
      <c r="K1432" s="33" t="n"/>
      <c r="L1432" s="33" t="n"/>
      <c r="M1432" s="33" t="n"/>
      <c r="N1432" s="8" t="n"/>
      <c r="AG1432" s="8" t="n"/>
      <c r="AI1432" s="30" t="n"/>
      <c r="AK1432" s="30" t="n"/>
      <c r="AL1432" s="21" t="n"/>
      <c r="AM1432" s="23" t="n"/>
      <c r="AW1432" s="40" t="n"/>
      <c r="AY1432" s="40" t="n"/>
      <c r="BA1432" s="18" t="n"/>
      <c r="BC1432" s="18" t="n"/>
      <c r="BD1432" s="18" t="n"/>
      <c r="BK1432" s="18" t="n"/>
      <c r="BN1432" s="18" t="n"/>
      <c r="BY1432" s="18" t="n"/>
      <c r="CC1432" s="18" t="n"/>
      <c r="CH1432" s="18" t="n"/>
      <c r="CS1432" s="18" t="n"/>
      <c r="DD1432" s="34" t="inlineStr">
        <is>
          <t>X</t>
        </is>
      </c>
    </row>
    <row r="1433">
      <c r="D1433" s="12" t="n"/>
      <c r="E1433" s="14" t="n"/>
      <c r="H1433" s="16" t="n"/>
      <c r="I1433" s="11" t="n"/>
      <c r="J1433" s="33" t="n"/>
      <c r="K1433" s="33" t="n"/>
      <c r="L1433" s="33" t="n"/>
      <c r="M1433" s="33" t="n"/>
      <c r="N1433" s="8" t="n"/>
      <c r="AG1433" s="8" t="n"/>
      <c r="AI1433" s="30" t="n"/>
      <c r="AK1433" s="30" t="n"/>
      <c r="AL1433" s="21" t="n"/>
      <c r="AM1433" s="23" t="n"/>
      <c r="AW1433" s="40" t="n"/>
      <c r="AY1433" s="40" t="n"/>
      <c r="BA1433" s="18" t="n"/>
      <c r="BC1433" s="18" t="n"/>
      <c r="BD1433" s="18" t="n"/>
      <c r="BK1433" s="18" t="n"/>
      <c r="BN1433" s="18" t="n"/>
      <c r="BY1433" s="18" t="n"/>
      <c r="CC1433" s="18" t="n"/>
      <c r="CH1433" s="18" t="n"/>
      <c r="CS1433" s="18" t="n"/>
      <c r="DD1433" s="34" t="inlineStr">
        <is>
          <t>X</t>
        </is>
      </c>
    </row>
    <row r="1434">
      <c r="D1434" s="12" t="n"/>
      <c r="E1434" s="14" t="n"/>
      <c r="H1434" s="16" t="n"/>
      <c r="I1434" s="11" t="n"/>
      <c r="J1434" s="33" t="n"/>
      <c r="K1434" s="33" t="n"/>
      <c r="L1434" s="33" t="n"/>
      <c r="M1434" s="33" t="n"/>
      <c r="N1434" s="8" t="n"/>
      <c r="AG1434" s="8" t="n"/>
      <c r="AI1434" s="30" t="n"/>
      <c r="AK1434" s="30" t="n"/>
      <c r="AL1434" s="21" t="n"/>
      <c r="AM1434" s="23" t="n"/>
      <c r="AW1434" s="40" t="n"/>
      <c r="AY1434" s="40" t="n"/>
      <c r="BA1434" s="18" t="n"/>
      <c r="BC1434" s="18" t="n"/>
      <c r="BD1434" s="18" t="n"/>
      <c r="BK1434" s="18" t="n"/>
      <c r="BN1434" s="18" t="n"/>
      <c r="BY1434" s="18" t="n"/>
      <c r="CC1434" s="18" t="n"/>
      <c r="CH1434" s="18" t="n"/>
      <c r="CS1434" s="18" t="n"/>
      <c r="DD1434" s="34" t="inlineStr">
        <is>
          <t>X</t>
        </is>
      </c>
    </row>
    <row r="1435">
      <c r="D1435" s="12" t="n"/>
      <c r="E1435" s="14" t="n"/>
      <c r="H1435" s="16" t="n"/>
      <c r="I1435" s="11" t="n"/>
      <c r="J1435" s="33" t="n"/>
      <c r="K1435" s="33" t="n"/>
      <c r="L1435" s="33" t="n"/>
      <c r="M1435" s="33" t="n"/>
      <c r="N1435" s="8" t="n"/>
      <c r="AG1435" s="8" t="n"/>
      <c r="AI1435" s="30" t="n"/>
      <c r="AK1435" s="30" t="n"/>
      <c r="AL1435" s="21" t="n"/>
      <c r="AM1435" s="23" t="n"/>
      <c r="AW1435" s="40" t="n"/>
      <c r="AY1435" s="40" t="n"/>
      <c r="BA1435" s="18" t="n"/>
      <c r="BC1435" s="18" t="n"/>
      <c r="BD1435" s="18" t="n"/>
      <c r="BK1435" s="18" t="n"/>
      <c r="BN1435" s="18" t="n"/>
      <c r="BY1435" s="18" t="n"/>
      <c r="CC1435" s="18" t="n"/>
      <c r="CH1435" s="18" t="n"/>
      <c r="CS1435" s="18" t="n"/>
      <c r="DD1435" s="34" t="inlineStr">
        <is>
          <t>X</t>
        </is>
      </c>
    </row>
    <row r="1436">
      <c r="D1436" s="12" t="n"/>
      <c r="E1436" s="14" t="n"/>
      <c r="H1436" s="16" t="n"/>
      <c r="I1436" s="11" t="n"/>
      <c r="J1436" s="33" t="n"/>
      <c r="K1436" s="33" t="n"/>
      <c r="L1436" s="33" t="n"/>
      <c r="M1436" s="33" t="n"/>
      <c r="N1436" s="8" t="n"/>
      <c r="AG1436" s="8" t="n"/>
      <c r="AI1436" s="30" t="n"/>
      <c r="AK1436" s="30" t="n"/>
      <c r="AL1436" s="21" t="n"/>
      <c r="AM1436" s="23" t="n"/>
      <c r="AW1436" s="40" t="n"/>
      <c r="AY1436" s="40" t="n"/>
      <c r="BA1436" s="18" t="n"/>
      <c r="BC1436" s="18" t="n"/>
      <c r="BD1436" s="18" t="n"/>
      <c r="BK1436" s="18" t="n"/>
      <c r="BN1436" s="18" t="n"/>
      <c r="BY1436" s="18" t="n"/>
      <c r="CC1436" s="18" t="n"/>
      <c r="CH1436" s="18" t="n"/>
      <c r="CS1436" s="18" t="n"/>
      <c r="DD1436" s="34" t="inlineStr">
        <is>
          <t>X</t>
        </is>
      </c>
    </row>
    <row r="1437">
      <c r="D1437" s="12" t="n"/>
      <c r="E1437" s="14" t="n"/>
      <c r="H1437" s="16" t="n"/>
      <c r="I1437" s="11" t="n"/>
      <c r="J1437" s="33" t="n"/>
      <c r="K1437" s="33" t="n"/>
      <c r="L1437" s="33" t="n"/>
      <c r="M1437" s="33" t="n"/>
      <c r="N1437" s="8" t="n"/>
      <c r="AG1437" s="8" t="n"/>
      <c r="AI1437" s="30" t="n"/>
      <c r="AK1437" s="30" t="n"/>
      <c r="AL1437" s="21" t="n"/>
      <c r="AM1437" s="23" t="n"/>
      <c r="AW1437" s="40" t="n"/>
      <c r="AY1437" s="40" t="n"/>
      <c r="BA1437" s="18" t="n"/>
      <c r="BC1437" s="18" t="n"/>
      <c r="BD1437" s="18" t="n"/>
      <c r="BK1437" s="18" t="n"/>
      <c r="BN1437" s="18" t="n"/>
      <c r="BY1437" s="18" t="n"/>
      <c r="CC1437" s="18" t="n"/>
      <c r="CH1437" s="18" t="n"/>
      <c r="CS1437" s="18" t="n"/>
      <c r="DD1437" s="34" t="inlineStr">
        <is>
          <t>X</t>
        </is>
      </c>
    </row>
    <row r="1438">
      <c r="D1438" s="12" t="n"/>
      <c r="E1438" s="14" t="n"/>
      <c r="H1438" s="16" t="n"/>
      <c r="I1438" s="11" t="n"/>
      <c r="J1438" s="33" t="n"/>
      <c r="K1438" s="33" t="n"/>
      <c r="L1438" s="33" t="n"/>
      <c r="M1438" s="33" t="n"/>
      <c r="N1438" s="8" t="n"/>
      <c r="AG1438" s="8" t="n"/>
      <c r="AI1438" s="30" t="n"/>
      <c r="AK1438" s="30" t="n"/>
      <c r="AL1438" s="21" t="n"/>
      <c r="AM1438" s="23" t="n"/>
      <c r="AW1438" s="40" t="n"/>
      <c r="AY1438" s="40" t="n"/>
      <c r="BA1438" s="18" t="n"/>
      <c r="BC1438" s="18" t="n"/>
      <c r="BD1438" s="18" t="n"/>
      <c r="BK1438" s="18" t="n"/>
      <c r="BN1438" s="18" t="n"/>
      <c r="BY1438" s="18" t="n"/>
      <c r="CC1438" s="18" t="n"/>
      <c r="CH1438" s="18" t="n"/>
      <c r="CS1438" s="18" t="n"/>
      <c r="DD1438" s="34" t="inlineStr">
        <is>
          <t>X</t>
        </is>
      </c>
    </row>
    <row r="1439">
      <c r="D1439" s="12" t="n"/>
      <c r="E1439" s="14" t="n"/>
      <c r="H1439" s="16" t="n"/>
      <c r="I1439" s="11" t="n"/>
      <c r="J1439" s="33" t="n"/>
      <c r="K1439" s="33" t="n"/>
      <c r="L1439" s="33" t="n"/>
      <c r="M1439" s="33" t="n"/>
      <c r="N1439" s="8" t="n"/>
      <c r="AG1439" s="8" t="n"/>
      <c r="AI1439" s="30" t="n"/>
      <c r="AK1439" s="30" t="n"/>
      <c r="AL1439" s="21" t="n"/>
      <c r="AM1439" s="23" t="n"/>
      <c r="AW1439" s="40" t="n"/>
      <c r="AY1439" s="40" t="n"/>
      <c r="BA1439" s="18" t="n"/>
      <c r="BC1439" s="18" t="n"/>
      <c r="BD1439" s="18" t="n"/>
      <c r="BK1439" s="18" t="n"/>
      <c r="BN1439" s="18" t="n"/>
      <c r="BY1439" s="18" t="n"/>
      <c r="CC1439" s="18" t="n"/>
      <c r="CH1439" s="18" t="n"/>
      <c r="CS1439" s="18" t="n"/>
      <c r="DD1439" s="34" t="inlineStr">
        <is>
          <t>X</t>
        </is>
      </c>
    </row>
    <row r="1440">
      <c r="D1440" s="12" t="n"/>
      <c r="E1440" s="14" t="n"/>
      <c r="H1440" s="16" t="n"/>
      <c r="I1440" s="11" t="n"/>
      <c r="J1440" s="33" t="n"/>
      <c r="K1440" s="33" t="n"/>
      <c r="L1440" s="33" t="n"/>
      <c r="M1440" s="33" t="n"/>
      <c r="N1440" s="8" t="n"/>
      <c r="AG1440" s="8" t="n"/>
      <c r="AI1440" s="30" t="n"/>
      <c r="AK1440" s="30" t="n"/>
      <c r="AL1440" s="21" t="n"/>
      <c r="AM1440" s="23" t="n"/>
      <c r="AW1440" s="40" t="n"/>
      <c r="AY1440" s="40" t="n"/>
      <c r="BA1440" s="18" t="n"/>
      <c r="BC1440" s="18" t="n"/>
      <c r="BD1440" s="18" t="n"/>
      <c r="BK1440" s="18" t="n"/>
      <c r="BN1440" s="18" t="n"/>
      <c r="BY1440" s="18" t="n"/>
      <c r="CC1440" s="18" t="n"/>
      <c r="CH1440" s="18" t="n"/>
      <c r="CS1440" s="18" t="n"/>
      <c r="DD1440" s="34" t="inlineStr">
        <is>
          <t>X</t>
        </is>
      </c>
    </row>
    <row r="1441">
      <c r="D1441" s="12" t="n"/>
      <c r="E1441" s="14" t="n"/>
      <c r="H1441" s="16" t="n"/>
      <c r="I1441" s="11" t="n"/>
      <c r="J1441" s="33" t="n"/>
      <c r="K1441" s="33" t="n"/>
      <c r="L1441" s="33" t="n"/>
      <c r="M1441" s="33" t="n"/>
      <c r="N1441" s="8" t="n"/>
      <c r="AG1441" s="8" t="n"/>
      <c r="AI1441" s="30" t="n"/>
      <c r="AK1441" s="30" t="n"/>
      <c r="AL1441" s="21" t="n"/>
      <c r="AM1441" s="23" t="n"/>
      <c r="AW1441" s="40" t="n"/>
      <c r="AY1441" s="40" t="n"/>
      <c r="BA1441" s="18" t="n"/>
      <c r="BC1441" s="18" t="n"/>
      <c r="BD1441" s="18" t="n"/>
      <c r="BK1441" s="18" t="n"/>
      <c r="BN1441" s="18" t="n"/>
      <c r="BY1441" s="18" t="n"/>
      <c r="CC1441" s="18" t="n"/>
      <c r="CH1441" s="18" t="n"/>
      <c r="CS1441" s="18" t="n"/>
      <c r="DD1441" s="34" t="inlineStr">
        <is>
          <t>X</t>
        </is>
      </c>
    </row>
    <row r="1442">
      <c r="D1442" s="12" t="n"/>
      <c r="E1442" s="14" t="n"/>
      <c r="H1442" s="16" t="n"/>
      <c r="I1442" s="11" t="n"/>
      <c r="J1442" s="33" t="n"/>
      <c r="K1442" s="33" t="n"/>
      <c r="L1442" s="33" t="n"/>
      <c r="M1442" s="33" t="n"/>
      <c r="N1442" s="8" t="n"/>
      <c r="AG1442" s="8" t="n"/>
      <c r="AI1442" s="30" t="n"/>
      <c r="AK1442" s="30" t="n"/>
      <c r="AL1442" s="21" t="n"/>
      <c r="AM1442" s="23" t="n"/>
      <c r="AW1442" s="40" t="n"/>
      <c r="AY1442" s="40" t="n"/>
      <c r="BA1442" s="18" t="n"/>
      <c r="BC1442" s="18" t="n"/>
      <c r="BD1442" s="18" t="n"/>
      <c r="BK1442" s="18" t="n"/>
      <c r="BN1442" s="18" t="n"/>
      <c r="BY1442" s="18" t="n"/>
      <c r="CC1442" s="18" t="n"/>
      <c r="CH1442" s="18" t="n"/>
      <c r="CS1442" s="18" t="n"/>
      <c r="DD1442" s="34" t="inlineStr">
        <is>
          <t>X</t>
        </is>
      </c>
    </row>
    <row r="1443">
      <c r="D1443" s="12" t="n"/>
      <c r="E1443" s="14" t="n"/>
      <c r="H1443" s="16" t="n"/>
      <c r="I1443" s="11" t="n"/>
      <c r="J1443" s="33" t="n"/>
      <c r="K1443" s="33" t="n"/>
      <c r="L1443" s="33" t="n"/>
      <c r="M1443" s="33" t="n"/>
      <c r="N1443" s="8" t="n"/>
      <c r="AG1443" s="8" t="n"/>
      <c r="AI1443" s="30" t="n"/>
      <c r="AK1443" s="30" t="n"/>
      <c r="AL1443" s="21" t="n"/>
      <c r="AM1443" s="23" t="n"/>
      <c r="AW1443" s="40" t="n"/>
      <c r="AY1443" s="40" t="n"/>
      <c r="BA1443" s="18" t="n"/>
      <c r="BC1443" s="18" t="n"/>
      <c r="BD1443" s="18" t="n"/>
      <c r="BK1443" s="18" t="n"/>
      <c r="BN1443" s="18" t="n"/>
      <c r="BY1443" s="18" t="n"/>
      <c r="CC1443" s="18" t="n"/>
      <c r="CH1443" s="18" t="n"/>
      <c r="CS1443" s="18" t="n"/>
      <c r="DD1443" s="34" t="inlineStr">
        <is>
          <t>X</t>
        </is>
      </c>
    </row>
    <row r="1444">
      <c r="D1444" s="12" t="n"/>
      <c r="E1444" s="14" t="n"/>
      <c r="H1444" s="16" t="n"/>
      <c r="I1444" s="11" t="n"/>
      <c r="J1444" s="33" t="n"/>
      <c r="K1444" s="33" t="n"/>
      <c r="L1444" s="33" t="n"/>
      <c r="M1444" s="33" t="n"/>
      <c r="N1444" s="8" t="n"/>
      <c r="AG1444" s="8" t="n"/>
      <c r="AI1444" s="30" t="n"/>
      <c r="AK1444" s="30" t="n"/>
      <c r="AL1444" s="21" t="n"/>
      <c r="AM1444" s="23" t="n"/>
      <c r="AW1444" s="40" t="n"/>
      <c r="AY1444" s="40" t="n"/>
      <c r="BA1444" s="18" t="n"/>
      <c r="BC1444" s="18" t="n"/>
      <c r="BD1444" s="18" t="n"/>
      <c r="BK1444" s="18" t="n"/>
      <c r="BN1444" s="18" t="n"/>
      <c r="BY1444" s="18" t="n"/>
      <c r="CC1444" s="18" t="n"/>
      <c r="CH1444" s="18" t="n"/>
      <c r="CS1444" s="18" t="n"/>
      <c r="DD1444" s="34" t="inlineStr">
        <is>
          <t>X</t>
        </is>
      </c>
    </row>
    <row r="1445">
      <c r="D1445" s="12" t="n"/>
      <c r="E1445" s="14" t="n"/>
      <c r="H1445" s="16" t="n"/>
      <c r="I1445" s="11" t="n"/>
      <c r="J1445" s="33" t="n"/>
      <c r="K1445" s="33" t="n"/>
      <c r="L1445" s="33" t="n"/>
      <c r="M1445" s="33" t="n"/>
      <c r="N1445" s="8" t="n"/>
      <c r="AG1445" s="8" t="n"/>
      <c r="AI1445" s="30" t="n"/>
      <c r="AK1445" s="30" t="n"/>
      <c r="AL1445" s="21" t="n"/>
      <c r="AM1445" s="23" t="n"/>
      <c r="AW1445" s="40" t="n"/>
      <c r="AY1445" s="40" t="n"/>
      <c r="BA1445" s="18" t="n"/>
      <c r="BC1445" s="18" t="n"/>
      <c r="BD1445" s="18" t="n"/>
      <c r="BK1445" s="18" t="n"/>
      <c r="BN1445" s="18" t="n"/>
      <c r="BY1445" s="18" t="n"/>
      <c r="CC1445" s="18" t="n"/>
      <c r="CH1445" s="18" t="n"/>
      <c r="CS1445" s="18" t="n"/>
      <c r="DD1445" s="34" t="inlineStr">
        <is>
          <t>X</t>
        </is>
      </c>
    </row>
    <row r="1446">
      <c r="D1446" s="12" t="n"/>
      <c r="E1446" s="14" t="n"/>
      <c r="H1446" s="16" t="n"/>
      <c r="I1446" s="11" t="n"/>
      <c r="J1446" s="33" t="n"/>
      <c r="K1446" s="33" t="n"/>
      <c r="L1446" s="33" t="n"/>
      <c r="M1446" s="33" t="n"/>
      <c r="N1446" s="8" t="n"/>
      <c r="AG1446" s="8" t="n"/>
      <c r="AI1446" s="30" t="n"/>
      <c r="AK1446" s="30" t="n"/>
      <c r="AL1446" s="21" t="n"/>
      <c r="AM1446" s="23" t="n"/>
      <c r="AW1446" s="40" t="n"/>
      <c r="AY1446" s="40" t="n"/>
      <c r="BA1446" s="18" t="n"/>
      <c r="BC1446" s="18" t="n"/>
      <c r="BD1446" s="18" t="n"/>
      <c r="BK1446" s="18" t="n"/>
      <c r="BN1446" s="18" t="n"/>
      <c r="BY1446" s="18" t="n"/>
      <c r="CC1446" s="18" t="n"/>
      <c r="CH1446" s="18" t="n"/>
      <c r="CS1446" s="18" t="n"/>
      <c r="DD1446" s="34" t="inlineStr">
        <is>
          <t>X</t>
        </is>
      </c>
    </row>
    <row r="1447">
      <c r="D1447" s="12" t="n"/>
      <c r="E1447" s="14" t="n"/>
      <c r="H1447" s="16" t="n"/>
      <c r="I1447" s="11" t="n"/>
      <c r="J1447" s="33" t="n"/>
      <c r="K1447" s="33" t="n"/>
      <c r="L1447" s="33" t="n"/>
      <c r="M1447" s="33" t="n"/>
      <c r="N1447" s="8" t="n"/>
      <c r="AG1447" s="8" t="n"/>
      <c r="AI1447" s="30" t="n"/>
      <c r="AK1447" s="30" t="n"/>
      <c r="AL1447" s="21" t="n"/>
      <c r="AM1447" s="23" t="n"/>
      <c r="AW1447" s="40" t="n"/>
      <c r="AY1447" s="40" t="n"/>
      <c r="BA1447" s="18" t="n"/>
      <c r="BC1447" s="18" t="n"/>
      <c r="BD1447" s="18" t="n"/>
      <c r="BK1447" s="18" t="n"/>
      <c r="BN1447" s="18" t="n"/>
      <c r="BY1447" s="18" t="n"/>
      <c r="CC1447" s="18" t="n"/>
      <c r="CH1447" s="18" t="n"/>
      <c r="CS1447" s="18" t="n"/>
      <c r="DD1447" s="34" t="inlineStr">
        <is>
          <t>X</t>
        </is>
      </c>
    </row>
    <row r="1448">
      <c r="D1448" s="12" t="n"/>
      <c r="E1448" s="14" t="n"/>
      <c r="H1448" s="16" t="n"/>
      <c r="I1448" s="11" t="n"/>
      <c r="J1448" s="33" t="n"/>
      <c r="K1448" s="33" t="n"/>
      <c r="L1448" s="33" t="n"/>
      <c r="M1448" s="33" t="n"/>
      <c r="N1448" s="8" t="n"/>
      <c r="AG1448" s="8" t="n"/>
      <c r="AI1448" s="30" t="n"/>
      <c r="AK1448" s="30" t="n"/>
      <c r="AL1448" s="21" t="n"/>
      <c r="AM1448" s="23" t="n"/>
      <c r="AW1448" s="40" t="n"/>
      <c r="AY1448" s="40" t="n"/>
      <c r="BA1448" s="18" t="n"/>
      <c r="BC1448" s="18" t="n"/>
      <c r="BD1448" s="18" t="n"/>
      <c r="BK1448" s="18" t="n"/>
      <c r="BN1448" s="18" t="n"/>
      <c r="BY1448" s="18" t="n"/>
      <c r="CC1448" s="18" t="n"/>
      <c r="CH1448" s="18" t="n"/>
      <c r="CS1448" s="18" t="n"/>
      <c r="DD1448" s="34" t="inlineStr">
        <is>
          <t>X</t>
        </is>
      </c>
    </row>
    <row r="1449">
      <c r="D1449" s="12" t="n"/>
      <c r="E1449" s="14" t="n"/>
      <c r="H1449" s="16" t="n"/>
      <c r="I1449" s="11" t="n"/>
      <c r="J1449" s="33" t="n"/>
      <c r="K1449" s="33" t="n"/>
      <c r="L1449" s="33" t="n"/>
      <c r="M1449" s="33" t="n"/>
      <c r="N1449" s="8" t="n"/>
      <c r="AG1449" s="8" t="n"/>
      <c r="AI1449" s="30" t="n"/>
      <c r="AK1449" s="30" t="n"/>
      <c r="AL1449" s="21" t="n"/>
      <c r="AM1449" s="23" t="n"/>
      <c r="AW1449" s="40" t="n"/>
      <c r="AY1449" s="40" t="n"/>
      <c r="BA1449" s="18" t="n"/>
      <c r="BC1449" s="18" t="n"/>
      <c r="BD1449" s="18" t="n"/>
      <c r="BK1449" s="18" t="n"/>
      <c r="BN1449" s="18" t="n"/>
      <c r="BY1449" s="18" t="n"/>
      <c r="CC1449" s="18" t="n"/>
      <c r="CH1449" s="18" t="n"/>
      <c r="CS1449" s="18" t="n"/>
      <c r="DD1449" s="34" t="inlineStr">
        <is>
          <t>X</t>
        </is>
      </c>
    </row>
    <row r="1450">
      <c r="D1450" s="12" t="n"/>
      <c r="E1450" s="14" t="n"/>
      <c r="H1450" s="16" t="n"/>
      <c r="I1450" s="11" t="n"/>
      <c r="J1450" s="33" t="n"/>
      <c r="K1450" s="33" t="n"/>
      <c r="L1450" s="33" t="n"/>
      <c r="M1450" s="33" t="n"/>
      <c r="N1450" s="8" t="n"/>
      <c r="AG1450" s="8" t="n"/>
      <c r="AI1450" s="30" t="n"/>
      <c r="AK1450" s="30" t="n"/>
      <c r="AL1450" s="21" t="n"/>
      <c r="AM1450" s="23" t="n"/>
      <c r="AW1450" s="40" t="n"/>
      <c r="AY1450" s="40" t="n"/>
      <c r="BA1450" s="18" t="n"/>
      <c r="BC1450" s="18" t="n"/>
      <c r="BD1450" s="18" t="n"/>
      <c r="BK1450" s="18" t="n"/>
      <c r="BN1450" s="18" t="n"/>
      <c r="BY1450" s="18" t="n"/>
      <c r="CC1450" s="18" t="n"/>
      <c r="CH1450" s="18" t="n"/>
      <c r="CS1450" s="18" t="n"/>
      <c r="DD1450" s="34" t="inlineStr">
        <is>
          <t>X</t>
        </is>
      </c>
    </row>
    <row r="1451">
      <c r="D1451" s="12" t="n"/>
      <c r="E1451" s="14" t="n"/>
      <c r="H1451" s="16" t="n"/>
      <c r="I1451" s="11" t="n"/>
      <c r="J1451" s="33" t="n"/>
      <c r="K1451" s="33" t="n"/>
      <c r="L1451" s="33" t="n"/>
      <c r="M1451" s="33" t="n"/>
      <c r="N1451" s="8" t="n"/>
      <c r="AG1451" s="8" t="n"/>
      <c r="AI1451" s="30" t="n"/>
      <c r="AK1451" s="30" t="n"/>
      <c r="AL1451" s="21" t="n"/>
      <c r="AM1451" s="23" t="n"/>
      <c r="AW1451" s="40" t="n"/>
      <c r="AY1451" s="40" t="n"/>
      <c r="BA1451" s="18" t="n"/>
      <c r="BC1451" s="18" t="n"/>
      <c r="BD1451" s="18" t="n"/>
      <c r="BK1451" s="18" t="n"/>
      <c r="BN1451" s="18" t="n"/>
      <c r="BY1451" s="18" t="n"/>
      <c r="CC1451" s="18" t="n"/>
      <c r="CH1451" s="18" t="n"/>
      <c r="CS1451" s="18" t="n"/>
      <c r="DD1451" s="34" t="inlineStr">
        <is>
          <t>X</t>
        </is>
      </c>
    </row>
    <row r="1452">
      <c r="D1452" s="12" t="n"/>
      <c r="E1452" s="14" t="n"/>
      <c r="H1452" s="16" t="n"/>
      <c r="I1452" s="11" t="n"/>
      <c r="J1452" s="33" t="n"/>
      <c r="K1452" s="33" t="n"/>
      <c r="L1452" s="33" t="n"/>
      <c r="M1452" s="33" t="n"/>
      <c r="N1452" s="8" t="n"/>
      <c r="AG1452" s="8" t="n"/>
      <c r="AI1452" s="30" t="n"/>
      <c r="AK1452" s="30" t="n"/>
      <c r="AL1452" s="21" t="n"/>
      <c r="AM1452" s="23" t="n"/>
      <c r="AW1452" s="40" t="n"/>
      <c r="AY1452" s="40" t="n"/>
      <c r="BA1452" s="18" t="n"/>
      <c r="BC1452" s="18" t="n"/>
      <c r="BD1452" s="18" t="n"/>
      <c r="BK1452" s="18" t="n"/>
      <c r="BN1452" s="18" t="n"/>
      <c r="BY1452" s="18" t="n"/>
      <c r="CC1452" s="18" t="n"/>
      <c r="CH1452" s="18" t="n"/>
      <c r="CS1452" s="18" t="n"/>
      <c r="DD1452" s="34" t="inlineStr">
        <is>
          <t>X</t>
        </is>
      </c>
    </row>
    <row r="1453">
      <c r="D1453" s="12" t="n"/>
      <c r="E1453" s="14" t="n"/>
      <c r="H1453" s="16" t="n"/>
      <c r="I1453" s="11" t="n"/>
      <c r="J1453" s="33" t="n"/>
      <c r="K1453" s="33" t="n"/>
      <c r="L1453" s="33" t="n"/>
      <c r="M1453" s="33" t="n"/>
      <c r="N1453" s="8" t="n"/>
      <c r="AG1453" s="8" t="n"/>
      <c r="AI1453" s="30" t="n"/>
      <c r="AK1453" s="30" t="n"/>
      <c r="AL1453" s="21" t="n"/>
      <c r="AM1453" s="23" t="n"/>
      <c r="AW1453" s="40" t="n"/>
      <c r="AY1453" s="40" t="n"/>
      <c r="BA1453" s="18" t="n"/>
      <c r="BC1453" s="18" t="n"/>
      <c r="BD1453" s="18" t="n"/>
      <c r="BK1453" s="18" t="n"/>
      <c r="BN1453" s="18" t="n"/>
      <c r="BY1453" s="18" t="n"/>
      <c r="CC1453" s="18" t="n"/>
      <c r="CH1453" s="18" t="n"/>
      <c r="CS1453" s="18" t="n"/>
      <c r="DD1453" s="34" t="inlineStr">
        <is>
          <t>X</t>
        </is>
      </c>
    </row>
    <row r="1454">
      <c r="D1454" s="12" t="n"/>
      <c r="E1454" s="14" t="n"/>
      <c r="H1454" s="16" t="n"/>
      <c r="I1454" s="11" t="n"/>
      <c r="J1454" s="33" t="n"/>
      <c r="K1454" s="33" t="n"/>
      <c r="L1454" s="33" t="n"/>
      <c r="M1454" s="33" t="n"/>
      <c r="N1454" s="8" t="n"/>
      <c r="AG1454" s="8" t="n"/>
      <c r="AI1454" s="30" t="n"/>
      <c r="AK1454" s="30" t="n"/>
      <c r="AL1454" s="21" t="n"/>
      <c r="AM1454" s="23" t="n"/>
      <c r="AW1454" s="40" t="n"/>
      <c r="AY1454" s="40" t="n"/>
      <c r="BA1454" s="18" t="n"/>
      <c r="BC1454" s="18" t="n"/>
      <c r="BD1454" s="18" t="n"/>
      <c r="BK1454" s="18" t="n"/>
      <c r="BN1454" s="18" t="n"/>
      <c r="BY1454" s="18" t="n"/>
      <c r="CC1454" s="18" t="n"/>
      <c r="CH1454" s="18" t="n"/>
      <c r="CS1454" s="18" t="n"/>
      <c r="DD1454" s="34" t="inlineStr">
        <is>
          <t>X</t>
        </is>
      </c>
    </row>
    <row r="1455">
      <c r="D1455" s="12" t="n"/>
      <c r="E1455" s="14" t="n"/>
      <c r="H1455" s="16" t="n"/>
      <c r="I1455" s="11" t="n"/>
      <c r="J1455" s="33" t="n"/>
      <c r="K1455" s="33" t="n"/>
      <c r="L1455" s="33" t="n"/>
      <c r="M1455" s="33" t="n"/>
      <c r="N1455" s="8" t="n"/>
      <c r="AG1455" s="8" t="n"/>
      <c r="AI1455" s="30" t="n"/>
      <c r="AK1455" s="30" t="n"/>
      <c r="AL1455" s="21" t="n"/>
      <c r="AM1455" s="23" t="n"/>
      <c r="AW1455" s="40" t="n"/>
      <c r="AY1455" s="40" t="n"/>
      <c r="BA1455" s="18" t="n"/>
      <c r="BC1455" s="18" t="n"/>
      <c r="BD1455" s="18" t="n"/>
      <c r="BK1455" s="18" t="n"/>
      <c r="BN1455" s="18" t="n"/>
      <c r="BY1455" s="18" t="n"/>
      <c r="CC1455" s="18" t="n"/>
      <c r="CH1455" s="18" t="n"/>
      <c r="CS1455" s="18" t="n"/>
      <c r="DD1455" s="34" t="inlineStr">
        <is>
          <t>X</t>
        </is>
      </c>
    </row>
    <row r="1456">
      <c r="D1456" s="12" t="n"/>
      <c r="E1456" s="14" t="n"/>
      <c r="H1456" s="16" t="n"/>
      <c r="I1456" s="11" t="n"/>
      <c r="J1456" s="33" t="n"/>
      <c r="K1456" s="33" t="n"/>
      <c r="L1456" s="33" t="n"/>
      <c r="M1456" s="33" t="n"/>
      <c r="N1456" s="8" t="n"/>
      <c r="AG1456" s="8" t="n"/>
      <c r="AI1456" s="30" t="n"/>
      <c r="AK1456" s="30" t="n"/>
      <c r="AL1456" s="21" t="n"/>
      <c r="AM1456" s="23" t="n"/>
      <c r="AW1456" s="40" t="n"/>
      <c r="AY1456" s="40" t="n"/>
      <c r="BA1456" s="18" t="n"/>
      <c r="BC1456" s="18" t="n"/>
      <c r="BD1456" s="18" t="n"/>
      <c r="BK1456" s="18" t="n"/>
      <c r="BN1456" s="18" t="n"/>
      <c r="BY1456" s="18" t="n"/>
      <c r="CC1456" s="18" t="n"/>
      <c r="CH1456" s="18" t="n"/>
      <c r="CS1456" s="18" t="n"/>
      <c r="DD1456" s="34" t="inlineStr">
        <is>
          <t>X</t>
        </is>
      </c>
    </row>
    <row r="1457">
      <c r="D1457" s="12" t="n"/>
      <c r="E1457" s="14" t="n"/>
      <c r="H1457" s="16" t="n"/>
      <c r="I1457" s="11" t="n"/>
      <c r="J1457" s="33" t="n"/>
      <c r="K1457" s="33" t="n"/>
      <c r="L1457" s="33" t="n"/>
      <c r="M1457" s="33" t="n"/>
      <c r="N1457" s="8" t="n"/>
      <c r="AG1457" s="8" t="n"/>
      <c r="AI1457" s="30" t="n"/>
      <c r="AK1457" s="30" t="n"/>
      <c r="AL1457" s="21" t="n"/>
      <c r="AM1457" s="23" t="n"/>
      <c r="AW1457" s="40" t="n"/>
      <c r="AY1457" s="40" t="n"/>
      <c r="BA1457" s="18" t="n"/>
      <c r="BC1457" s="18" t="n"/>
      <c r="BD1457" s="18" t="n"/>
      <c r="BK1457" s="18" t="n"/>
      <c r="BN1457" s="18" t="n"/>
      <c r="BY1457" s="18" t="n"/>
      <c r="CC1457" s="18" t="n"/>
      <c r="CH1457" s="18" t="n"/>
      <c r="CS1457" s="18" t="n"/>
      <c r="DD1457" s="34" t="inlineStr">
        <is>
          <t>X</t>
        </is>
      </c>
    </row>
    <row r="1458">
      <c r="D1458" s="12" t="n"/>
      <c r="E1458" s="14" t="n"/>
      <c r="H1458" s="16" t="n"/>
      <c r="I1458" s="11" t="n"/>
      <c r="J1458" s="33" t="n"/>
      <c r="K1458" s="33" t="n"/>
      <c r="L1458" s="33" t="n"/>
      <c r="M1458" s="33" t="n"/>
      <c r="N1458" s="8" t="n"/>
      <c r="AG1458" s="8" t="n"/>
      <c r="AI1458" s="30" t="n"/>
      <c r="AK1458" s="30" t="n"/>
      <c r="AL1458" s="21" t="n"/>
      <c r="AM1458" s="23" t="n"/>
      <c r="AW1458" s="40" t="n"/>
      <c r="AY1458" s="40" t="n"/>
      <c r="BA1458" s="18" t="n"/>
      <c r="BC1458" s="18" t="n"/>
      <c r="BD1458" s="18" t="n"/>
      <c r="BK1458" s="18" t="n"/>
      <c r="BN1458" s="18" t="n"/>
      <c r="BY1458" s="18" t="n"/>
      <c r="CC1458" s="18" t="n"/>
      <c r="CH1458" s="18" t="n"/>
      <c r="CS1458" s="18" t="n"/>
      <c r="DD1458" s="34" t="inlineStr">
        <is>
          <t>X</t>
        </is>
      </c>
    </row>
    <row r="1459">
      <c r="D1459" s="12" t="n"/>
      <c r="E1459" s="14" t="n"/>
      <c r="H1459" s="16" t="n"/>
      <c r="I1459" s="11" t="n"/>
      <c r="J1459" s="33" t="n"/>
      <c r="K1459" s="33" t="n"/>
      <c r="L1459" s="33" t="n"/>
      <c r="M1459" s="33" t="n"/>
      <c r="N1459" s="8" t="n"/>
      <c r="AG1459" s="8" t="n"/>
      <c r="AI1459" s="30" t="n"/>
      <c r="AK1459" s="30" t="n"/>
      <c r="AL1459" s="21" t="n"/>
      <c r="AM1459" s="23" t="n"/>
      <c r="AW1459" s="40" t="n"/>
      <c r="AY1459" s="40" t="n"/>
      <c r="BA1459" s="18" t="n"/>
      <c r="BC1459" s="18" t="n"/>
      <c r="BD1459" s="18" t="n"/>
      <c r="BK1459" s="18" t="n"/>
      <c r="BN1459" s="18" t="n"/>
      <c r="BY1459" s="18" t="n"/>
      <c r="CC1459" s="18" t="n"/>
      <c r="CH1459" s="18" t="n"/>
      <c r="CS1459" s="18" t="n"/>
      <c r="DD1459" s="34" t="inlineStr">
        <is>
          <t>X</t>
        </is>
      </c>
    </row>
    <row r="1460">
      <c r="D1460" s="12" t="n"/>
      <c r="E1460" s="14" t="n"/>
      <c r="H1460" s="16" t="n"/>
      <c r="I1460" s="11" t="n"/>
      <c r="J1460" s="33" t="n"/>
      <c r="K1460" s="33" t="n"/>
      <c r="L1460" s="33" t="n"/>
      <c r="M1460" s="33" t="n"/>
      <c r="N1460" s="8" t="n"/>
      <c r="AG1460" s="8" t="n"/>
      <c r="AI1460" s="30" t="n"/>
      <c r="AK1460" s="30" t="n"/>
      <c r="AL1460" s="21" t="n"/>
      <c r="AM1460" s="23" t="n"/>
      <c r="AW1460" s="40" t="n"/>
      <c r="AY1460" s="40" t="n"/>
      <c r="BA1460" s="18" t="n"/>
      <c r="BC1460" s="18" t="n"/>
      <c r="BD1460" s="18" t="n"/>
      <c r="BK1460" s="18" t="n"/>
      <c r="BN1460" s="18" t="n"/>
      <c r="BY1460" s="18" t="n"/>
      <c r="CC1460" s="18" t="n"/>
      <c r="CH1460" s="18" t="n"/>
      <c r="CS1460" s="18" t="n"/>
      <c r="DD1460" s="34" t="inlineStr">
        <is>
          <t>X</t>
        </is>
      </c>
    </row>
    <row r="1461">
      <c r="D1461" s="12" t="n"/>
      <c r="E1461" s="14" t="n"/>
      <c r="H1461" s="16" t="n"/>
      <c r="I1461" s="11" t="n"/>
      <c r="J1461" s="33" t="n"/>
      <c r="K1461" s="33" t="n"/>
      <c r="L1461" s="33" t="n"/>
      <c r="M1461" s="33" t="n"/>
      <c r="N1461" s="8" t="n"/>
      <c r="AG1461" s="8" t="n"/>
      <c r="AI1461" s="30" t="n"/>
      <c r="AK1461" s="30" t="n"/>
      <c r="AL1461" s="21" t="n"/>
      <c r="AM1461" s="23" t="n"/>
      <c r="AW1461" s="40" t="n"/>
      <c r="AY1461" s="40" t="n"/>
      <c r="BA1461" s="18" t="n"/>
      <c r="BC1461" s="18" t="n"/>
      <c r="BD1461" s="18" t="n"/>
      <c r="BK1461" s="18" t="n"/>
      <c r="BN1461" s="18" t="n"/>
      <c r="BY1461" s="18" t="n"/>
      <c r="CC1461" s="18" t="n"/>
      <c r="CH1461" s="18" t="n"/>
      <c r="CS1461" s="18" t="n"/>
      <c r="DD1461" s="34" t="inlineStr">
        <is>
          <t>X</t>
        </is>
      </c>
    </row>
    <row r="1462">
      <c r="D1462" s="12" t="n"/>
      <c r="E1462" s="14" t="n"/>
      <c r="H1462" s="16" t="n"/>
      <c r="I1462" s="11" t="n"/>
      <c r="J1462" s="33" t="n"/>
      <c r="K1462" s="33" t="n"/>
      <c r="L1462" s="33" t="n"/>
      <c r="M1462" s="33" t="n"/>
      <c r="N1462" s="8" t="n"/>
      <c r="AG1462" s="8" t="n"/>
      <c r="AI1462" s="30" t="n"/>
      <c r="AK1462" s="30" t="n"/>
      <c r="AL1462" s="21" t="n"/>
      <c r="AM1462" s="23" t="n"/>
      <c r="AW1462" s="40" t="n"/>
      <c r="AY1462" s="40" t="n"/>
      <c r="BA1462" s="18" t="n"/>
      <c r="BC1462" s="18" t="n"/>
      <c r="BD1462" s="18" t="n"/>
      <c r="BK1462" s="18" t="n"/>
      <c r="BN1462" s="18" t="n"/>
      <c r="BY1462" s="18" t="n"/>
      <c r="CC1462" s="18" t="n"/>
      <c r="CH1462" s="18" t="n"/>
      <c r="CS1462" s="18" t="n"/>
      <c r="DD1462" s="34" t="inlineStr">
        <is>
          <t>X</t>
        </is>
      </c>
    </row>
    <row r="1463">
      <c r="D1463" s="12" t="n"/>
      <c r="E1463" s="14" t="n"/>
      <c r="H1463" s="16" t="n"/>
      <c r="I1463" s="11" t="n"/>
      <c r="J1463" s="33" t="n"/>
      <c r="K1463" s="33" t="n"/>
      <c r="L1463" s="33" t="n"/>
      <c r="M1463" s="33" t="n"/>
      <c r="N1463" s="8" t="n"/>
      <c r="AG1463" s="8" t="n"/>
      <c r="AI1463" s="30" t="n"/>
      <c r="AK1463" s="30" t="n"/>
      <c r="AL1463" s="21" t="n"/>
      <c r="AM1463" s="23" t="n"/>
      <c r="AW1463" s="40" t="n"/>
      <c r="AY1463" s="40" t="n"/>
      <c r="BA1463" s="18" t="n"/>
      <c r="BC1463" s="18" t="n"/>
      <c r="BD1463" s="18" t="n"/>
      <c r="BK1463" s="18" t="n"/>
      <c r="BN1463" s="18" t="n"/>
      <c r="BY1463" s="18" t="n"/>
      <c r="CC1463" s="18" t="n"/>
      <c r="CH1463" s="18" t="n"/>
      <c r="CS1463" s="18" t="n"/>
      <c r="DD1463" s="34" t="inlineStr">
        <is>
          <t>X</t>
        </is>
      </c>
    </row>
    <row r="1464">
      <c r="D1464" s="12" t="n"/>
      <c r="E1464" s="14" t="n"/>
      <c r="H1464" s="16" t="n"/>
      <c r="I1464" s="11" t="n"/>
      <c r="J1464" s="33" t="n"/>
      <c r="K1464" s="33" t="n"/>
      <c r="L1464" s="33" t="n"/>
      <c r="M1464" s="33" t="n"/>
      <c r="N1464" s="8" t="n"/>
      <c r="AG1464" s="8" t="n"/>
      <c r="AI1464" s="30" t="n"/>
      <c r="AK1464" s="30" t="n"/>
      <c r="AL1464" s="21" t="n"/>
      <c r="AM1464" s="23" t="n"/>
      <c r="AW1464" s="40" t="n"/>
      <c r="AY1464" s="40" t="n"/>
      <c r="BA1464" s="18" t="n"/>
      <c r="BC1464" s="18" t="n"/>
      <c r="BD1464" s="18" t="n"/>
      <c r="BK1464" s="18" t="n"/>
      <c r="BN1464" s="18" t="n"/>
      <c r="BY1464" s="18" t="n"/>
      <c r="CC1464" s="18" t="n"/>
      <c r="CH1464" s="18" t="n"/>
      <c r="CS1464" s="18" t="n"/>
      <c r="DD1464" s="34" t="inlineStr">
        <is>
          <t>X</t>
        </is>
      </c>
    </row>
    <row r="1465">
      <c r="D1465" s="12" t="n"/>
      <c r="E1465" s="14" t="n"/>
      <c r="H1465" s="16" t="n"/>
      <c r="I1465" s="11" t="n"/>
      <c r="J1465" s="33" t="n"/>
      <c r="K1465" s="33" t="n"/>
      <c r="L1465" s="33" t="n"/>
      <c r="M1465" s="33" t="n"/>
      <c r="N1465" s="8" t="n"/>
      <c r="AG1465" s="8" t="n"/>
      <c r="AI1465" s="30" t="n"/>
      <c r="AK1465" s="30" t="n"/>
      <c r="AL1465" s="21" t="n"/>
      <c r="AM1465" s="23" t="n"/>
      <c r="AW1465" s="40" t="n"/>
      <c r="AY1465" s="40" t="n"/>
      <c r="BA1465" s="18" t="n"/>
      <c r="BC1465" s="18" t="n"/>
      <c r="BD1465" s="18" t="n"/>
      <c r="BK1465" s="18" t="n"/>
      <c r="BN1465" s="18" t="n"/>
      <c r="BY1465" s="18" t="n"/>
      <c r="CC1465" s="18" t="n"/>
      <c r="CH1465" s="18" t="n"/>
      <c r="CS1465" s="18" t="n"/>
      <c r="DD1465" s="34" t="inlineStr">
        <is>
          <t>X</t>
        </is>
      </c>
    </row>
    <row r="1466">
      <c r="D1466" s="12" t="n"/>
      <c r="E1466" s="14" t="n"/>
      <c r="H1466" s="16" t="n"/>
      <c r="I1466" s="11" t="n"/>
      <c r="J1466" s="33" t="n"/>
      <c r="K1466" s="33" t="n"/>
      <c r="L1466" s="33" t="n"/>
      <c r="M1466" s="33" t="n"/>
      <c r="N1466" s="8" t="n"/>
      <c r="AG1466" s="8" t="n"/>
      <c r="AI1466" s="30" t="n"/>
      <c r="AK1466" s="30" t="n"/>
      <c r="AL1466" s="21" t="n"/>
      <c r="AM1466" s="23" t="n"/>
      <c r="AW1466" s="40" t="n"/>
      <c r="AY1466" s="40" t="n"/>
      <c r="BA1466" s="18" t="n"/>
      <c r="BC1466" s="18" t="n"/>
      <c r="BD1466" s="18" t="n"/>
      <c r="BK1466" s="18" t="n"/>
      <c r="BN1466" s="18" t="n"/>
      <c r="BY1466" s="18" t="n"/>
      <c r="CC1466" s="18" t="n"/>
      <c r="CH1466" s="18" t="n"/>
      <c r="CS1466" s="18" t="n"/>
      <c r="DD1466" s="34" t="inlineStr">
        <is>
          <t>X</t>
        </is>
      </c>
    </row>
    <row r="1467">
      <c r="D1467" s="12" t="n"/>
      <c r="E1467" s="14" t="n"/>
      <c r="H1467" s="16" t="n"/>
      <c r="I1467" s="11" t="n"/>
      <c r="J1467" s="33" t="n"/>
      <c r="K1467" s="33" t="n"/>
      <c r="L1467" s="33" t="n"/>
      <c r="M1467" s="33" t="n"/>
      <c r="N1467" s="8" t="n"/>
      <c r="AG1467" s="8" t="n"/>
      <c r="AI1467" s="30" t="n"/>
      <c r="AK1467" s="30" t="n"/>
      <c r="AL1467" s="21" t="n"/>
      <c r="AM1467" s="23" t="n"/>
      <c r="AW1467" s="40" t="n"/>
      <c r="AY1467" s="40" t="n"/>
      <c r="BA1467" s="18" t="n"/>
      <c r="BC1467" s="18" t="n"/>
      <c r="BD1467" s="18" t="n"/>
      <c r="BK1467" s="18" t="n"/>
      <c r="BN1467" s="18" t="n"/>
      <c r="BY1467" s="18" t="n"/>
      <c r="CC1467" s="18" t="n"/>
      <c r="CH1467" s="18" t="n"/>
      <c r="CS1467" s="18" t="n"/>
      <c r="DD1467" s="34" t="inlineStr">
        <is>
          <t>X</t>
        </is>
      </c>
    </row>
    <row r="1468">
      <c r="D1468" s="12" t="n"/>
      <c r="E1468" s="14" t="n"/>
      <c r="H1468" s="16" t="n"/>
      <c r="I1468" s="11" t="n"/>
      <c r="J1468" s="33" t="n"/>
      <c r="K1468" s="33" t="n"/>
      <c r="L1468" s="33" t="n"/>
      <c r="M1468" s="33" t="n"/>
      <c r="N1468" s="8" t="n"/>
      <c r="AG1468" s="8" t="n"/>
      <c r="AI1468" s="30" t="n"/>
      <c r="AK1468" s="30" t="n"/>
      <c r="AL1468" s="21" t="n"/>
      <c r="AM1468" s="23" t="n"/>
      <c r="AW1468" s="40" t="n"/>
      <c r="AY1468" s="40" t="n"/>
      <c r="BA1468" s="18" t="n"/>
      <c r="BC1468" s="18" t="n"/>
      <c r="BD1468" s="18" t="n"/>
      <c r="BK1468" s="18" t="n"/>
      <c r="BN1468" s="18" t="n"/>
      <c r="BY1468" s="18" t="n"/>
      <c r="CC1468" s="18" t="n"/>
      <c r="CH1468" s="18" t="n"/>
      <c r="CS1468" s="18" t="n"/>
      <c r="DD1468" s="34" t="inlineStr">
        <is>
          <t>X</t>
        </is>
      </c>
    </row>
    <row r="1469">
      <c r="D1469" s="12" t="n"/>
      <c r="E1469" s="14" t="n"/>
      <c r="H1469" s="16" t="n"/>
      <c r="I1469" s="11" t="n"/>
      <c r="J1469" s="33" t="n"/>
      <c r="K1469" s="33" t="n"/>
      <c r="L1469" s="33" t="n"/>
      <c r="M1469" s="33" t="n"/>
      <c r="N1469" s="8" t="n"/>
      <c r="AG1469" s="8" t="n"/>
      <c r="AI1469" s="30" t="n"/>
      <c r="AK1469" s="30" t="n"/>
      <c r="AL1469" s="21" t="n"/>
      <c r="AM1469" s="23" t="n"/>
      <c r="AW1469" s="40" t="n"/>
      <c r="AY1469" s="40" t="n"/>
      <c r="BA1469" s="18" t="n"/>
      <c r="BC1469" s="18" t="n"/>
      <c r="BD1469" s="18" t="n"/>
      <c r="BK1469" s="18" t="n"/>
      <c r="BN1469" s="18" t="n"/>
      <c r="BY1469" s="18" t="n"/>
      <c r="CC1469" s="18" t="n"/>
      <c r="CH1469" s="18" t="n"/>
      <c r="CS1469" s="18" t="n"/>
      <c r="DD1469" s="34" t="inlineStr">
        <is>
          <t>X</t>
        </is>
      </c>
    </row>
    <row r="1470">
      <c r="D1470" s="12" t="n"/>
      <c r="E1470" s="14" t="n"/>
      <c r="H1470" s="16" t="n"/>
      <c r="I1470" s="11" t="n"/>
      <c r="J1470" s="33" t="n"/>
      <c r="K1470" s="33" t="n"/>
      <c r="L1470" s="33" t="n"/>
      <c r="M1470" s="33" t="n"/>
      <c r="N1470" s="8" t="n"/>
      <c r="AG1470" s="8" t="n"/>
      <c r="AI1470" s="30" t="n"/>
      <c r="AK1470" s="30" t="n"/>
      <c r="AL1470" s="21" t="n"/>
      <c r="AM1470" s="23" t="n"/>
      <c r="AW1470" s="40" t="n"/>
      <c r="AY1470" s="40" t="n"/>
      <c r="BA1470" s="18" t="n"/>
      <c r="BC1470" s="18" t="n"/>
      <c r="BD1470" s="18" t="n"/>
      <c r="BK1470" s="18" t="n"/>
      <c r="BN1470" s="18" t="n"/>
      <c r="BY1470" s="18" t="n"/>
      <c r="CC1470" s="18" t="n"/>
      <c r="CH1470" s="18" t="n"/>
      <c r="CS1470" s="18" t="n"/>
      <c r="DD1470" s="34" t="inlineStr">
        <is>
          <t>X</t>
        </is>
      </c>
    </row>
    <row r="1471">
      <c r="D1471" s="12" t="n"/>
      <c r="E1471" s="14" t="n"/>
      <c r="H1471" s="16" t="n"/>
      <c r="I1471" s="11" t="n"/>
      <c r="J1471" s="33" t="n"/>
      <c r="K1471" s="33" t="n"/>
      <c r="L1471" s="33" t="n"/>
      <c r="M1471" s="33" t="n"/>
      <c r="N1471" s="8" t="n"/>
      <c r="AG1471" s="8" t="n"/>
      <c r="AI1471" s="30" t="n"/>
      <c r="AK1471" s="30" t="n"/>
      <c r="AL1471" s="21" t="n"/>
      <c r="AM1471" s="23" t="n"/>
      <c r="AW1471" s="40" t="n"/>
      <c r="AY1471" s="40" t="n"/>
      <c r="BA1471" s="18" t="n"/>
      <c r="BC1471" s="18" t="n"/>
      <c r="BD1471" s="18" t="n"/>
      <c r="BK1471" s="18" t="n"/>
      <c r="BN1471" s="18" t="n"/>
      <c r="BY1471" s="18" t="n"/>
      <c r="CC1471" s="18" t="n"/>
      <c r="CH1471" s="18" t="n"/>
      <c r="CS1471" s="18" t="n"/>
      <c r="DD1471" s="34" t="inlineStr">
        <is>
          <t>X</t>
        </is>
      </c>
    </row>
    <row r="1472">
      <c r="D1472" s="12" t="n"/>
      <c r="E1472" s="14" t="n"/>
      <c r="H1472" s="16" t="n"/>
      <c r="I1472" s="11" t="n"/>
      <c r="J1472" s="33" t="n"/>
      <c r="K1472" s="33" t="n"/>
      <c r="L1472" s="33" t="n"/>
      <c r="M1472" s="33" t="n"/>
      <c r="N1472" s="8" t="n"/>
      <c r="AG1472" s="8" t="n"/>
      <c r="AI1472" s="30" t="n"/>
      <c r="AK1472" s="30" t="n"/>
      <c r="AL1472" s="21" t="n"/>
      <c r="AM1472" s="23" t="n"/>
      <c r="AW1472" s="40" t="n"/>
      <c r="AY1472" s="40" t="n"/>
      <c r="BA1472" s="18" t="n"/>
      <c r="BC1472" s="18" t="n"/>
      <c r="BD1472" s="18" t="n"/>
      <c r="BK1472" s="18" t="n"/>
      <c r="BN1472" s="18" t="n"/>
      <c r="BY1472" s="18" t="n"/>
      <c r="CC1472" s="18" t="n"/>
      <c r="CH1472" s="18" t="n"/>
      <c r="CS1472" s="18" t="n"/>
      <c r="DD1472" s="34" t="inlineStr">
        <is>
          <t>X</t>
        </is>
      </c>
    </row>
    <row r="1473">
      <c r="D1473" s="12" t="n"/>
      <c r="E1473" s="14" t="n"/>
      <c r="H1473" s="16" t="n"/>
      <c r="I1473" s="11" t="n"/>
      <c r="J1473" s="33" t="n"/>
      <c r="K1473" s="33" t="n"/>
      <c r="L1473" s="33" t="n"/>
      <c r="M1473" s="33" t="n"/>
      <c r="N1473" s="8" t="n"/>
      <c r="AG1473" s="8" t="n"/>
      <c r="AI1473" s="30" t="n"/>
      <c r="AK1473" s="30" t="n"/>
      <c r="AL1473" s="21" t="n"/>
      <c r="AM1473" s="23" t="n"/>
      <c r="AW1473" s="40" t="n"/>
      <c r="AY1473" s="40" t="n"/>
      <c r="BA1473" s="18" t="n"/>
      <c r="BC1473" s="18" t="n"/>
      <c r="BD1473" s="18" t="n"/>
      <c r="BK1473" s="18" t="n"/>
      <c r="BN1473" s="18" t="n"/>
      <c r="BY1473" s="18" t="n"/>
      <c r="CC1473" s="18" t="n"/>
      <c r="CH1473" s="18" t="n"/>
      <c r="CS1473" s="18" t="n"/>
      <c r="DD1473" s="34" t="inlineStr">
        <is>
          <t>X</t>
        </is>
      </c>
    </row>
    <row r="1474">
      <c r="D1474" s="12" t="n"/>
      <c r="E1474" s="14" t="n"/>
      <c r="H1474" s="16" t="n"/>
      <c r="I1474" s="11" t="n"/>
      <c r="J1474" s="33" t="n"/>
      <c r="K1474" s="33" t="n"/>
      <c r="L1474" s="33" t="n"/>
      <c r="M1474" s="33" t="n"/>
      <c r="N1474" s="8" t="n"/>
      <c r="AG1474" s="8" t="n"/>
      <c r="AI1474" s="30" t="n"/>
      <c r="AK1474" s="30" t="n"/>
      <c r="AL1474" s="21" t="n"/>
      <c r="AM1474" s="23" t="n"/>
      <c r="AW1474" s="40" t="n"/>
      <c r="AY1474" s="40" t="n"/>
      <c r="BA1474" s="18" t="n"/>
      <c r="BC1474" s="18" t="n"/>
      <c r="BD1474" s="18" t="n"/>
      <c r="BK1474" s="18" t="n"/>
      <c r="BN1474" s="18" t="n"/>
      <c r="BY1474" s="18" t="n"/>
      <c r="CC1474" s="18" t="n"/>
      <c r="CH1474" s="18" t="n"/>
      <c r="CS1474" s="18" t="n"/>
      <c r="DD1474" s="34" t="inlineStr">
        <is>
          <t>X</t>
        </is>
      </c>
    </row>
    <row r="1475">
      <c r="D1475" s="12" t="n"/>
      <c r="E1475" s="14" t="n"/>
      <c r="H1475" s="16" t="n"/>
      <c r="I1475" s="11" t="n"/>
      <c r="J1475" s="33" t="n"/>
      <c r="K1475" s="33" t="n"/>
      <c r="L1475" s="33" t="n"/>
      <c r="M1475" s="33" t="n"/>
      <c r="N1475" s="8" t="n"/>
      <c r="AG1475" s="8" t="n"/>
      <c r="AI1475" s="30" t="n"/>
      <c r="AK1475" s="30" t="n"/>
      <c r="AL1475" s="21" t="n"/>
      <c r="AM1475" s="23" t="n"/>
      <c r="AW1475" s="40" t="n"/>
      <c r="AY1475" s="40" t="n"/>
      <c r="BA1475" s="18" t="n"/>
      <c r="BC1475" s="18" t="n"/>
      <c r="BD1475" s="18" t="n"/>
      <c r="BK1475" s="18" t="n"/>
      <c r="BN1475" s="18" t="n"/>
      <c r="BY1475" s="18" t="n"/>
      <c r="CC1475" s="18" t="n"/>
      <c r="CH1475" s="18" t="n"/>
      <c r="CS1475" s="18" t="n"/>
      <c r="DD1475" s="34" t="inlineStr">
        <is>
          <t>X</t>
        </is>
      </c>
    </row>
    <row r="1476">
      <c r="D1476" s="12" t="n"/>
      <c r="E1476" s="14" t="n"/>
      <c r="H1476" s="16" t="n"/>
      <c r="I1476" s="11" t="n"/>
      <c r="J1476" s="33" t="n"/>
      <c r="K1476" s="33" t="n"/>
      <c r="L1476" s="33" t="n"/>
      <c r="M1476" s="33" t="n"/>
      <c r="N1476" s="8" t="n"/>
      <c r="AG1476" s="8" t="n"/>
      <c r="AI1476" s="30" t="n"/>
      <c r="AK1476" s="30" t="n"/>
      <c r="AL1476" s="21" t="n"/>
      <c r="AM1476" s="23" t="n"/>
      <c r="AW1476" s="40" t="n"/>
      <c r="AY1476" s="40" t="n"/>
      <c r="BA1476" s="18" t="n"/>
      <c r="BC1476" s="18" t="n"/>
      <c r="BD1476" s="18" t="n"/>
      <c r="BK1476" s="18" t="n"/>
      <c r="BN1476" s="18" t="n"/>
      <c r="BY1476" s="18" t="n"/>
      <c r="CC1476" s="18" t="n"/>
      <c r="CH1476" s="18" t="n"/>
      <c r="CS1476" s="18" t="n"/>
      <c r="DD1476" s="34" t="inlineStr">
        <is>
          <t>X</t>
        </is>
      </c>
    </row>
    <row r="1477">
      <c r="D1477" s="12" t="n"/>
      <c r="E1477" s="14" t="n"/>
      <c r="H1477" s="16" t="n"/>
      <c r="I1477" s="11" t="n"/>
      <c r="J1477" s="33" t="n"/>
      <c r="K1477" s="33" t="n"/>
      <c r="L1477" s="33" t="n"/>
      <c r="M1477" s="33" t="n"/>
      <c r="N1477" s="8" t="n"/>
      <c r="AG1477" s="8" t="n"/>
      <c r="AI1477" s="30" t="n"/>
      <c r="AK1477" s="30" t="n"/>
      <c r="AL1477" s="21" t="n"/>
      <c r="AM1477" s="23" t="n"/>
      <c r="AW1477" s="40" t="n"/>
      <c r="AY1477" s="40" t="n"/>
      <c r="BA1477" s="18" t="n"/>
      <c r="BC1477" s="18" t="n"/>
      <c r="BD1477" s="18" t="n"/>
      <c r="BK1477" s="18" t="n"/>
      <c r="BN1477" s="18" t="n"/>
      <c r="BY1477" s="18" t="n"/>
      <c r="CC1477" s="18" t="n"/>
      <c r="CH1477" s="18" t="n"/>
      <c r="CS1477" s="18" t="n"/>
      <c r="DD1477" s="34" t="inlineStr">
        <is>
          <t>X</t>
        </is>
      </c>
    </row>
    <row r="1478">
      <c r="D1478" s="12" t="n"/>
      <c r="E1478" s="14" t="n"/>
      <c r="H1478" s="16" t="n"/>
      <c r="I1478" s="11" t="n"/>
      <c r="J1478" s="33" t="n"/>
      <c r="K1478" s="33" t="n"/>
      <c r="L1478" s="33" t="n"/>
      <c r="M1478" s="33" t="n"/>
      <c r="N1478" s="8" t="n"/>
      <c r="AG1478" s="8" t="n"/>
      <c r="AI1478" s="30" t="n"/>
      <c r="AK1478" s="30" t="n"/>
      <c r="AL1478" s="21" t="n"/>
      <c r="AM1478" s="23" t="n"/>
      <c r="AW1478" s="40" t="n"/>
      <c r="AY1478" s="40" t="n"/>
      <c r="BA1478" s="18" t="n"/>
      <c r="BC1478" s="18" t="n"/>
      <c r="BD1478" s="18" t="n"/>
      <c r="BK1478" s="18" t="n"/>
      <c r="BN1478" s="18" t="n"/>
      <c r="BY1478" s="18" t="n"/>
      <c r="CC1478" s="18" t="n"/>
      <c r="CH1478" s="18" t="n"/>
      <c r="CS1478" s="18" t="n"/>
      <c r="DD1478" s="34" t="inlineStr">
        <is>
          <t>X</t>
        </is>
      </c>
    </row>
    <row r="1479">
      <c r="D1479" s="12" t="n"/>
      <c r="E1479" s="14" t="n"/>
      <c r="H1479" s="16" t="n"/>
      <c r="I1479" s="11" t="n"/>
      <c r="J1479" s="33" t="n"/>
      <c r="K1479" s="33" t="n"/>
      <c r="L1479" s="33" t="n"/>
      <c r="M1479" s="33" t="n"/>
      <c r="N1479" s="8" t="n"/>
      <c r="AG1479" s="8" t="n"/>
      <c r="AI1479" s="30" t="n"/>
      <c r="AK1479" s="30" t="n"/>
      <c r="AL1479" s="21" t="n"/>
      <c r="AM1479" s="23" t="n"/>
      <c r="AW1479" s="40" t="n"/>
      <c r="AY1479" s="40" t="n"/>
      <c r="BA1479" s="18" t="n"/>
      <c r="BC1479" s="18" t="n"/>
      <c r="BD1479" s="18" t="n"/>
      <c r="BK1479" s="18" t="n"/>
      <c r="BN1479" s="18" t="n"/>
      <c r="BY1479" s="18" t="n"/>
      <c r="CC1479" s="18" t="n"/>
      <c r="CH1479" s="18" t="n"/>
      <c r="CS1479" s="18" t="n"/>
      <c r="DD1479" s="34" t="inlineStr">
        <is>
          <t>X</t>
        </is>
      </c>
    </row>
    <row r="1480">
      <c r="D1480" s="12" t="n"/>
      <c r="E1480" s="14" t="n"/>
      <c r="H1480" s="16" t="n"/>
      <c r="I1480" s="11" t="n"/>
      <c r="J1480" s="33" t="n"/>
      <c r="K1480" s="33" t="n"/>
      <c r="L1480" s="33" t="n"/>
      <c r="M1480" s="33" t="n"/>
      <c r="N1480" s="8" t="n"/>
      <c r="AG1480" s="8" t="n"/>
      <c r="AI1480" s="30" t="n"/>
      <c r="AK1480" s="30" t="n"/>
      <c r="AL1480" s="21" t="n"/>
      <c r="AM1480" s="23" t="n"/>
      <c r="AW1480" s="40" t="n"/>
      <c r="AY1480" s="40" t="n"/>
      <c r="BA1480" s="18" t="n"/>
      <c r="BC1480" s="18" t="n"/>
      <c r="BD1480" s="18" t="n"/>
      <c r="BK1480" s="18" t="n"/>
      <c r="BN1480" s="18" t="n"/>
      <c r="BY1480" s="18" t="n"/>
      <c r="CC1480" s="18" t="n"/>
      <c r="CH1480" s="18" t="n"/>
      <c r="CS1480" s="18" t="n"/>
      <c r="DD1480" s="34" t="inlineStr">
        <is>
          <t>X</t>
        </is>
      </c>
    </row>
    <row r="1481">
      <c r="D1481" s="12" t="n"/>
      <c r="E1481" s="14" t="n"/>
      <c r="H1481" s="16" t="n"/>
      <c r="I1481" s="11" t="n"/>
      <c r="J1481" s="33" t="n"/>
      <c r="K1481" s="33" t="n"/>
      <c r="L1481" s="33" t="n"/>
      <c r="M1481" s="33" t="n"/>
      <c r="N1481" s="8" t="n"/>
      <c r="AG1481" s="8" t="n"/>
      <c r="AI1481" s="30" t="n"/>
      <c r="AK1481" s="30" t="n"/>
      <c r="AL1481" s="21" t="n"/>
      <c r="AM1481" s="23" t="n"/>
      <c r="AW1481" s="40" t="n"/>
      <c r="AY1481" s="40" t="n"/>
      <c r="BA1481" s="18" t="n"/>
      <c r="BC1481" s="18" t="n"/>
      <c r="BD1481" s="18" t="n"/>
      <c r="BK1481" s="18" t="n"/>
      <c r="BN1481" s="18" t="n"/>
      <c r="BY1481" s="18" t="n"/>
      <c r="CC1481" s="18" t="n"/>
      <c r="CH1481" s="18" t="n"/>
      <c r="CS1481" s="18" t="n"/>
      <c r="DD1481" s="34" t="inlineStr">
        <is>
          <t>X</t>
        </is>
      </c>
    </row>
    <row r="1482">
      <c r="D1482" s="12" t="n"/>
      <c r="E1482" s="14" t="n"/>
      <c r="H1482" s="16" t="n"/>
      <c r="I1482" s="11" t="n"/>
      <c r="J1482" s="33" t="n"/>
      <c r="K1482" s="33" t="n"/>
      <c r="L1482" s="33" t="n"/>
      <c r="M1482" s="33" t="n"/>
      <c r="N1482" s="8" t="n"/>
      <c r="AG1482" s="8" t="n"/>
      <c r="AI1482" s="30" t="n"/>
      <c r="AK1482" s="30" t="n"/>
      <c r="AL1482" s="21" t="n"/>
      <c r="AM1482" s="23" t="n"/>
      <c r="AW1482" s="40" t="n"/>
      <c r="AY1482" s="40" t="n"/>
      <c r="BA1482" s="18" t="n"/>
      <c r="BC1482" s="18" t="n"/>
      <c r="BD1482" s="18" t="n"/>
      <c r="BK1482" s="18" t="n"/>
      <c r="BN1482" s="18" t="n"/>
      <c r="BY1482" s="18" t="n"/>
      <c r="CC1482" s="18" t="n"/>
      <c r="CH1482" s="18" t="n"/>
      <c r="CS1482" s="18" t="n"/>
      <c r="DD1482" s="34" t="inlineStr">
        <is>
          <t>X</t>
        </is>
      </c>
    </row>
    <row r="1483">
      <c r="D1483" s="12" t="n"/>
      <c r="E1483" s="14" t="n"/>
      <c r="H1483" s="16" t="n"/>
      <c r="I1483" s="11" t="n"/>
      <c r="J1483" s="33" t="n"/>
      <c r="K1483" s="33" t="n"/>
      <c r="L1483" s="33" t="n"/>
      <c r="M1483" s="33" t="n"/>
      <c r="N1483" s="8" t="n"/>
      <c r="AG1483" s="8" t="n"/>
      <c r="AI1483" s="30" t="n"/>
      <c r="AK1483" s="30" t="n"/>
      <c r="AL1483" s="21" t="n"/>
      <c r="AM1483" s="23" t="n"/>
      <c r="AW1483" s="40" t="n"/>
      <c r="AY1483" s="40" t="n"/>
      <c r="BA1483" s="18" t="n"/>
      <c r="BC1483" s="18" t="n"/>
      <c r="BD1483" s="18" t="n"/>
      <c r="BK1483" s="18" t="n"/>
      <c r="BN1483" s="18" t="n"/>
      <c r="BY1483" s="18" t="n"/>
      <c r="CC1483" s="18" t="n"/>
      <c r="CH1483" s="18" t="n"/>
      <c r="CS1483" s="18" t="n"/>
      <c r="DD1483" s="34" t="inlineStr">
        <is>
          <t>X</t>
        </is>
      </c>
    </row>
    <row r="1484">
      <c r="D1484" s="12" t="n"/>
      <c r="E1484" s="14" t="n"/>
      <c r="H1484" s="16" t="n"/>
      <c r="I1484" s="11" t="n"/>
      <c r="J1484" s="33" t="n"/>
      <c r="K1484" s="33" t="n"/>
      <c r="L1484" s="33" t="n"/>
      <c r="M1484" s="33" t="n"/>
      <c r="N1484" s="8" t="n"/>
      <c r="AG1484" s="8" t="n"/>
      <c r="AI1484" s="30" t="n"/>
      <c r="AK1484" s="30" t="n"/>
      <c r="AL1484" s="21" t="n"/>
      <c r="AM1484" s="23" t="n"/>
      <c r="AW1484" s="40" t="n"/>
      <c r="AY1484" s="40" t="n"/>
      <c r="BA1484" s="18" t="n"/>
      <c r="BC1484" s="18" t="n"/>
      <c r="BD1484" s="18" t="n"/>
      <c r="BK1484" s="18" t="n"/>
      <c r="BN1484" s="18" t="n"/>
      <c r="BY1484" s="18" t="n"/>
      <c r="CC1484" s="18" t="n"/>
      <c r="CH1484" s="18" t="n"/>
      <c r="CS1484" s="18" t="n"/>
      <c r="DD1484" s="34" t="inlineStr">
        <is>
          <t>X</t>
        </is>
      </c>
    </row>
    <row r="1485">
      <c r="D1485" s="12" t="n"/>
      <c r="E1485" s="14" t="n"/>
      <c r="H1485" s="16" t="n"/>
      <c r="I1485" s="11" t="n"/>
      <c r="J1485" s="33" t="n"/>
      <c r="K1485" s="33" t="n"/>
      <c r="L1485" s="33" t="n"/>
      <c r="M1485" s="33" t="n"/>
      <c r="N1485" s="8" t="n"/>
      <c r="AG1485" s="8" t="n"/>
      <c r="AI1485" s="30" t="n"/>
      <c r="AK1485" s="30" t="n"/>
      <c r="AL1485" s="21" t="n"/>
      <c r="AM1485" s="23" t="n"/>
      <c r="AW1485" s="40" t="n"/>
      <c r="AY1485" s="40" t="n"/>
      <c r="BA1485" s="18" t="n"/>
      <c r="BC1485" s="18" t="n"/>
      <c r="BD1485" s="18" t="n"/>
      <c r="BK1485" s="18" t="n"/>
      <c r="BN1485" s="18" t="n"/>
      <c r="BY1485" s="18" t="n"/>
      <c r="CC1485" s="18" t="n"/>
      <c r="CH1485" s="18" t="n"/>
      <c r="CS1485" s="18" t="n"/>
      <c r="DD1485" s="34" t="inlineStr">
        <is>
          <t>X</t>
        </is>
      </c>
    </row>
    <row r="1486">
      <c r="D1486" s="12" t="n"/>
      <c r="E1486" s="14" t="n"/>
      <c r="H1486" s="16" t="n"/>
      <c r="I1486" s="11" t="n"/>
      <c r="J1486" s="33" t="n"/>
      <c r="K1486" s="33" t="n"/>
      <c r="L1486" s="33" t="n"/>
      <c r="M1486" s="33" t="n"/>
      <c r="N1486" s="8" t="n"/>
      <c r="AG1486" s="8" t="n"/>
      <c r="AI1486" s="30" t="n"/>
      <c r="AK1486" s="30" t="n"/>
      <c r="AL1486" s="21" t="n"/>
      <c r="AM1486" s="23" t="n"/>
      <c r="AW1486" s="40" t="n"/>
      <c r="AY1486" s="40" t="n"/>
      <c r="BA1486" s="18" t="n"/>
      <c r="BC1486" s="18" t="n"/>
      <c r="BD1486" s="18" t="n"/>
      <c r="BK1486" s="18" t="n"/>
      <c r="BN1486" s="18" t="n"/>
      <c r="BY1486" s="18" t="n"/>
      <c r="CC1486" s="18" t="n"/>
      <c r="CH1486" s="18" t="n"/>
      <c r="CS1486" s="18" t="n"/>
      <c r="DD1486" s="34" t="inlineStr">
        <is>
          <t>X</t>
        </is>
      </c>
    </row>
    <row r="1487">
      <c r="D1487" s="12" t="n"/>
      <c r="E1487" s="14" t="n"/>
      <c r="H1487" s="16" t="n"/>
      <c r="I1487" s="11" t="n"/>
      <c r="J1487" s="33" t="n"/>
      <c r="K1487" s="33" t="n"/>
      <c r="L1487" s="33" t="n"/>
      <c r="M1487" s="33" t="n"/>
      <c r="N1487" s="8" t="n"/>
      <c r="AG1487" s="8" t="n"/>
      <c r="AI1487" s="30" t="n"/>
      <c r="AK1487" s="30" t="n"/>
      <c r="AL1487" s="21" t="n"/>
      <c r="AM1487" s="23" t="n"/>
      <c r="AW1487" s="40" t="n"/>
      <c r="AY1487" s="40" t="n"/>
      <c r="BA1487" s="18" t="n"/>
      <c r="BC1487" s="18" t="n"/>
      <c r="BD1487" s="18" t="n"/>
      <c r="BK1487" s="18" t="n"/>
      <c r="BN1487" s="18" t="n"/>
      <c r="BY1487" s="18" t="n"/>
      <c r="CC1487" s="18" t="n"/>
      <c r="CH1487" s="18" t="n"/>
      <c r="CS1487" s="18" t="n"/>
      <c r="DD1487" s="34" t="inlineStr">
        <is>
          <t>X</t>
        </is>
      </c>
    </row>
    <row r="1488">
      <c r="D1488" s="12" t="n"/>
      <c r="E1488" s="14" t="n"/>
      <c r="H1488" s="16" t="n"/>
      <c r="I1488" s="11" t="n"/>
      <c r="J1488" s="33" t="n"/>
      <c r="K1488" s="33" t="n"/>
      <c r="L1488" s="33" t="n"/>
      <c r="M1488" s="33" t="n"/>
      <c r="N1488" s="8" t="n"/>
      <c r="AG1488" s="8" t="n"/>
      <c r="AI1488" s="30" t="n"/>
      <c r="AK1488" s="30" t="n"/>
      <c r="AL1488" s="21" t="n"/>
      <c r="AM1488" s="23" t="n"/>
      <c r="AW1488" s="40" t="n"/>
      <c r="AY1488" s="40" t="n"/>
      <c r="BA1488" s="18" t="n"/>
      <c r="BC1488" s="18" t="n"/>
      <c r="BD1488" s="18" t="n"/>
      <c r="BK1488" s="18" t="n"/>
      <c r="BN1488" s="18" t="n"/>
      <c r="BY1488" s="18" t="n"/>
      <c r="CC1488" s="18" t="n"/>
      <c r="CH1488" s="18" t="n"/>
      <c r="CS1488" s="18" t="n"/>
      <c r="DD1488" s="34" t="inlineStr">
        <is>
          <t>X</t>
        </is>
      </c>
    </row>
    <row r="1489">
      <c r="D1489" s="12" t="n"/>
      <c r="E1489" s="14" t="n"/>
      <c r="H1489" s="16" t="n"/>
      <c r="I1489" s="11" t="n"/>
      <c r="J1489" s="33" t="n"/>
      <c r="K1489" s="33" t="n"/>
      <c r="L1489" s="33" t="n"/>
      <c r="M1489" s="33" t="n"/>
      <c r="N1489" s="8" t="n"/>
      <c r="AG1489" s="8" t="n"/>
      <c r="AI1489" s="30" t="n"/>
      <c r="AK1489" s="30" t="n"/>
      <c r="AL1489" s="21" t="n"/>
      <c r="AM1489" s="23" t="n"/>
      <c r="AW1489" s="40" t="n"/>
      <c r="AY1489" s="40" t="n"/>
      <c r="BA1489" s="18" t="n"/>
      <c r="BC1489" s="18" t="n"/>
      <c r="BD1489" s="18" t="n"/>
      <c r="BK1489" s="18" t="n"/>
      <c r="BN1489" s="18" t="n"/>
      <c r="BY1489" s="18" t="n"/>
      <c r="CC1489" s="18" t="n"/>
      <c r="CH1489" s="18" t="n"/>
      <c r="CS1489" s="18" t="n"/>
      <c r="DD1489" s="34" t="inlineStr">
        <is>
          <t>X</t>
        </is>
      </c>
    </row>
    <row r="1490">
      <c r="D1490" s="12" t="n"/>
      <c r="E1490" s="14" t="n"/>
      <c r="H1490" s="16" t="n"/>
      <c r="I1490" s="11" t="n"/>
      <c r="J1490" s="33" t="n"/>
      <c r="K1490" s="33" t="n"/>
      <c r="L1490" s="33" t="n"/>
      <c r="M1490" s="33" t="n"/>
      <c r="N1490" s="8" t="n"/>
      <c r="AG1490" s="8" t="n"/>
      <c r="AI1490" s="30" t="n"/>
      <c r="AK1490" s="30" t="n"/>
      <c r="AL1490" s="21" t="n"/>
      <c r="AM1490" s="23" t="n"/>
      <c r="AW1490" s="40" t="n"/>
      <c r="AY1490" s="40" t="n"/>
      <c r="BA1490" s="18" t="n"/>
      <c r="BC1490" s="18" t="n"/>
      <c r="BD1490" s="18" t="n"/>
      <c r="BK1490" s="18" t="n"/>
      <c r="BN1490" s="18" t="n"/>
      <c r="BY1490" s="18" t="n"/>
      <c r="CC1490" s="18" t="n"/>
      <c r="CH1490" s="18" t="n"/>
      <c r="CS1490" s="18" t="n"/>
      <c r="DD1490" s="34" t="inlineStr">
        <is>
          <t>X</t>
        </is>
      </c>
    </row>
    <row r="1491">
      <c r="D1491" s="12" t="n"/>
      <c r="E1491" s="14" t="n"/>
      <c r="H1491" s="16" t="n"/>
      <c r="I1491" s="11" t="n"/>
      <c r="J1491" s="33" t="n"/>
      <c r="K1491" s="33" t="n"/>
      <c r="L1491" s="33" t="n"/>
      <c r="M1491" s="33" t="n"/>
      <c r="N1491" s="8" t="n"/>
      <c r="AG1491" s="8" t="n"/>
      <c r="AI1491" s="30" t="n"/>
      <c r="AK1491" s="30" t="n"/>
      <c r="AL1491" s="21" t="n"/>
      <c r="AM1491" s="23" t="n"/>
      <c r="AW1491" s="40" t="n"/>
      <c r="AY1491" s="40" t="n"/>
      <c r="BA1491" s="18" t="n"/>
      <c r="BC1491" s="18" t="n"/>
      <c r="BD1491" s="18" t="n"/>
      <c r="BK1491" s="18" t="n"/>
      <c r="BN1491" s="18" t="n"/>
      <c r="BY1491" s="18" t="n"/>
      <c r="CC1491" s="18" t="n"/>
      <c r="CH1491" s="18" t="n"/>
      <c r="CS1491" s="18" t="n"/>
      <c r="DD1491" s="34" t="inlineStr">
        <is>
          <t>X</t>
        </is>
      </c>
    </row>
    <row r="1492">
      <c r="D1492" s="12" t="n"/>
      <c r="E1492" s="14" t="n"/>
      <c r="H1492" s="16" t="n"/>
      <c r="I1492" s="11" t="n"/>
      <c r="J1492" s="33" t="n"/>
      <c r="K1492" s="33" t="n"/>
      <c r="L1492" s="33" t="n"/>
      <c r="M1492" s="33" t="n"/>
      <c r="N1492" s="8" t="n"/>
      <c r="AG1492" s="8" t="n"/>
      <c r="AI1492" s="30" t="n"/>
      <c r="AK1492" s="30" t="n"/>
      <c r="AL1492" s="21" t="n"/>
      <c r="AM1492" s="23" t="n"/>
      <c r="AW1492" s="40" t="n"/>
      <c r="AY1492" s="40" t="n"/>
      <c r="BA1492" s="18" t="n"/>
      <c r="BC1492" s="18" t="n"/>
      <c r="BD1492" s="18" t="n"/>
      <c r="BK1492" s="18" t="n"/>
      <c r="BN1492" s="18" t="n"/>
      <c r="BY1492" s="18" t="n"/>
      <c r="CC1492" s="18" t="n"/>
      <c r="CH1492" s="18" t="n"/>
      <c r="CS1492" s="18" t="n"/>
      <c r="DD1492" s="34" t="inlineStr">
        <is>
          <t>X</t>
        </is>
      </c>
    </row>
    <row r="1493">
      <c r="D1493" s="12" t="n"/>
      <c r="E1493" s="14" t="n"/>
      <c r="H1493" s="16" t="n"/>
      <c r="I1493" s="11" t="n"/>
      <c r="J1493" s="33" t="n"/>
      <c r="K1493" s="33" t="n"/>
      <c r="L1493" s="33" t="n"/>
      <c r="M1493" s="33" t="n"/>
      <c r="N1493" s="8" t="n"/>
      <c r="AG1493" s="8" t="n"/>
      <c r="AI1493" s="30" t="n"/>
      <c r="AK1493" s="30" t="n"/>
      <c r="AL1493" s="21" t="n"/>
      <c r="AM1493" s="23" t="n"/>
      <c r="AW1493" s="40" t="n"/>
      <c r="AY1493" s="40" t="n"/>
      <c r="BA1493" s="18" t="n"/>
      <c r="BC1493" s="18" t="n"/>
      <c r="BD1493" s="18" t="n"/>
      <c r="BK1493" s="18" t="n"/>
      <c r="BN1493" s="18" t="n"/>
      <c r="BY1493" s="18" t="n"/>
      <c r="CC1493" s="18" t="n"/>
      <c r="CH1493" s="18" t="n"/>
      <c r="CS1493" s="18" t="n"/>
      <c r="DD1493" s="34" t="inlineStr">
        <is>
          <t>X</t>
        </is>
      </c>
    </row>
    <row r="1494">
      <c r="D1494" s="12" t="n"/>
      <c r="E1494" s="14" t="n"/>
      <c r="H1494" s="16" t="n"/>
      <c r="I1494" s="11" t="n"/>
      <c r="J1494" s="33" t="n"/>
      <c r="K1494" s="33" t="n"/>
      <c r="L1494" s="33" t="n"/>
      <c r="M1494" s="33" t="n"/>
      <c r="N1494" s="8" t="n"/>
      <c r="AG1494" s="8" t="n"/>
      <c r="AI1494" s="30" t="n"/>
      <c r="AK1494" s="30" t="n"/>
      <c r="AL1494" s="21" t="n"/>
      <c r="AM1494" s="23" t="n"/>
      <c r="AW1494" s="40" t="n"/>
      <c r="AY1494" s="40" t="n"/>
      <c r="BA1494" s="18" t="n"/>
      <c r="BC1494" s="18" t="n"/>
      <c r="BD1494" s="18" t="n"/>
      <c r="BK1494" s="18" t="n"/>
      <c r="BN1494" s="18" t="n"/>
      <c r="BY1494" s="18" t="n"/>
      <c r="CC1494" s="18" t="n"/>
      <c r="CH1494" s="18" t="n"/>
      <c r="CS1494" s="18" t="n"/>
      <c r="DD1494" s="34" t="inlineStr">
        <is>
          <t>X</t>
        </is>
      </c>
    </row>
    <row r="1495">
      <c r="D1495" s="12" t="n"/>
      <c r="E1495" s="14" t="n"/>
      <c r="H1495" s="16" t="n"/>
      <c r="I1495" s="11" t="n"/>
      <c r="J1495" s="33" t="n"/>
      <c r="K1495" s="33" t="n"/>
      <c r="L1495" s="33" t="n"/>
      <c r="M1495" s="33" t="n"/>
      <c r="N1495" s="8" t="n"/>
      <c r="AG1495" s="8" t="n"/>
      <c r="AI1495" s="30" t="n"/>
      <c r="AK1495" s="30" t="n"/>
      <c r="AL1495" s="21" t="n"/>
      <c r="AM1495" s="23" t="n"/>
      <c r="AW1495" s="40" t="n"/>
      <c r="AY1495" s="40" t="n"/>
      <c r="BA1495" s="18" t="n"/>
      <c r="BC1495" s="18" t="n"/>
      <c r="BD1495" s="18" t="n"/>
      <c r="BK1495" s="18" t="n"/>
      <c r="BN1495" s="18" t="n"/>
      <c r="BY1495" s="18" t="n"/>
      <c r="CC1495" s="18" t="n"/>
      <c r="CH1495" s="18" t="n"/>
      <c r="CS1495" s="18" t="n"/>
      <c r="DD1495" s="34" t="inlineStr">
        <is>
          <t>X</t>
        </is>
      </c>
    </row>
    <row r="1496">
      <c r="D1496" s="12" t="n"/>
      <c r="E1496" s="14" t="n"/>
      <c r="H1496" s="16" t="n"/>
      <c r="I1496" s="11" t="n"/>
      <c r="J1496" s="33" t="n"/>
      <c r="K1496" s="33" t="n"/>
      <c r="L1496" s="33" t="n"/>
      <c r="M1496" s="33" t="n"/>
      <c r="N1496" s="8" t="n"/>
      <c r="AG1496" s="8" t="n"/>
      <c r="AI1496" s="30" t="n"/>
      <c r="AK1496" s="30" t="n"/>
      <c r="AL1496" s="21" t="n"/>
      <c r="AM1496" s="23" t="n"/>
      <c r="AW1496" s="40" t="n"/>
      <c r="AY1496" s="40" t="n"/>
      <c r="BA1496" s="18" t="n"/>
      <c r="BC1496" s="18" t="n"/>
      <c r="BD1496" s="18" t="n"/>
      <c r="BK1496" s="18" t="n"/>
      <c r="BN1496" s="18" t="n"/>
      <c r="BY1496" s="18" t="n"/>
      <c r="CC1496" s="18" t="n"/>
      <c r="CH1496" s="18" t="n"/>
      <c r="CS1496" s="18" t="n"/>
      <c r="DD1496" s="34" t="inlineStr">
        <is>
          <t>X</t>
        </is>
      </c>
    </row>
    <row r="1497">
      <c r="D1497" s="12" t="n"/>
      <c r="E1497" s="14" t="n"/>
      <c r="H1497" s="16" t="n"/>
      <c r="I1497" s="11" t="n"/>
      <c r="J1497" s="33" t="n"/>
      <c r="K1497" s="33" t="n"/>
      <c r="L1497" s="33" t="n"/>
      <c r="M1497" s="33" t="n"/>
      <c r="N1497" s="8" t="n"/>
      <c r="AG1497" s="8" t="n"/>
      <c r="AI1497" s="30" t="n"/>
      <c r="AK1497" s="30" t="n"/>
      <c r="AL1497" s="21" t="n"/>
      <c r="AM1497" s="23" t="n"/>
      <c r="AW1497" s="40" t="n"/>
      <c r="AY1497" s="40" t="n"/>
      <c r="BA1497" s="18" t="n"/>
      <c r="BC1497" s="18" t="n"/>
      <c r="BD1497" s="18" t="n"/>
      <c r="BK1497" s="18" t="n"/>
      <c r="BN1497" s="18" t="n"/>
      <c r="BY1497" s="18" t="n"/>
      <c r="CC1497" s="18" t="n"/>
      <c r="CH1497" s="18" t="n"/>
      <c r="CS1497" s="18" t="n"/>
      <c r="DD1497" s="34" t="inlineStr">
        <is>
          <t>X</t>
        </is>
      </c>
    </row>
    <row r="1498">
      <c r="D1498" s="12" t="n"/>
      <c r="E1498" s="14" t="n"/>
      <c r="H1498" s="16" t="n"/>
      <c r="I1498" s="11" t="n"/>
      <c r="J1498" s="33" t="n"/>
      <c r="K1498" s="33" t="n"/>
      <c r="L1498" s="33" t="n"/>
      <c r="M1498" s="33" t="n"/>
      <c r="N1498" s="8" t="n"/>
      <c r="AG1498" s="8" t="n"/>
      <c r="AI1498" s="30" t="n"/>
      <c r="AK1498" s="30" t="n"/>
      <c r="AL1498" s="21" t="n"/>
      <c r="AM1498" s="23" t="n"/>
      <c r="AW1498" s="40" t="n"/>
      <c r="AY1498" s="40" t="n"/>
      <c r="BA1498" s="18" t="n"/>
      <c r="BC1498" s="18" t="n"/>
      <c r="BD1498" s="18" t="n"/>
      <c r="BK1498" s="18" t="n"/>
      <c r="BN1498" s="18" t="n"/>
      <c r="BY1498" s="18" t="n"/>
      <c r="CC1498" s="18" t="n"/>
      <c r="CH1498" s="18" t="n"/>
      <c r="CS1498" s="18" t="n"/>
      <c r="DD1498" s="34" t="inlineStr">
        <is>
          <t>X</t>
        </is>
      </c>
    </row>
    <row r="1499">
      <c r="D1499" s="12" t="n"/>
      <c r="E1499" s="14" t="n"/>
      <c r="H1499" s="16" t="n"/>
      <c r="I1499" s="11" t="n"/>
      <c r="J1499" s="33" t="n"/>
      <c r="K1499" s="33" t="n"/>
      <c r="L1499" s="33" t="n"/>
      <c r="M1499" s="33" t="n"/>
      <c r="N1499" s="8" t="n"/>
      <c r="AG1499" s="8" t="n"/>
      <c r="AI1499" s="30" t="n"/>
      <c r="AK1499" s="30" t="n"/>
      <c r="AL1499" s="21" t="n"/>
      <c r="AM1499" s="23" t="n"/>
      <c r="AW1499" s="40" t="n"/>
      <c r="AY1499" s="40" t="n"/>
      <c r="BA1499" s="18" t="n"/>
      <c r="BC1499" s="18" t="n"/>
      <c r="BD1499" s="18" t="n"/>
      <c r="BK1499" s="18" t="n"/>
      <c r="BN1499" s="18" t="n"/>
      <c r="BY1499" s="18" t="n"/>
      <c r="CC1499" s="18" t="n"/>
      <c r="CH1499" s="18" t="n"/>
      <c r="CS1499" s="18" t="n"/>
      <c r="DD1499" s="34" t="inlineStr">
        <is>
          <t>X</t>
        </is>
      </c>
    </row>
    <row r="1500">
      <c r="D1500" s="12" t="n"/>
      <c r="E1500" s="14" t="n"/>
      <c r="H1500" s="16" t="n"/>
      <c r="I1500" s="11" t="n"/>
      <c r="J1500" s="33" t="n"/>
      <c r="K1500" s="33" t="n"/>
      <c r="L1500" s="33" t="n"/>
      <c r="M1500" s="33" t="n"/>
      <c r="N1500" s="8" t="n"/>
      <c r="AG1500" s="8" t="n"/>
      <c r="AI1500" s="30" t="n"/>
      <c r="AK1500" s="30" t="n"/>
      <c r="AL1500" s="21" t="n"/>
      <c r="AM1500" s="23" t="n"/>
      <c r="AW1500" s="40" t="n"/>
      <c r="AY1500" s="40" t="n"/>
      <c r="BA1500" s="18" t="n"/>
      <c r="BC1500" s="18" t="n"/>
      <c r="BD1500" s="18" t="n"/>
      <c r="BK1500" s="18" t="n"/>
      <c r="BN1500" s="18" t="n"/>
      <c r="BY1500" s="18" t="n"/>
      <c r="CC1500" s="18" t="n"/>
      <c r="CH1500" s="18" t="n"/>
      <c r="CS1500" s="18" t="n"/>
      <c r="DD1500" s="34" t="inlineStr">
        <is>
          <t>X</t>
        </is>
      </c>
    </row>
    <row r="1501">
      <c r="D1501" s="12" t="n"/>
      <c r="E1501" s="14" t="n"/>
      <c r="H1501" s="16" t="n"/>
      <c r="I1501" s="11" t="n"/>
      <c r="J1501" s="33" t="n"/>
      <c r="K1501" s="33" t="n"/>
      <c r="L1501" s="33" t="n"/>
      <c r="M1501" s="33" t="n"/>
      <c r="N1501" s="8" t="n"/>
      <c r="AG1501" s="8" t="n"/>
      <c r="AI1501" s="30" t="n"/>
      <c r="AK1501" s="30" t="n"/>
      <c r="AL1501" s="21" t="n"/>
      <c r="AM1501" s="23" t="n"/>
      <c r="AW1501" s="40" t="n"/>
      <c r="AY1501" s="40" t="n"/>
      <c r="BA1501" s="18" t="n"/>
      <c r="BC1501" s="18" t="n"/>
      <c r="BD1501" s="18" t="n"/>
      <c r="BK1501" s="18" t="n"/>
      <c r="BN1501" s="18" t="n"/>
      <c r="BY1501" s="18" t="n"/>
      <c r="CC1501" s="18" t="n"/>
      <c r="CH1501" s="18" t="n"/>
      <c r="CS1501" s="18" t="n"/>
      <c r="DD1501" s="34" t="inlineStr">
        <is>
          <t>X</t>
        </is>
      </c>
    </row>
    <row r="1502">
      <c r="D1502" s="12" t="n"/>
      <c r="E1502" s="14" t="n"/>
      <c r="H1502" s="16" t="n"/>
      <c r="I1502" s="11" t="n"/>
      <c r="J1502" s="33" t="n"/>
      <c r="K1502" s="33" t="n"/>
      <c r="L1502" s="33" t="n"/>
      <c r="M1502" s="33" t="n"/>
      <c r="N1502" s="8" t="n"/>
      <c r="AG1502" s="8" t="n"/>
      <c r="AI1502" s="30" t="n"/>
      <c r="AK1502" s="30" t="n"/>
      <c r="AL1502" s="21" t="n"/>
      <c r="AM1502" s="23" t="n"/>
      <c r="AW1502" s="40" t="n"/>
      <c r="AY1502" s="40" t="n"/>
      <c r="BA1502" s="18" t="n"/>
      <c r="BC1502" s="18" t="n"/>
      <c r="BD1502" s="18" t="n"/>
      <c r="BK1502" s="18" t="n"/>
      <c r="BN1502" s="18" t="n"/>
      <c r="BY1502" s="18" t="n"/>
      <c r="CC1502" s="18" t="n"/>
      <c r="CH1502" s="18" t="n"/>
      <c r="CS1502" s="18" t="n"/>
      <c r="DD1502" s="34" t="inlineStr">
        <is>
          <t>X</t>
        </is>
      </c>
    </row>
    <row r="1503">
      <c r="D1503" s="12" t="n"/>
      <c r="E1503" s="14" t="n"/>
      <c r="H1503" s="16" t="n"/>
      <c r="I1503" s="11" t="n"/>
      <c r="J1503" s="33" t="n"/>
      <c r="K1503" s="33" t="n"/>
      <c r="L1503" s="33" t="n"/>
      <c r="M1503" s="33" t="n"/>
      <c r="N1503" s="8" t="n"/>
      <c r="AG1503" s="8" t="n"/>
      <c r="AI1503" s="30" t="n"/>
      <c r="AK1503" s="30" t="n"/>
      <c r="AL1503" s="21" t="n"/>
      <c r="AM1503" s="23" t="n"/>
      <c r="AW1503" s="40" t="n"/>
      <c r="AY1503" s="40" t="n"/>
      <c r="BA1503" s="18" t="n"/>
      <c r="BC1503" s="18" t="n"/>
      <c r="BD1503" s="18" t="n"/>
      <c r="BK1503" s="18" t="n"/>
      <c r="BN1503" s="18" t="n"/>
      <c r="BY1503" s="18" t="n"/>
      <c r="CC1503" s="18" t="n"/>
      <c r="CH1503" s="18" t="n"/>
      <c r="CS1503" s="18" t="n"/>
      <c r="DD1503" s="34" t="inlineStr">
        <is>
          <t>X</t>
        </is>
      </c>
    </row>
    <row r="1504">
      <c r="D1504" s="12" t="n"/>
      <c r="E1504" s="14" t="n"/>
      <c r="H1504" s="16" t="n"/>
      <c r="I1504" s="11" t="n"/>
      <c r="J1504" s="33" t="n"/>
      <c r="K1504" s="33" t="n"/>
      <c r="L1504" s="33" t="n"/>
      <c r="M1504" s="33" t="n"/>
      <c r="N1504" s="8" t="n"/>
      <c r="AG1504" s="8" t="n"/>
      <c r="AI1504" s="30" t="n"/>
      <c r="AK1504" s="30" t="n"/>
      <c r="AL1504" s="21" t="n"/>
      <c r="AM1504" s="23" t="n"/>
      <c r="AW1504" s="40" t="n"/>
      <c r="AY1504" s="40" t="n"/>
      <c r="BA1504" s="18" t="n"/>
      <c r="BC1504" s="18" t="n"/>
      <c r="BD1504" s="18" t="n"/>
      <c r="BK1504" s="18" t="n"/>
      <c r="BN1504" s="18" t="n"/>
      <c r="BY1504" s="18" t="n"/>
      <c r="CC1504" s="18" t="n"/>
      <c r="CH1504" s="18" t="n"/>
      <c r="CS1504" s="18" t="n"/>
      <c r="DD1504" s="34" t="inlineStr">
        <is>
          <t>X</t>
        </is>
      </c>
    </row>
    <row r="1505">
      <c r="D1505" s="12" t="n"/>
      <c r="E1505" s="14" t="n"/>
      <c r="H1505" s="16" t="n"/>
      <c r="I1505" s="11" t="n"/>
      <c r="J1505" s="33" t="n"/>
      <c r="K1505" s="33" t="n"/>
      <c r="L1505" s="33" t="n"/>
      <c r="M1505" s="33" t="n"/>
      <c r="N1505" s="8" t="n"/>
      <c r="AG1505" s="8" t="n"/>
      <c r="AI1505" s="30" t="n"/>
      <c r="AK1505" s="30" t="n"/>
      <c r="AL1505" s="21" t="n"/>
      <c r="AM1505" s="23" t="n"/>
      <c r="AW1505" s="40" t="n"/>
      <c r="AY1505" s="40" t="n"/>
      <c r="BA1505" s="18" t="n"/>
      <c r="BC1505" s="18" t="n"/>
      <c r="BD1505" s="18" t="n"/>
      <c r="BK1505" s="18" t="n"/>
      <c r="BN1505" s="18" t="n"/>
      <c r="BY1505" s="18" t="n"/>
      <c r="CC1505" s="18" t="n"/>
      <c r="CH1505" s="18" t="n"/>
      <c r="CS1505" s="18" t="n"/>
      <c r="DD1505" s="34" t="inlineStr">
        <is>
          <t>X</t>
        </is>
      </c>
    </row>
    <row r="1506">
      <c r="D1506" s="12" t="n"/>
      <c r="E1506" s="14" t="n"/>
      <c r="H1506" s="16" t="n"/>
      <c r="I1506" s="11" t="n"/>
      <c r="J1506" s="33" t="n"/>
      <c r="K1506" s="33" t="n"/>
      <c r="L1506" s="33" t="n"/>
      <c r="M1506" s="33" t="n"/>
      <c r="N1506" s="8" t="n"/>
      <c r="AG1506" s="8" t="n"/>
      <c r="AI1506" s="30" t="n"/>
      <c r="AK1506" s="30" t="n"/>
      <c r="AL1506" s="21" t="n"/>
      <c r="AM1506" s="23" t="n"/>
      <c r="AW1506" s="40" t="n"/>
      <c r="AY1506" s="40" t="n"/>
      <c r="BA1506" s="18" t="n"/>
      <c r="BC1506" s="18" t="n"/>
      <c r="BD1506" s="18" t="n"/>
      <c r="BK1506" s="18" t="n"/>
      <c r="BN1506" s="18" t="n"/>
      <c r="BY1506" s="18" t="n"/>
      <c r="CC1506" s="18" t="n"/>
      <c r="CH1506" s="18" t="n"/>
      <c r="CS1506" s="18" t="n"/>
      <c r="DD1506" s="34" t="inlineStr">
        <is>
          <t>X</t>
        </is>
      </c>
    </row>
    <row r="1507">
      <c r="D1507" s="12" t="n"/>
      <c r="E1507" s="14" t="n"/>
      <c r="H1507" s="16" t="n"/>
      <c r="I1507" s="11" t="n"/>
      <c r="J1507" s="33" t="n"/>
      <c r="K1507" s="33" t="n"/>
      <c r="L1507" s="33" t="n"/>
      <c r="M1507" s="33" t="n"/>
      <c r="N1507" s="8" t="n"/>
      <c r="AG1507" s="8" t="n"/>
      <c r="AI1507" s="30" t="n"/>
      <c r="AK1507" s="30" t="n"/>
      <c r="AL1507" s="21" t="n"/>
      <c r="AM1507" s="23" t="n"/>
      <c r="AW1507" s="40" t="n"/>
      <c r="AY1507" s="40" t="n"/>
      <c r="BA1507" s="18" t="n"/>
      <c r="BC1507" s="18" t="n"/>
      <c r="BD1507" s="18" t="n"/>
      <c r="BK1507" s="18" t="n"/>
      <c r="BN1507" s="18" t="n"/>
      <c r="BY1507" s="18" t="n"/>
      <c r="CC1507" s="18" t="n"/>
      <c r="CH1507" s="18" t="n"/>
      <c r="CS1507" s="18" t="n"/>
      <c r="DD1507" s="34" t="inlineStr">
        <is>
          <t>X</t>
        </is>
      </c>
    </row>
    <row r="1508">
      <c r="D1508" s="12" t="n"/>
      <c r="E1508" s="14" t="n"/>
      <c r="H1508" s="16" t="n"/>
      <c r="I1508" s="11" t="n"/>
      <c r="J1508" s="33" t="n"/>
      <c r="K1508" s="33" t="n"/>
      <c r="L1508" s="33" t="n"/>
      <c r="M1508" s="33" t="n"/>
      <c r="N1508" s="8" t="n"/>
      <c r="AG1508" s="8" t="n"/>
      <c r="AI1508" s="30" t="n"/>
      <c r="AK1508" s="30" t="n"/>
      <c r="AL1508" s="21" t="n"/>
      <c r="AM1508" s="23" t="n"/>
      <c r="AW1508" s="40" t="n"/>
      <c r="AY1508" s="40" t="n"/>
      <c r="BA1508" s="18" t="n"/>
      <c r="BC1508" s="18" t="n"/>
      <c r="BD1508" s="18" t="n"/>
      <c r="BK1508" s="18" t="n"/>
      <c r="BN1508" s="18" t="n"/>
      <c r="BY1508" s="18" t="n"/>
      <c r="CC1508" s="18" t="n"/>
      <c r="CH1508" s="18" t="n"/>
      <c r="CS1508" s="18" t="n"/>
      <c r="DD1508" s="34" t="inlineStr">
        <is>
          <t>X</t>
        </is>
      </c>
    </row>
    <row r="1509">
      <c r="D1509" s="12" t="n"/>
      <c r="E1509" s="14" t="n"/>
      <c r="H1509" s="16" t="n"/>
      <c r="I1509" s="11" t="n"/>
      <c r="J1509" s="33" t="n"/>
      <c r="K1509" s="33" t="n"/>
      <c r="L1509" s="33" t="n"/>
      <c r="M1509" s="33" t="n"/>
      <c r="N1509" s="8" t="n"/>
      <c r="AG1509" s="8" t="n"/>
      <c r="AI1509" s="30" t="n"/>
      <c r="AK1509" s="30" t="n"/>
      <c r="AL1509" s="21" t="n"/>
      <c r="AM1509" s="23" t="n"/>
      <c r="AW1509" s="40" t="n"/>
      <c r="AY1509" s="40" t="n"/>
      <c r="BA1509" s="18" t="n"/>
      <c r="BC1509" s="18" t="n"/>
      <c r="BD1509" s="18" t="n"/>
      <c r="BK1509" s="18" t="n"/>
      <c r="BN1509" s="18" t="n"/>
      <c r="BY1509" s="18" t="n"/>
      <c r="CC1509" s="18" t="n"/>
      <c r="CH1509" s="18" t="n"/>
      <c r="CS1509" s="18" t="n"/>
      <c r="DD1509" s="34" t="inlineStr">
        <is>
          <t>X</t>
        </is>
      </c>
    </row>
    <row r="1510">
      <c r="D1510" s="12" t="n"/>
      <c r="E1510" s="14" t="n"/>
      <c r="H1510" s="16" t="n"/>
      <c r="I1510" s="11" t="n"/>
      <c r="J1510" s="33" t="n"/>
      <c r="K1510" s="33" t="n"/>
      <c r="L1510" s="33" t="n"/>
      <c r="M1510" s="33" t="n"/>
      <c r="N1510" s="8" t="n"/>
      <c r="AG1510" s="8" t="n"/>
      <c r="AI1510" s="30" t="n"/>
      <c r="AK1510" s="30" t="n"/>
      <c r="AL1510" s="21" t="n"/>
      <c r="AM1510" s="23" t="n"/>
      <c r="AW1510" s="40" t="n"/>
      <c r="AY1510" s="40" t="n"/>
      <c r="BA1510" s="18" t="n"/>
      <c r="BC1510" s="18" t="n"/>
      <c r="BD1510" s="18" t="n"/>
      <c r="BK1510" s="18" t="n"/>
      <c r="BN1510" s="18" t="n"/>
      <c r="BY1510" s="18" t="n"/>
      <c r="CC1510" s="18" t="n"/>
      <c r="CH1510" s="18" t="n"/>
      <c r="CS1510" s="18" t="n"/>
      <c r="DD1510" s="34" t="inlineStr">
        <is>
          <t>X</t>
        </is>
      </c>
    </row>
    <row r="1511">
      <c r="D1511" s="12" t="n"/>
      <c r="E1511" s="14" t="n"/>
      <c r="H1511" s="16" t="n"/>
      <c r="I1511" s="11" t="n"/>
      <c r="J1511" s="33" t="n"/>
      <c r="K1511" s="33" t="n"/>
      <c r="L1511" s="33" t="n"/>
      <c r="M1511" s="33" t="n"/>
      <c r="N1511" s="8" t="n"/>
      <c r="AG1511" s="8" t="n"/>
      <c r="AI1511" s="30" t="n"/>
      <c r="AK1511" s="30" t="n"/>
      <c r="AL1511" s="21" t="n"/>
      <c r="AM1511" s="23" t="n"/>
      <c r="AW1511" s="40" t="n"/>
      <c r="AY1511" s="40" t="n"/>
      <c r="BA1511" s="18" t="n"/>
      <c r="BC1511" s="18" t="n"/>
      <c r="BD1511" s="18" t="n"/>
      <c r="BK1511" s="18" t="n"/>
      <c r="BN1511" s="18" t="n"/>
      <c r="BY1511" s="18" t="n"/>
      <c r="CC1511" s="18" t="n"/>
      <c r="CH1511" s="18" t="n"/>
      <c r="CS1511" s="18" t="n"/>
      <c r="DD1511" s="34" t="inlineStr">
        <is>
          <t>X</t>
        </is>
      </c>
    </row>
    <row r="1512">
      <c r="D1512" s="12" t="n"/>
      <c r="E1512" s="14" t="n"/>
      <c r="H1512" s="16" t="n"/>
      <c r="I1512" s="11" t="n"/>
      <c r="J1512" s="33" t="n"/>
      <c r="K1512" s="33" t="n"/>
      <c r="L1512" s="33" t="n"/>
      <c r="M1512" s="33" t="n"/>
      <c r="N1512" s="8" t="n"/>
      <c r="AG1512" s="8" t="n"/>
      <c r="AI1512" s="30" t="n"/>
      <c r="AK1512" s="30" t="n"/>
      <c r="AL1512" s="21" t="n"/>
      <c r="AM1512" s="23" t="n"/>
      <c r="AW1512" s="40" t="n"/>
      <c r="AY1512" s="40" t="n"/>
      <c r="BA1512" s="18" t="n"/>
      <c r="BC1512" s="18" t="n"/>
      <c r="BD1512" s="18" t="n"/>
      <c r="BK1512" s="18" t="n"/>
      <c r="BN1512" s="18" t="n"/>
      <c r="BY1512" s="18" t="n"/>
      <c r="CC1512" s="18" t="n"/>
      <c r="CH1512" s="18" t="n"/>
      <c r="CS1512" s="18" t="n"/>
      <c r="DD1512" s="34" t="inlineStr">
        <is>
          <t>X</t>
        </is>
      </c>
    </row>
    <row r="1513">
      <c r="D1513" s="12" t="n"/>
      <c r="E1513" s="14" t="n"/>
      <c r="H1513" s="16" t="n"/>
      <c r="I1513" s="11" t="n"/>
      <c r="J1513" s="33" t="n"/>
      <c r="K1513" s="33" t="n"/>
      <c r="L1513" s="33" t="n"/>
      <c r="M1513" s="33" t="n"/>
      <c r="N1513" s="8" t="n"/>
      <c r="AG1513" s="8" t="n"/>
      <c r="AI1513" s="30" t="n"/>
      <c r="AK1513" s="30" t="n"/>
      <c r="AL1513" s="21" t="n"/>
      <c r="AM1513" s="23" t="n"/>
      <c r="AW1513" s="40" t="n"/>
      <c r="AY1513" s="40" t="n"/>
      <c r="BA1513" s="18" t="n"/>
      <c r="BC1513" s="18" t="n"/>
      <c r="BD1513" s="18" t="n"/>
      <c r="BK1513" s="18" t="n"/>
      <c r="BN1513" s="18" t="n"/>
      <c r="BY1513" s="18" t="n"/>
      <c r="CC1513" s="18" t="n"/>
      <c r="CH1513" s="18" t="n"/>
      <c r="CS1513" s="18" t="n"/>
      <c r="DD1513" s="34" t="inlineStr">
        <is>
          <t>X</t>
        </is>
      </c>
    </row>
    <row r="1514">
      <c r="D1514" s="12" t="n"/>
      <c r="E1514" s="14" t="n"/>
      <c r="H1514" s="16" t="n"/>
      <c r="I1514" s="11" t="n"/>
      <c r="J1514" s="33" t="n"/>
      <c r="K1514" s="33" t="n"/>
      <c r="L1514" s="33" t="n"/>
      <c r="M1514" s="33" t="n"/>
      <c r="N1514" s="8" t="n"/>
      <c r="AG1514" s="8" t="n"/>
      <c r="AI1514" s="30" t="n"/>
      <c r="AK1514" s="30" t="n"/>
      <c r="AL1514" s="21" t="n"/>
      <c r="AM1514" s="23" t="n"/>
      <c r="AW1514" s="40" t="n"/>
      <c r="AY1514" s="40" t="n"/>
      <c r="BA1514" s="18" t="n"/>
      <c r="BC1514" s="18" t="n"/>
      <c r="BD1514" s="18" t="n"/>
      <c r="BK1514" s="18" t="n"/>
      <c r="BN1514" s="18" t="n"/>
      <c r="BY1514" s="18" t="n"/>
      <c r="CC1514" s="18" t="n"/>
      <c r="CH1514" s="18" t="n"/>
      <c r="CS1514" s="18" t="n"/>
      <c r="DD1514" s="34" t="inlineStr">
        <is>
          <t>X</t>
        </is>
      </c>
    </row>
    <row r="1515">
      <c r="D1515" s="12" t="n"/>
      <c r="E1515" s="14" t="n"/>
      <c r="H1515" s="16" t="n"/>
      <c r="I1515" s="11" t="n"/>
      <c r="J1515" s="33" t="n"/>
      <c r="K1515" s="33" t="n"/>
      <c r="L1515" s="33" t="n"/>
      <c r="M1515" s="33" t="n"/>
      <c r="N1515" s="8" t="n"/>
      <c r="AG1515" s="8" t="n"/>
      <c r="AI1515" s="30" t="n"/>
      <c r="AK1515" s="30" t="n"/>
      <c r="AL1515" s="21" t="n"/>
      <c r="AM1515" s="23" t="n"/>
      <c r="AW1515" s="40" t="n"/>
      <c r="AY1515" s="40" t="n"/>
      <c r="BA1515" s="18" t="n"/>
      <c r="BC1515" s="18" t="n"/>
      <c r="BD1515" s="18" t="n"/>
      <c r="BK1515" s="18" t="n"/>
      <c r="BN1515" s="18" t="n"/>
      <c r="BY1515" s="18" t="n"/>
      <c r="CC1515" s="18" t="n"/>
      <c r="CH1515" s="18" t="n"/>
      <c r="CS1515" s="18" t="n"/>
      <c r="DD1515" s="34" t="inlineStr">
        <is>
          <t>X</t>
        </is>
      </c>
    </row>
    <row r="1516">
      <c r="D1516" s="12" t="n"/>
      <c r="E1516" s="14" t="n"/>
      <c r="H1516" s="16" t="n"/>
      <c r="I1516" s="11" t="n"/>
      <c r="J1516" s="33" t="n"/>
      <c r="K1516" s="33" t="n"/>
      <c r="L1516" s="33" t="n"/>
      <c r="M1516" s="33" t="n"/>
      <c r="N1516" s="8" t="n"/>
      <c r="AG1516" s="8" t="n"/>
      <c r="AI1516" s="30" t="n"/>
      <c r="AK1516" s="30" t="n"/>
      <c r="AL1516" s="21" t="n"/>
      <c r="AM1516" s="23" t="n"/>
      <c r="AW1516" s="40" t="n"/>
      <c r="AY1516" s="40" t="n"/>
      <c r="BA1516" s="18" t="n"/>
      <c r="BC1516" s="18" t="n"/>
      <c r="BD1516" s="18" t="n"/>
      <c r="BK1516" s="18" t="n"/>
      <c r="BN1516" s="18" t="n"/>
      <c r="BY1516" s="18" t="n"/>
      <c r="CC1516" s="18" t="n"/>
      <c r="CH1516" s="18" t="n"/>
      <c r="CS1516" s="18" t="n"/>
      <c r="DD1516" s="34" t="inlineStr">
        <is>
          <t>X</t>
        </is>
      </c>
    </row>
    <row r="1517">
      <c r="D1517" s="12" t="n"/>
      <c r="E1517" s="14" t="n"/>
      <c r="H1517" s="16" t="n"/>
      <c r="I1517" s="11" t="n"/>
      <c r="J1517" s="33" t="n"/>
      <c r="K1517" s="33" t="n"/>
      <c r="L1517" s="33" t="n"/>
      <c r="M1517" s="33" t="n"/>
      <c r="N1517" s="8" t="n"/>
      <c r="AG1517" s="8" t="n"/>
      <c r="AI1517" s="30" t="n"/>
      <c r="AK1517" s="30" t="n"/>
      <c r="AL1517" s="21" t="n"/>
      <c r="AM1517" s="23" t="n"/>
      <c r="AW1517" s="40" t="n"/>
      <c r="AY1517" s="40" t="n"/>
      <c r="BA1517" s="18" t="n"/>
      <c r="BC1517" s="18" t="n"/>
      <c r="BD1517" s="18" t="n"/>
      <c r="BK1517" s="18" t="n"/>
      <c r="BN1517" s="18" t="n"/>
      <c r="BY1517" s="18" t="n"/>
      <c r="CC1517" s="18" t="n"/>
      <c r="CH1517" s="18" t="n"/>
      <c r="CS1517" s="18" t="n"/>
      <c r="DD1517" s="34" t="inlineStr">
        <is>
          <t>X</t>
        </is>
      </c>
    </row>
    <row r="1518">
      <c r="D1518" s="12" t="n"/>
      <c r="E1518" s="14" t="n"/>
      <c r="H1518" s="16" t="n"/>
      <c r="I1518" s="11" t="n"/>
      <c r="J1518" s="33" t="n"/>
      <c r="K1518" s="33" t="n"/>
      <c r="L1518" s="33" t="n"/>
      <c r="M1518" s="33" t="n"/>
      <c r="N1518" s="8" t="n"/>
      <c r="AG1518" s="8" t="n"/>
      <c r="AI1518" s="30" t="n"/>
      <c r="AK1518" s="30" t="n"/>
      <c r="AL1518" s="21" t="n"/>
      <c r="AM1518" s="23" t="n"/>
      <c r="AW1518" s="40" t="n"/>
      <c r="AY1518" s="40" t="n"/>
      <c r="BA1518" s="18" t="n"/>
      <c r="BC1518" s="18" t="n"/>
      <c r="BD1518" s="18" t="n"/>
      <c r="BK1518" s="18" t="n"/>
      <c r="BN1518" s="18" t="n"/>
      <c r="BY1518" s="18" t="n"/>
      <c r="CC1518" s="18" t="n"/>
      <c r="CH1518" s="18" t="n"/>
      <c r="CS1518" s="18" t="n"/>
      <c r="DD1518" s="34" t="inlineStr">
        <is>
          <t>X</t>
        </is>
      </c>
    </row>
    <row r="1519">
      <c r="D1519" s="12" t="n"/>
      <c r="E1519" s="14" t="n"/>
      <c r="H1519" s="16" t="n"/>
      <c r="I1519" s="11" t="n"/>
      <c r="J1519" s="33" t="n"/>
      <c r="K1519" s="33" t="n"/>
      <c r="L1519" s="33" t="n"/>
      <c r="M1519" s="33" t="n"/>
      <c r="N1519" s="8" t="n"/>
      <c r="AG1519" s="8" t="n"/>
      <c r="AI1519" s="30" t="n"/>
      <c r="AK1519" s="30" t="n"/>
      <c r="AL1519" s="21" t="n"/>
      <c r="AM1519" s="23" t="n"/>
      <c r="AW1519" s="40" t="n"/>
      <c r="AY1519" s="40" t="n"/>
      <c r="BA1519" s="18" t="n"/>
      <c r="BC1519" s="18" t="n"/>
      <c r="BD1519" s="18" t="n"/>
      <c r="BK1519" s="18" t="n"/>
      <c r="BN1519" s="18" t="n"/>
      <c r="BY1519" s="18" t="n"/>
      <c r="CC1519" s="18" t="n"/>
      <c r="CH1519" s="18" t="n"/>
      <c r="CS1519" s="18" t="n"/>
      <c r="DD1519" s="34" t="inlineStr">
        <is>
          <t>X</t>
        </is>
      </c>
    </row>
    <row r="1520">
      <c r="D1520" s="12" t="n"/>
      <c r="E1520" s="14" t="n"/>
      <c r="H1520" s="16" t="n"/>
      <c r="I1520" s="11" t="n"/>
      <c r="J1520" s="33" t="n"/>
      <c r="K1520" s="33" t="n"/>
      <c r="L1520" s="33" t="n"/>
      <c r="M1520" s="33" t="n"/>
      <c r="N1520" s="8" t="n"/>
      <c r="AG1520" s="8" t="n"/>
      <c r="AI1520" s="30" t="n"/>
      <c r="AK1520" s="30" t="n"/>
      <c r="AL1520" s="21" t="n"/>
      <c r="AM1520" s="23" t="n"/>
      <c r="AW1520" s="40" t="n"/>
      <c r="AY1520" s="40" t="n"/>
      <c r="BA1520" s="18" t="n"/>
      <c r="BC1520" s="18" t="n"/>
      <c r="BD1520" s="18" t="n"/>
      <c r="BK1520" s="18" t="n"/>
      <c r="BN1520" s="18" t="n"/>
      <c r="BY1520" s="18" t="n"/>
      <c r="CC1520" s="18" t="n"/>
      <c r="CH1520" s="18" t="n"/>
      <c r="CS1520" s="18" t="n"/>
      <c r="DD1520" s="34" t="inlineStr">
        <is>
          <t>X</t>
        </is>
      </c>
    </row>
    <row r="1521">
      <c r="D1521" s="12" t="n"/>
      <c r="E1521" s="14" t="n"/>
      <c r="H1521" s="16" t="n"/>
      <c r="I1521" s="11" t="n"/>
      <c r="J1521" s="33" t="n"/>
      <c r="K1521" s="33" t="n"/>
      <c r="L1521" s="33" t="n"/>
      <c r="M1521" s="33" t="n"/>
      <c r="N1521" s="8" t="n"/>
      <c r="AG1521" s="8" t="n"/>
      <c r="AI1521" s="30" t="n"/>
      <c r="AK1521" s="30" t="n"/>
      <c r="AL1521" s="21" t="n"/>
      <c r="AM1521" s="23" t="n"/>
      <c r="AW1521" s="40" t="n"/>
      <c r="AY1521" s="40" t="n"/>
      <c r="BA1521" s="18" t="n"/>
      <c r="BC1521" s="18" t="n"/>
      <c r="BD1521" s="18" t="n"/>
      <c r="BK1521" s="18" t="n"/>
      <c r="BN1521" s="18" t="n"/>
      <c r="BY1521" s="18" t="n"/>
      <c r="CC1521" s="18" t="n"/>
      <c r="CH1521" s="18" t="n"/>
      <c r="CS1521" s="18" t="n"/>
      <c r="DD1521" s="34" t="inlineStr">
        <is>
          <t>X</t>
        </is>
      </c>
    </row>
    <row r="1522">
      <c r="D1522" s="12" t="n"/>
      <c r="E1522" s="14" t="n"/>
      <c r="H1522" s="16" t="n"/>
      <c r="I1522" s="11" t="n"/>
      <c r="J1522" s="33" t="n"/>
      <c r="K1522" s="33" t="n"/>
      <c r="L1522" s="33" t="n"/>
      <c r="M1522" s="33" t="n"/>
      <c r="N1522" s="8" t="n"/>
      <c r="AG1522" s="8" t="n"/>
      <c r="AI1522" s="30" t="n"/>
      <c r="AK1522" s="30" t="n"/>
      <c r="AL1522" s="21" t="n"/>
      <c r="AM1522" s="23" t="n"/>
      <c r="AW1522" s="40" t="n"/>
      <c r="AY1522" s="40" t="n"/>
      <c r="BA1522" s="18" t="n"/>
      <c r="BC1522" s="18" t="n"/>
      <c r="BD1522" s="18" t="n"/>
      <c r="BK1522" s="18" t="n"/>
      <c r="BN1522" s="18" t="n"/>
      <c r="BY1522" s="18" t="n"/>
      <c r="CC1522" s="18" t="n"/>
      <c r="CH1522" s="18" t="n"/>
      <c r="CS1522" s="18" t="n"/>
      <c r="DD1522" s="34" t="inlineStr">
        <is>
          <t>X</t>
        </is>
      </c>
    </row>
    <row r="1523">
      <c r="D1523" s="12" t="n"/>
      <c r="E1523" s="14" t="n"/>
      <c r="H1523" s="16" t="n"/>
      <c r="I1523" s="11" t="n"/>
      <c r="J1523" s="33" t="n"/>
      <c r="K1523" s="33" t="n"/>
      <c r="L1523" s="33" t="n"/>
      <c r="M1523" s="33" t="n"/>
      <c r="N1523" s="8" t="n"/>
      <c r="AG1523" s="8" t="n"/>
      <c r="AI1523" s="30" t="n"/>
      <c r="AK1523" s="30" t="n"/>
      <c r="AL1523" s="21" t="n"/>
      <c r="AM1523" s="23" t="n"/>
      <c r="AW1523" s="40" t="n"/>
      <c r="AY1523" s="40" t="n"/>
      <c r="BA1523" s="18" t="n"/>
      <c r="BC1523" s="18" t="n"/>
      <c r="BD1523" s="18" t="n"/>
      <c r="BK1523" s="18" t="n"/>
      <c r="BN1523" s="18" t="n"/>
      <c r="BY1523" s="18" t="n"/>
      <c r="CC1523" s="18" t="n"/>
      <c r="CH1523" s="18" t="n"/>
      <c r="CS1523" s="18" t="n"/>
      <c r="DD1523" s="34" t="inlineStr">
        <is>
          <t>X</t>
        </is>
      </c>
    </row>
    <row r="1524">
      <c r="D1524" s="12" t="n"/>
      <c r="E1524" s="14" t="n"/>
      <c r="H1524" s="16" t="n"/>
      <c r="I1524" s="11" t="n"/>
      <c r="J1524" s="33" t="n"/>
      <c r="K1524" s="33" t="n"/>
      <c r="L1524" s="33" t="n"/>
      <c r="M1524" s="33" t="n"/>
      <c r="N1524" s="8" t="n"/>
      <c r="AG1524" s="8" t="n"/>
      <c r="AI1524" s="30" t="n"/>
      <c r="AK1524" s="30" t="n"/>
      <c r="AL1524" s="21" t="n"/>
      <c r="AM1524" s="23" t="n"/>
      <c r="AW1524" s="40" t="n"/>
      <c r="AY1524" s="40" t="n"/>
      <c r="BA1524" s="18" t="n"/>
      <c r="BC1524" s="18" t="n"/>
      <c r="BD1524" s="18" t="n"/>
      <c r="BK1524" s="18" t="n"/>
      <c r="BN1524" s="18" t="n"/>
      <c r="BY1524" s="18" t="n"/>
      <c r="CC1524" s="18" t="n"/>
      <c r="CH1524" s="18" t="n"/>
      <c r="CS1524" s="18" t="n"/>
      <c r="DD1524" s="34" t="inlineStr">
        <is>
          <t>X</t>
        </is>
      </c>
    </row>
    <row r="1525">
      <c r="D1525" s="12" t="n"/>
      <c r="E1525" s="14" t="n"/>
      <c r="H1525" s="16" t="n"/>
      <c r="I1525" s="11" t="n"/>
      <c r="J1525" s="33" t="n"/>
      <c r="K1525" s="33" t="n"/>
      <c r="L1525" s="33" t="n"/>
      <c r="M1525" s="33" t="n"/>
      <c r="N1525" s="8" t="n"/>
      <c r="AG1525" s="8" t="n"/>
      <c r="AI1525" s="30" t="n"/>
      <c r="AK1525" s="30" t="n"/>
      <c r="AL1525" s="21" t="n"/>
      <c r="AM1525" s="23" t="n"/>
      <c r="AW1525" s="40" t="n"/>
      <c r="AY1525" s="40" t="n"/>
      <c r="BA1525" s="18" t="n"/>
      <c r="BC1525" s="18" t="n"/>
      <c r="BD1525" s="18" t="n"/>
      <c r="BK1525" s="18" t="n"/>
      <c r="BN1525" s="18" t="n"/>
      <c r="BY1525" s="18" t="n"/>
      <c r="CC1525" s="18" t="n"/>
      <c r="CH1525" s="18" t="n"/>
      <c r="CS1525" s="18" t="n"/>
      <c r="DD1525" s="34" t="inlineStr">
        <is>
          <t>X</t>
        </is>
      </c>
    </row>
    <row r="1526">
      <c r="D1526" s="12" t="n"/>
      <c r="E1526" s="14" t="n"/>
      <c r="H1526" s="16" t="n"/>
      <c r="I1526" s="11" t="n"/>
      <c r="J1526" s="33" t="n"/>
      <c r="K1526" s="33" t="n"/>
      <c r="L1526" s="33" t="n"/>
      <c r="M1526" s="33" t="n"/>
      <c r="N1526" s="8" t="n"/>
      <c r="AG1526" s="8" t="n"/>
      <c r="AI1526" s="30" t="n"/>
      <c r="AK1526" s="30" t="n"/>
      <c r="AL1526" s="21" t="n"/>
      <c r="AM1526" s="23" t="n"/>
      <c r="AW1526" s="40" t="n"/>
      <c r="AY1526" s="40" t="n"/>
      <c r="BA1526" s="18" t="n"/>
      <c r="BC1526" s="18" t="n"/>
      <c r="BD1526" s="18" t="n"/>
      <c r="BK1526" s="18" t="n"/>
      <c r="BN1526" s="18" t="n"/>
      <c r="BY1526" s="18" t="n"/>
      <c r="CC1526" s="18" t="n"/>
      <c r="CH1526" s="18" t="n"/>
      <c r="CS1526" s="18" t="n"/>
      <c r="DD1526" s="34" t="inlineStr">
        <is>
          <t>X</t>
        </is>
      </c>
    </row>
    <row r="1527">
      <c r="D1527" s="12" t="n"/>
      <c r="E1527" s="14" t="n"/>
      <c r="H1527" s="16" t="n"/>
      <c r="I1527" s="11" t="n"/>
      <c r="J1527" s="33" t="n"/>
      <c r="K1527" s="33" t="n"/>
      <c r="L1527" s="33" t="n"/>
      <c r="M1527" s="33" t="n"/>
      <c r="N1527" s="8" t="n"/>
      <c r="AG1527" s="8" t="n"/>
      <c r="AI1527" s="30" t="n"/>
      <c r="AK1527" s="30" t="n"/>
      <c r="AL1527" s="21" t="n"/>
      <c r="AM1527" s="23" t="n"/>
      <c r="AW1527" s="40" t="n"/>
      <c r="AY1527" s="40" t="n"/>
      <c r="BA1527" s="18" t="n"/>
      <c r="BC1527" s="18" t="n"/>
      <c r="BD1527" s="18" t="n"/>
      <c r="BK1527" s="18" t="n"/>
      <c r="BN1527" s="18" t="n"/>
      <c r="BY1527" s="18" t="n"/>
      <c r="CC1527" s="18" t="n"/>
      <c r="CH1527" s="18" t="n"/>
      <c r="CS1527" s="18" t="n"/>
      <c r="DD1527" s="34" t="inlineStr">
        <is>
          <t>X</t>
        </is>
      </c>
    </row>
    <row r="1528">
      <c r="D1528" s="12" t="n"/>
      <c r="E1528" s="14" t="n"/>
      <c r="H1528" s="16" t="n"/>
      <c r="I1528" s="11" t="n"/>
      <c r="J1528" s="33" t="n"/>
      <c r="K1528" s="33" t="n"/>
      <c r="L1528" s="33" t="n"/>
      <c r="M1528" s="33" t="n"/>
      <c r="N1528" s="8" t="n"/>
      <c r="AG1528" s="8" t="n"/>
      <c r="AI1528" s="30" t="n"/>
      <c r="AK1528" s="30" t="n"/>
      <c r="AL1528" s="21" t="n"/>
      <c r="AM1528" s="23" t="n"/>
      <c r="AW1528" s="40" t="n"/>
      <c r="AY1528" s="40" t="n"/>
      <c r="BA1528" s="18" t="n"/>
      <c r="BC1528" s="18" t="n"/>
      <c r="BD1528" s="18" t="n"/>
      <c r="BK1528" s="18" t="n"/>
      <c r="BN1528" s="18" t="n"/>
      <c r="BY1528" s="18" t="n"/>
      <c r="CC1528" s="18" t="n"/>
      <c r="CH1528" s="18" t="n"/>
      <c r="CS1528" s="18" t="n"/>
      <c r="DD1528" s="34" t="inlineStr">
        <is>
          <t>X</t>
        </is>
      </c>
    </row>
    <row r="1529">
      <c r="D1529" s="12" t="n"/>
      <c r="E1529" s="14" t="n"/>
      <c r="H1529" s="16" t="n"/>
      <c r="I1529" s="11" t="n"/>
      <c r="J1529" s="33" t="n"/>
      <c r="K1529" s="33" t="n"/>
      <c r="L1529" s="33" t="n"/>
      <c r="M1529" s="33" t="n"/>
      <c r="N1529" s="8" t="n"/>
      <c r="AG1529" s="8" t="n"/>
      <c r="AI1529" s="30" t="n"/>
      <c r="AK1529" s="30" t="n"/>
      <c r="AL1529" s="21" t="n"/>
      <c r="AM1529" s="23" t="n"/>
      <c r="AW1529" s="40" t="n"/>
      <c r="AY1529" s="40" t="n"/>
      <c r="BA1529" s="18" t="n"/>
      <c r="BC1529" s="18" t="n"/>
      <c r="BD1529" s="18" t="n"/>
      <c r="BK1529" s="18" t="n"/>
      <c r="BN1529" s="18" t="n"/>
      <c r="BY1529" s="18" t="n"/>
      <c r="CC1529" s="18" t="n"/>
      <c r="CH1529" s="18" t="n"/>
      <c r="CS1529" s="18" t="n"/>
      <c r="DD1529" s="34" t="inlineStr">
        <is>
          <t>X</t>
        </is>
      </c>
    </row>
    <row r="1530">
      <c r="D1530" s="12" t="n"/>
      <c r="E1530" s="14" t="n"/>
      <c r="H1530" s="16" t="n"/>
      <c r="I1530" s="11" t="n"/>
      <c r="J1530" s="33" t="n"/>
      <c r="K1530" s="33" t="n"/>
      <c r="L1530" s="33" t="n"/>
      <c r="M1530" s="33" t="n"/>
      <c r="N1530" s="8" t="n"/>
      <c r="AG1530" s="8" t="n"/>
      <c r="AI1530" s="30" t="n"/>
      <c r="AK1530" s="30" t="n"/>
      <c r="AL1530" s="21" t="n"/>
      <c r="AM1530" s="23" t="n"/>
      <c r="AW1530" s="40" t="n"/>
      <c r="AY1530" s="40" t="n"/>
      <c r="BA1530" s="18" t="n"/>
      <c r="BC1530" s="18" t="n"/>
      <c r="BD1530" s="18" t="n"/>
      <c r="BK1530" s="18" t="n"/>
      <c r="BN1530" s="18" t="n"/>
      <c r="BY1530" s="18" t="n"/>
      <c r="CC1530" s="18" t="n"/>
      <c r="CH1530" s="18" t="n"/>
      <c r="CS1530" s="18" t="n"/>
      <c r="DD1530" s="34" t="inlineStr">
        <is>
          <t>X</t>
        </is>
      </c>
    </row>
    <row r="1531">
      <c r="D1531" s="12" t="n"/>
      <c r="E1531" s="14" t="n"/>
      <c r="H1531" s="16" t="n"/>
      <c r="I1531" s="11" t="n"/>
      <c r="J1531" s="33" t="n"/>
      <c r="K1531" s="33" t="n"/>
      <c r="L1531" s="33" t="n"/>
      <c r="M1531" s="33" t="n"/>
      <c r="N1531" s="8" t="n"/>
      <c r="AG1531" s="8" t="n"/>
      <c r="AI1531" s="30" t="n"/>
      <c r="AK1531" s="30" t="n"/>
      <c r="AL1531" s="21" t="n"/>
      <c r="AM1531" s="23" t="n"/>
      <c r="AW1531" s="40" t="n"/>
      <c r="AY1531" s="40" t="n"/>
      <c r="BA1531" s="18" t="n"/>
      <c r="BC1531" s="18" t="n"/>
      <c r="BD1531" s="18" t="n"/>
      <c r="BK1531" s="18" t="n"/>
      <c r="BN1531" s="18" t="n"/>
      <c r="BY1531" s="18" t="n"/>
      <c r="CC1531" s="18" t="n"/>
      <c r="CH1531" s="18" t="n"/>
      <c r="CS1531" s="18" t="n"/>
      <c r="DD1531" s="34" t="inlineStr">
        <is>
          <t>X</t>
        </is>
      </c>
    </row>
    <row r="1532">
      <c r="D1532" s="12" t="n"/>
      <c r="E1532" s="14" t="n"/>
      <c r="H1532" s="16" t="n"/>
      <c r="I1532" s="11" t="n"/>
      <c r="J1532" s="33" t="n"/>
      <c r="K1532" s="33" t="n"/>
      <c r="L1532" s="33" t="n"/>
      <c r="M1532" s="33" t="n"/>
      <c r="N1532" s="8" t="n"/>
      <c r="AG1532" s="8" t="n"/>
      <c r="AI1532" s="30" t="n"/>
      <c r="AK1532" s="30" t="n"/>
      <c r="AL1532" s="21" t="n"/>
      <c r="AM1532" s="23" t="n"/>
      <c r="AW1532" s="40" t="n"/>
      <c r="AY1532" s="40" t="n"/>
      <c r="BA1532" s="18" t="n"/>
      <c r="BC1532" s="18" t="n"/>
      <c r="BD1532" s="18" t="n"/>
      <c r="BK1532" s="18" t="n"/>
      <c r="BN1532" s="18" t="n"/>
      <c r="BY1532" s="18" t="n"/>
      <c r="CC1532" s="18" t="n"/>
      <c r="CH1532" s="18" t="n"/>
      <c r="CS1532" s="18" t="n"/>
      <c r="DD1532" s="34" t="inlineStr">
        <is>
          <t>X</t>
        </is>
      </c>
    </row>
    <row r="1533">
      <c r="D1533" s="12" t="n"/>
      <c r="E1533" s="14" t="n"/>
      <c r="H1533" s="16" t="n"/>
      <c r="I1533" s="11" t="n"/>
      <c r="J1533" s="33" t="n"/>
      <c r="K1533" s="33" t="n"/>
      <c r="L1533" s="33" t="n"/>
      <c r="M1533" s="33" t="n"/>
      <c r="N1533" s="8" t="n"/>
      <c r="AG1533" s="8" t="n"/>
      <c r="AI1533" s="30" t="n"/>
      <c r="AK1533" s="30" t="n"/>
      <c r="AL1533" s="21" t="n"/>
      <c r="AM1533" s="23" t="n"/>
      <c r="AW1533" s="40" t="n"/>
      <c r="AY1533" s="40" t="n"/>
      <c r="BA1533" s="18" t="n"/>
      <c r="BC1533" s="18" t="n"/>
      <c r="BD1533" s="18" t="n"/>
      <c r="BK1533" s="18" t="n"/>
      <c r="BN1533" s="18" t="n"/>
      <c r="BY1533" s="18" t="n"/>
      <c r="CC1533" s="18" t="n"/>
      <c r="CH1533" s="18" t="n"/>
      <c r="CS1533" s="18" t="n"/>
      <c r="DD1533" s="34" t="inlineStr">
        <is>
          <t>X</t>
        </is>
      </c>
    </row>
    <row r="1534">
      <c r="D1534" s="12" t="n"/>
      <c r="E1534" s="14" t="n"/>
      <c r="H1534" s="16" t="n"/>
      <c r="I1534" s="11" t="n"/>
      <c r="J1534" s="33" t="n"/>
      <c r="K1534" s="33" t="n"/>
      <c r="L1534" s="33" t="n"/>
      <c r="M1534" s="33" t="n"/>
      <c r="N1534" s="8" t="n"/>
      <c r="AG1534" s="8" t="n"/>
      <c r="AI1534" s="30" t="n"/>
      <c r="AK1534" s="30" t="n"/>
      <c r="AL1534" s="21" t="n"/>
      <c r="AM1534" s="23" t="n"/>
      <c r="AW1534" s="40" t="n"/>
      <c r="AY1534" s="40" t="n"/>
      <c r="BA1534" s="18" t="n"/>
      <c r="BC1534" s="18" t="n"/>
      <c r="BD1534" s="18" t="n"/>
      <c r="BK1534" s="18" t="n"/>
      <c r="BN1534" s="18" t="n"/>
      <c r="BY1534" s="18" t="n"/>
      <c r="CC1534" s="18" t="n"/>
      <c r="CH1534" s="18" t="n"/>
      <c r="CS1534" s="18" t="n"/>
      <c r="DD1534" s="34" t="inlineStr">
        <is>
          <t>X</t>
        </is>
      </c>
    </row>
    <row r="1535">
      <c r="D1535" s="12" t="n"/>
      <c r="E1535" s="14" t="n"/>
      <c r="H1535" s="16" t="n"/>
      <c r="I1535" s="11" t="n"/>
      <c r="J1535" s="33" t="n"/>
      <c r="K1535" s="33" t="n"/>
      <c r="L1535" s="33" t="n"/>
      <c r="M1535" s="33" t="n"/>
      <c r="N1535" s="8" t="n"/>
      <c r="AG1535" s="8" t="n"/>
      <c r="AI1535" s="30" t="n"/>
      <c r="AK1535" s="30" t="n"/>
      <c r="AL1535" s="21" t="n"/>
      <c r="AM1535" s="23" t="n"/>
      <c r="AW1535" s="40" t="n"/>
      <c r="AY1535" s="40" t="n"/>
      <c r="BA1535" s="18" t="n"/>
      <c r="BC1535" s="18" t="n"/>
      <c r="BD1535" s="18" t="n"/>
      <c r="BK1535" s="18" t="n"/>
      <c r="BN1535" s="18" t="n"/>
      <c r="BY1535" s="18" t="n"/>
      <c r="CC1535" s="18" t="n"/>
      <c r="CH1535" s="18" t="n"/>
      <c r="CS1535" s="18" t="n"/>
      <c r="DD1535" s="34" t="inlineStr">
        <is>
          <t>X</t>
        </is>
      </c>
    </row>
    <row r="1536">
      <c r="D1536" s="12" t="n"/>
      <c r="E1536" s="14" t="n"/>
      <c r="H1536" s="16" t="n"/>
      <c r="I1536" s="11" t="n"/>
      <c r="J1536" s="33" t="n"/>
      <c r="K1536" s="33" t="n"/>
      <c r="L1536" s="33" t="n"/>
      <c r="M1536" s="33" t="n"/>
      <c r="N1536" s="8" t="n"/>
      <c r="AG1536" s="8" t="n"/>
      <c r="AI1536" s="30" t="n"/>
      <c r="AK1536" s="30" t="n"/>
      <c r="AL1536" s="21" t="n"/>
      <c r="AM1536" s="23" t="n"/>
      <c r="AW1536" s="40" t="n"/>
      <c r="AY1536" s="40" t="n"/>
      <c r="BA1536" s="18" t="n"/>
      <c r="BC1536" s="18" t="n"/>
      <c r="BD1536" s="18" t="n"/>
      <c r="BK1536" s="18" t="n"/>
      <c r="BN1536" s="18" t="n"/>
      <c r="BY1536" s="18" t="n"/>
      <c r="CC1536" s="18" t="n"/>
      <c r="CH1536" s="18" t="n"/>
      <c r="CS1536" s="18" t="n"/>
      <c r="DD1536" s="34" t="inlineStr">
        <is>
          <t>X</t>
        </is>
      </c>
    </row>
    <row r="1537">
      <c r="D1537" s="12" t="n"/>
      <c r="E1537" s="14" t="n"/>
      <c r="H1537" s="16" t="n"/>
      <c r="I1537" s="11" t="n"/>
      <c r="J1537" s="33" t="n"/>
      <c r="K1537" s="33" t="n"/>
      <c r="L1537" s="33" t="n"/>
      <c r="M1537" s="33" t="n"/>
      <c r="N1537" s="8" t="n"/>
      <c r="AG1537" s="8" t="n"/>
      <c r="AI1537" s="30" t="n"/>
      <c r="AK1537" s="30" t="n"/>
      <c r="AL1537" s="21" t="n"/>
      <c r="AM1537" s="23" t="n"/>
      <c r="AW1537" s="40" t="n"/>
      <c r="AY1537" s="40" t="n"/>
      <c r="BA1537" s="18" t="n"/>
      <c r="BC1537" s="18" t="n"/>
      <c r="BD1537" s="18" t="n"/>
      <c r="BK1537" s="18" t="n"/>
      <c r="BN1537" s="18" t="n"/>
      <c r="BY1537" s="18" t="n"/>
      <c r="CC1537" s="18" t="n"/>
      <c r="CH1537" s="18" t="n"/>
      <c r="CS1537" s="18" t="n"/>
      <c r="DD1537" s="34" t="inlineStr">
        <is>
          <t>X</t>
        </is>
      </c>
    </row>
    <row r="1538">
      <c r="D1538" s="12" t="n"/>
      <c r="E1538" s="14" t="n"/>
      <c r="H1538" s="16" t="n"/>
      <c r="I1538" s="11" t="n"/>
      <c r="J1538" s="33" t="n"/>
      <c r="K1538" s="33" t="n"/>
      <c r="L1538" s="33" t="n"/>
      <c r="M1538" s="33" t="n"/>
      <c r="N1538" s="8" t="n"/>
      <c r="AG1538" s="8" t="n"/>
      <c r="AI1538" s="30" t="n"/>
      <c r="AK1538" s="30" t="n"/>
      <c r="AL1538" s="21" t="n"/>
      <c r="AM1538" s="23" t="n"/>
      <c r="AW1538" s="40" t="n"/>
      <c r="AY1538" s="40" t="n"/>
      <c r="BA1538" s="18" t="n"/>
      <c r="BC1538" s="18" t="n"/>
      <c r="BD1538" s="18" t="n"/>
      <c r="BK1538" s="18" t="n"/>
      <c r="BN1538" s="18" t="n"/>
      <c r="BY1538" s="18" t="n"/>
      <c r="CC1538" s="18" t="n"/>
      <c r="CH1538" s="18" t="n"/>
      <c r="CS1538" s="18" t="n"/>
      <c r="DD1538" s="34" t="inlineStr">
        <is>
          <t>X</t>
        </is>
      </c>
    </row>
    <row r="1539">
      <c r="D1539" s="12" t="n"/>
      <c r="E1539" s="14" t="n"/>
      <c r="H1539" s="16" t="n"/>
      <c r="I1539" s="11" t="n"/>
      <c r="J1539" s="33" t="n"/>
      <c r="K1539" s="33" t="n"/>
      <c r="L1539" s="33" t="n"/>
      <c r="M1539" s="33" t="n"/>
      <c r="N1539" s="8" t="n"/>
      <c r="AG1539" s="8" t="n"/>
      <c r="AI1539" s="30" t="n"/>
      <c r="AK1539" s="30" t="n"/>
      <c r="AL1539" s="21" t="n"/>
      <c r="AM1539" s="23" t="n"/>
      <c r="AW1539" s="40" t="n"/>
      <c r="AY1539" s="40" t="n"/>
      <c r="BA1539" s="18" t="n"/>
      <c r="BC1539" s="18" t="n"/>
      <c r="BD1539" s="18" t="n"/>
      <c r="BK1539" s="18" t="n"/>
      <c r="BN1539" s="18" t="n"/>
      <c r="BY1539" s="18" t="n"/>
      <c r="CC1539" s="18" t="n"/>
      <c r="CH1539" s="18" t="n"/>
      <c r="CS1539" s="18" t="n"/>
      <c r="DD1539" s="34" t="inlineStr">
        <is>
          <t>X</t>
        </is>
      </c>
    </row>
    <row r="1540">
      <c r="D1540" s="12" t="n"/>
      <c r="E1540" s="14" t="n"/>
      <c r="H1540" s="16" t="n"/>
      <c r="I1540" s="11" t="n"/>
      <c r="J1540" s="33" t="n"/>
      <c r="K1540" s="33" t="n"/>
      <c r="L1540" s="33" t="n"/>
      <c r="M1540" s="33" t="n"/>
      <c r="N1540" s="8" t="n"/>
      <c r="AG1540" s="8" t="n"/>
      <c r="AI1540" s="30" t="n"/>
      <c r="AK1540" s="30" t="n"/>
      <c r="AL1540" s="21" t="n"/>
      <c r="AM1540" s="23" t="n"/>
      <c r="AW1540" s="40" t="n"/>
      <c r="AY1540" s="40" t="n"/>
      <c r="BA1540" s="18" t="n"/>
      <c r="BC1540" s="18" t="n"/>
      <c r="BD1540" s="18" t="n"/>
      <c r="BK1540" s="18" t="n"/>
      <c r="BN1540" s="18" t="n"/>
      <c r="BY1540" s="18" t="n"/>
      <c r="CC1540" s="18" t="n"/>
      <c r="CH1540" s="18" t="n"/>
      <c r="CS1540" s="18" t="n"/>
      <c r="DD1540" s="34" t="inlineStr">
        <is>
          <t>X</t>
        </is>
      </c>
    </row>
    <row r="1541">
      <c r="D1541" s="12" t="n"/>
      <c r="E1541" s="14" t="n"/>
      <c r="H1541" s="16" t="n"/>
      <c r="I1541" s="11" t="n"/>
      <c r="J1541" s="33" t="n"/>
      <c r="K1541" s="33" t="n"/>
      <c r="L1541" s="33" t="n"/>
      <c r="M1541" s="33" t="n"/>
      <c r="N1541" s="8" t="n"/>
      <c r="AG1541" s="8" t="n"/>
      <c r="AI1541" s="30" t="n"/>
      <c r="AK1541" s="30" t="n"/>
      <c r="AL1541" s="21" t="n"/>
      <c r="AM1541" s="23" t="n"/>
      <c r="AW1541" s="40" t="n"/>
      <c r="AY1541" s="40" t="n"/>
      <c r="BA1541" s="18" t="n"/>
      <c r="BC1541" s="18" t="n"/>
      <c r="BD1541" s="18" t="n"/>
      <c r="BK1541" s="18" t="n"/>
      <c r="BN1541" s="18" t="n"/>
      <c r="BY1541" s="18" t="n"/>
      <c r="CC1541" s="18" t="n"/>
      <c r="CH1541" s="18" t="n"/>
      <c r="CS1541" s="18" t="n"/>
      <c r="DD1541" s="34" t="inlineStr">
        <is>
          <t>X</t>
        </is>
      </c>
    </row>
    <row r="1542">
      <c r="D1542" s="12" t="n"/>
      <c r="E1542" s="14" t="n"/>
      <c r="H1542" s="16" t="n"/>
      <c r="I1542" s="11" t="n"/>
      <c r="J1542" s="33" t="n"/>
      <c r="K1542" s="33" t="n"/>
      <c r="L1542" s="33" t="n"/>
      <c r="M1542" s="33" t="n"/>
      <c r="N1542" s="8" t="n"/>
      <c r="AG1542" s="8" t="n"/>
      <c r="AI1542" s="30" t="n"/>
      <c r="AK1542" s="30" t="n"/>
      <c r="AL1542" s="21" t="n"/>
      <c r="AM1542" s="23" t="n"/>
      <c r="AW1542" s="40" t="n"/>
      <c r="AY1542" s="40" t="n"/>
      <c r="BA1542" s="18" t="n"/>
      <c r="BC1542" s="18" t="n"/>
      <c r="BD1542" s="18" t="n"/>
      <c r="BK1542" s="18" t="n"/>
      <c r="BN1542" s="18" t="n"/>
      <c r="BY1542" s="18" t="n"/>
      <c r="CC1542" s="18" t="n"/>
      <c r="CH1542" s="18" t="n"/>
      <c r="CS1542" s="18" t="n"/>
      <c r="DD1542" s="34" t="inlineStr">
        <is>
          <t>X</t>
        </is>
      </c>
    </row>
    <row r="1543">
      <c r="D1543" s="12" t="n"/>
      <c r="E1543" s="14" t="n"/>
      <c r="H1543" s="16" t="n"/>
      <c r="I1543" s="11" t="n"/>
      <c r="J1543" s="33" t="n"/>
      <c r="K1543" s="33" t="n"/>
      <c r="L1543" s="33" t="n"/>
      <c r="M1543" s="33" t="n"/>
      <c r="N1543" s="8" t="n"/>
      <c r="AG1543" s="8" t="n"/>
      <c r="AI1543" s="30" t="n"/>
      <c r="AK1543" s="30" t="n"/>
      <c r="AL1543" s="21" t="n"/>
      <c r="AM1543" s="23" t="n"/>
      <c r="AW1543" s="40" t="n"/>
      <c r="AY1543" s="40" t="n"/>
      <c r="BA1543" s="18" t="n"/>
      <c r="BC1543" s="18" t="n"/>
      <c r="BD1543" s="18" t="n"/>
      <c r="BK1543" s="18" t="n"/>
      <c r="BN1543" s="18" t="n"/>
      <c r="BY1543" s="18" t="n"/>
      <c r="CC1543" s="18" t="n"/>
      <c r="CH1543" s="18" t="n"/>
      <c r="CS1543" s="18" t="n"/>
      <c r="DD1543" s="34" t="inlineStr">
        <is>
          <t>X</t>
        </is>
      </c>
    </row>
    <row r="1544">
      <c r="D1544" s="12" t="n"/>
      <c r="E1544" s="14" t="n"/>
      <c r="H1544" s="16" t="n"/>
      <c r="I1544" s="11" t="n"/>
      <c r="J1544" s="33" t="n"/>
      <c r="K1544" s="33" t="n"/>
      <c r="L1544" s="33" t="n"/>
      <c r="M1544" s="33" t="n"/>
      <c r="N1544" s="8" t="n"/>
      <c r="AG1544" s="8" t="n"/>
      <c r="AI1544" s="30" t="n"/>
      <c r="AK1544" s="30" t="n"/>
      <c r="AL1544" s="21" t="n"/>
      <c r="AM1544" s="23" t="n"/>
      <c r="AW1544" s="40" t="n"/>
      <c r="AY1544" s="40" t="n"/>
      <c r="BA1544" s="18" t="n"/>
      <c r="BC1544" s="18" t="n"/>
      <c r="BD1544" s="18" t="n"/>
      <c r="BK1544" s="18" t="n"/>
      <c r="BN1544" s="18" t="n"/>
      <c r="BY1544" s="18" t="n"/>
      <c r="CC1544" s="18" t="n"/>
      <c r="CH1544" s="18" t="n"/>
      <c r="CS1544" s="18" t="n"/>
      <c r="DD1544" s="34" t="inlineStr">
        <is>
          <t>X</t>
        </is>
      </c>
    </row>
    <row r="1545">
      <c r="D1545" s="12" t="n"/>
      <c r="E1545" s="14" t="n"/>
      <c r="H1545" s="16" t="n"/>
      <c r="I1545" s="11" t="n"/>
      <c r="J1545" s="33" t="n"/>
      <c r="K1545" s="33" t="n"/>
      <c r="L1545" s="33" t="n"/>
      <c r="M1545" s="33" t="n"/>
      <c r="N1545" s="8" t="n"/>
      <c r="AG1545" s="8" t="n"/>
      <c r="AI1545" s="30" t="n"/>
      <c r="AK1545" s="30" t="n"/>
      <c r="AL1545" s="21" t="n"/>
      <c r="AM1545" s="23" t="n"/>
      <c r="AW1545" s="40" t="n"/>
      <c r="AY1545" s="40" t="n"/>
      <c r="BA1545" s="18" t="n"/>
      <c r="BC1545" s="18" t="n"/>
      <c r="BD1545" s="18" t="n"/>
      <c r="BK1545" s="18" t="n"/>
      <c r="BN1545" s="18" t="n"/>
      <c r="BY1545" s="18" t="n"/>
      <c r="CC1545" s="18" t="n"/>
      <c r="CH1545" s="18" t="n"/>
      <c r="CS1545" s="18" t="n"/>
      <c r="DD1545" s="34" t="inlineStr">
        <is>
          <t>X</t>
        </is>
      </c>
    </row>
    <row r="1546">
      <c r="D1546" s="12" t="n"/>
      <c r="E1546" s="14" t="n"/>
      <c r="H1546" s="16" t="n"/>
      <c r="I1546" s="11" t="n"/>
      <c r="J1546" s="33" t="n"/>
      <c r="K1546" s="33" t="n"/>
      <c r="L1546" s="33" t="n"/>
      <c r="M1546" s="33" t="n"/>
      <c r="N1546" s="8" t="n"/>
      <c r="AG1546" s="8" t="n"/>
      <c r="AI1546" s="30" t="n"/>
      <c r="AK1546" s="30" t="n"/>
      <c r="AL1546" s="21" t="n"/>
      <c r="AM1546" s="23" t="n"/>
      <c r="AW1546" s="40" t="n"/>
      <c r="AY1546" s="40" t="n"/>
      <c r="BA1546" s="18" t="n"/>
      <c r="BC1546" s="18" t="n"/>
      <c r="BD1546" s="18" t="n"/>
      <c r="BK1546" s="18" t="n"/>
      <c r="BN1546" s="18" t="n"/>
      <c r="BY1546" s="18" t="n"/>
      <c r="CC1546" s="18" t="n"/>
      <c r="CH1546" s="18" t="n"/>
      <c r="CS1546" s="18" t="n"/>
      <c r="DD1546" s="34" t="inlineStr">
        <is>
          <t>X</t>
        </is>
      </c>
    </row>
    <row r="1547">
      <c r="D1547" s="12" t="n"/>
      <c r="E1547" s="14" t="n"/>
      <c r="H1547" s="16" t="n"/>
      <c r="I1547" s="11" t="n"/>
      <c r="J1547" s="33" t="n"/>
      <c r="K1547" s="33" t="n"/>
      <c r="L1547" s="33" t="n"/>
      <c r="M1547" s="33" t="n"/>
      <c r="N1547" s="8" t="n"/>
      <c r="AG1547" s="8" t="n"/>
      <c r="AI1547" s="30" t="n"/>
      <c r="AK1547" s="30" t="n"/>
      <c r="AL1547" s="21" t="n"/>
      <c r="AM1547" s="23" t="n"/>
      <c r="AW1547" s="40" t="n"/>
      <c r="AY1547" s="40" t="n"/>
      <c r="BA1547" s="18" t="n"/>
      <c r="BC1547" s="18" t="n"/>
      <c r="BD1547" s="18" t="n"/>
      <c r="BK1547" s="18" t="n"/>
      <c r="BN1547" s="18" t="n"/>
      <c r="BY1547" s="18" t="n"/>
      <c r="CC1547" s="18" t="n"/>
      <c r="CH1547" s="18" t="n"/>
      <c r="CS1547" s="18" t="n"/>
      <c r="DD1547" s="34" t="inlineStr">
        <is>
          <t>X</t>
        </is>
      </c>
    </row>
    <row r="1548">
      <c r="D1548" s="12" t="n"/>
      <c r="E1548" s="14" t="n"/>
      <c r="H1548" s="16" t="n"/>
      <c r="I1548" s="11" t="n"/>
      <c r="J1548" s="33" t="n"/>
      <c r="K1548" s="33" t="n"/>
      <c r="L1548" s="33" t="n"/>
      <c r="M1548" s="33" t="n"/>
      <c r="N1548" s="8" t="n"/>
      <c r="AG1548" s="8" t="n"/>
      <c r="AI1548" s="30" t="n"/>
      <c r="AK1548" s="30" t="n"/>
      <c r="AL1548" s="21" t="n"/>
      <c r="AM1548" s="23" t="n"/>
      <c r="AW1548" s="40" t="n"/>
      <c r="AY1548" s="40" t="n"/>
      <c r="BA1548" s="18" t="n"/>
      <c r="BC1548" s="18" t="n"/>
      <c r="BD1548" s="18" t="n"/>
      <c r="BK1548" s="18" t="n"/>
      <c r="BN1548" s="18" t="n"/>
      <c r="BY1548" s="18" t="n"/>
      <c r="CC1548" s="18" t="n"/>
      <c r="CH1548" s="18" t="n"/>
      <c r="CS1548" s="18" t="n"/>
      <c r="DD1548" s="34" t="inlineStr">
        <is>
          <t>X</t>
        </is>
      </c>
    </row>
    <row r="1549">
      <c r="D1549" s="12" t="n"/>
      <c r="E1549" s="14" t="n"/>
      <c r="H1549" s="16" t="n"/>
      <c r="I1549" s="11" t="n"/>
      <c r="J1549" s="33" t="n"/>
      <c r="K1549" s="33" t="n"/>
      <c r="L1549" s="33" t="n"/>
      <c r="M1549" s="33" t="n"/>
      <c r="N1549" s="8" t="n"/>
      <c r="AG1549" s="8" t="n"/>
      <c r="AI1549" s="30" t="n"/>
      <c r="AK1549" s="30" t="n"/>
      <c r="AL1549" s="21" t="n"/>
      <c r="AM1549" s="23" t="n"/>
      <c r="AW1549" s="40" t="n"/>
      <c r="AY1549" s="40" t="n"/>
      <c r="BA1549" s="18" t="n"/>
      <c r="BC1549" s="18" t="n"/>
      <c r="BD1549" s="18" t="n"/>
      <c r="BK1549" s="18" t="n"/>
      <c r="BN1549" s="18" t="n"/>
      <c r="BY1549" s="18" t="n"/>
      <c r="CC1549" s="18" t="n"/>
      <c r="CH1549" s="18" t="n"/>
      <c r="CS1549" s="18" t="n"/>
      <c r="DD1549" s="34" t="inlineStr">
        <is>
          <t>X</t>
        </is>
      </c>
    </row>
    <row r="1550">
      <c r="D1550" s="12" t="n"/>
      <c r="E1550" s="14" t="n"/>
      <c r="H1550" s="16" t="n"/>
      <c r="I1550" s="11" t="n"/>
      <c r="J1550" s="33" t="n"/>
      <c r="K1550" s="33" t="n"/>
      <c r="L1550" s="33" t="n"/>
      <c r="M1550" s="33" t="n"/>
      <c r="N1550" s="8" t="n"/>
      <c r="AG1550" s="8" t="n"/>
      <c r="AI1550" s="30" t="n"/>
      <c r="AK1550" s="30" t="n"/>
      <c r="AL1550" s="21" t="n"/>
      <c r="AM1550" s="23" t="n"/>
      <c r="AW1550" s="40" t="n"/>
      <c r="AY1550" s="40" t="n"/>
      <c r="BA1550" s="18" t="n"/>
      <c r="BC1550" s="18" t="n"/>
      <c r="BD1550" s="18" t="n"/>
      <c r="BK1550" s="18" t="n"/>
      <c r="BN1550" s="18" t="n"/>
      <c r="BY1550" s="18" t="n"/>
      <c r="CC1550" s="18" t="n"/>
      <c r="CH1550" s="18" t="n"/>
      <c r="CS1550" s="18" t="n"/>
      <c r="DD1550" s="34" t="inlineStr">
        <is>
          <t>X</t>
        </is>
      </c>
    </row>
    <row r="1551">
      <c r="D1551" s="12" t="n"/>
      <c r="E1551" s="14" t="n"/>
      <c r="H1551" s="16" t="n"/>
      <c r="I1551" s="11" t="n"/>
      <c r="J1551" s="33" t="n"/>
      <c r="K1551" s="33" t="n"/>
      <c r="L1551" s="33" t="n"/>
      <c r="M1551" s="33" t="n"/>
      <c r="N1551" s="8" t="n"/>
      <c r="AG1551" s="8" t="n"/>
      <c r="AI1551" s="30" t="n"/>
      <c r="AK1551" s="30" t="n"/>
      <c r="AL1551" s="21" t="n"/>
      <c r="AM1551" s="23" t="n"/>
      <c r="AW1551" s="40" t="n"/>
      <c r="AY1551" s="40" t="n"/>
      <c r="BA1551" s="18" t="n"/>
      <c r="BC1551" s="18" t="n"/>
      <c r="BD1551" s="18" t="n"/>
      <c r="BK1551" s="18" t="n"/>
      <c r="BN1551" s="18" t="n"/>
      <c r="BY1551" s="18" t="n"/>
      <c r="CC1551" s="18" t="n"/>
      <c r="CH1551" s="18" t="n"/>
      <c r="CS1551" s="18" t="n"/>
      <c r="DD1551" s="34" t="inlineStr">
        <is>
          <t>X</t>
        </is>
      </c>
    </row>
    <row r="1552">
      <c r="D1552" s="12" t="n"/>
      <c r="E1552" s="14" t="n"/>
      <c r="H1552" s="16" t="n"/>
      <c r="I1552" s="11" t="n"/>
      <c r="J1552" s="33" t="n"/>
      <c r="K1552" s="33" t="n"/>
      <c r="L1552" s="33" t="n"/>
      <c r="M1552" s="33" t="n"/>
      <c r="N1552" s="8" t="n"/>
      <c r="AG1552" s="8" t="n"/>
      <c r="AI1552" s="30" t="n"/>
      <c r="AK1552" s="30" t="n"/>
      <c r="AL1552" s="21" t="n"/>
      <c r="AM1552" s="23" t="n"/>
      <c r="AW1552" s="40" t="n"/>
      <c r="AY1552" s="40" t="n"/>
      <c r="BA1552" s="18" t="n"/>
      <c r="BC1552" s="18" t="n"/>
      <c r="BD1552" s="18" t="n"/>
      <c r="BK1552" s="18" t="n"/>
      <c r="BN1552" s="18" t="n"/>
      <c r="BY1552" s="18" t="n"/>
      <c r="CC1552" s="18" t="n"/>
      <c r="CH1552" s="18" t="n"/>
      <c r="CS1552" s="18" t="n"/>
      <c r="DD1552" s="34" t="inlineStr">
        <is>
          <t>X</t>
        </is>
      </c>
    </row>
    <row r="1553">
      <c r="D1553" s="12" t="n"/>
      <c r="E1553" s="14" t="n"/>
      <c r="H1553" s="16" t="n"/>
      <c r="I1553" s="11" t="n"/>
      <c r="J1553" s="33" t="n"/>
      <c r="K1553" s="33" t="n"/>
      <c r="L1553" s="33" t="n"/>
      <c r="M1553" s="33" t="n"/>
      <c r="N1553" s="8" t="n"/>
      <c r="AG1553" s="8" t="n"/>
      <c r="AI1553" s="30" t="n"/>
      <c r="AK1553" s="30" t="n"/>
      <c r="AL1553" s="21" t="n"/>
      <c r="AM1553" s="23" t="n"/>
      <c r="AW1553" s="40" t="n"/>
      <c r="AY1553" s="40" t="n"/>
      <c r="BA1553" s="18" t="n"/>
      <c r="BC1553" s="18" t="n"/>
      <c r="BD1553" s="18" t="n"/>
      <c r="BK1553" s="18" t="n"/>
      <c r="BN1553" s="18" t="n"/>
      <c r="BY1553" s="18" t="n"/>
      <c r="CC1553" s="18" t="n"/>
      <c r="CH1553" s="18" t="n"/>
      <c r="CS1553" s="18" t="n"/>
      <c r="DD1553" s="34" t="inlineStr">
        <is>
          <t>X</t>
        </is>
      </c>
    </row>
    <row r="1554">
      <c r="D1554" s="12" t="n"/>
      <c r="E1554" s="14" t="n"/>
      <c r="H1554" s="16" t="n"/>
      <c r="I1554" s="11" t="n"/>
      <c r="J1554" s="33" t="n"/>
      <c r="K1554" s="33" t="n"/>
      <c r="L1554" s="33" t="n"/>
      <c r="M1554" s="33" t="n"/>
      <c r="N1554" s="8" t="n"/>
      <c r="AG1554" s="8" t="n"/>
      <c r="AI1554" s="30" t="n"/>
      <c r="AK1554" s="30" t="n"/>
      <c r="AL1554" s="21" t="n"/>
      <c r="AM1554" s="23" t="n"/>
      <c r="AW1554" s="40" t="n"/>
      <c r="AY1554" s="40" t="n"/>
      <c r="BA1554" s="18" t="n"/>
      <c r="BC1554" s="18" t="n"/>
      <c r="BD1554" s="18" t="n"/>
      <c r="BK1554" s="18" t="n"/>
      <c r="BN1554" s="18" t="n"/>
      <c r="BY1554" s="18" t="n"/>
      <c r="CC1554" s="18" t="n"/>
      <c r="CH1554" s="18" t="n"/>
      <c r="CS1554" s="18" t="n"/>
      <c r="DD1554" s="34" t="inlineStr">
        <is>
          <t>X</t>
        </is>
      </c>
    </row>
    <row r="1555">
      <c r="D1555" s="12" t="n"/>
      <c r="E1555" s="14" t="n"/>
      <c r="H1555" s="16" t="n"/>
      <c r="I1555" s="11" t="n"/>
      <c r="J1555" s="33" t="n"/>
      <c r="K1555" s="33" t="n"/>
      <c r="L1555" s="33" t="n"/>
      <c r="M1555" s="33" t="n"/>
      <c r="N1555" s="8" t="n"/>
      <c r="AG1555" s="8" t="n"/>
      <c r="AI1555" s="30" t="n"/>
      <c r="AK1555" s="30" t="n"/>
      <c r="AL1555" s="21" t="n"/>
      <c r="AM1555" s="23" t="n"/>
      <c r="AW1555" s="40" t="n"/>
      <c r="AY1555" s="40" t="n"/>
      <c r="BA1555" s="18" t="n"/>
      <c r="BC1555" s="18" t="n"/>
      <c r="BD1555" s="18" t="n"/>
      <c r="BK1555" s="18" t="n"/>
      <c r="BN1555" s="18" t="n"/>
      <c r="BY1555" s="18" t="n"/>
      <c r="CC1555" s="18" t="n"/>
      <c r="CH1555" s="18" t="n"/>
      <c r="CS1555" s="18" t="n"/>
      <c r="DD1555" s="34" t="inlineStr">
        <is>
          <t>X</t>
        </is>
      </c>
    </row>
    <row r="1556">
      <c r="D1556" s="12" t="n"/>
      <c r="E1556" s="14" t="n"/>
      <c r="H1556" s="16" t="n"/>
      <c r="I1556" s="11" t="n"/>
      <c r="J1556" s="33" t="n"/>
      <c r="K1556" s="33" t="n"/>
      <c r="L1556" s="33" t="n"/>
      <c r="M1556" s="33" t="n"/>
      <c r="N1556" s="8" t="n"/>
      <c r="AG1556" s="8" t="n"/>
      <c r="AI1556" s="30" t="n"/>
      <c r="AK1556" s="30" t="n"/>
      <c r="AL1556" s="21" t="n"/>
      <c r="AM1556" s="23" t="n"/>
      <c r="AW1556" s="40" t="n"/>
      <c r="AY1556" s="40" t="n"/>
      <c r="BA1556" s="18" t="n"/>
      <c r="BC1556" s="18" t="n"/>
      <c r="BD1556" s="18" t="n"/>
      <c r="BK1556" s="18" t="n"/>
      <c r="BN1556" s="18" t="n"/>
      <c r="BY1556" s="18" t="n"/>
      <c r="CC1556" s="18" t="n"/>
      <c r="CH1556" s="18" t="n"/>
      <c r="CS1556" s="18" t="n"/>
      <c r="DD1556" s="34" t="inlineStr">
        <is>
          <t>X</t>
        </is>
      </c>
    </row>
    <row r="1557">
      <c r="D1557" s="12" t="n"/>
      <c r="E1557" s="14" t="n"/>
      <c r="H1557" s="16" t="n"/>
      <c r="I1557" s="11" t="n"/>
      <c r="J1557" s="33" t="n"/>
      <c r="K1557" s="33" t="n"/>
      <c r="L1557" s="33" t="n"/>
      <c r="M1557" s="33" t="n"/>
      <c r="N1557" s="8" t="n"/>
      <c r="AG1557" s="8" t="n"/>
      <c r="AI1557" s="30" t="n"/>
      <c r="AK1557" s="30" t="n"/>
      <c r="AL1557" s="21" t="n"/>
      <c r="AM1557" s="23" t="n"/>
      <c r="AW1557" s="40" t="n"/>
      <c r="AY1557" s="40" t="n"/>
      <c r="BA1557" s="18" t="n"/>
      <c r="BC1557" s="18" t="n"/>
      <c r="BD1557" s="18" t="n"/>
      <c r="BK1557" s="18" t="n"/>
      <c r="BN1557" s="18" t="n"/>
      <c r="BY1557" s="18" t="n"/>
      <c r="CC1557" s="18" t="n"/>
      <c r="CH1557" s="18" t="n"/>
      <c r="CS1557" s="18" t="n"/>
      <c r="DD1557" s="34" t="inlineStr">
        <is>
          <t>X</t>
        </is>
      </c>
    </row>
    <row r="1558">
      <c r="D1558" s="12" t="n"/>
      <c r="E1558" s="14" t="n"/>
      <c r="H1558" s="16" t="n"/>
      <c r="I1558" s="11" t="n"/>
      <c r="J1558" s="33" t="n"/>
      <c r="K1558" s="33" t="n"/>
      <c r="L1558" s="33" t="n"/>
      <c r="M1558" s="33" t="n"/>
      <c r="N1558" s="8" t="n"/>
      <c r="AG1558" s="8" t="n"/>
      <c r="AI1558" s="30" t="n"/>
      <c r="AK1558" s="30" t="n"/>
      <c r="AL1558" s="21" t="n"/>
      <c r="AM1558" s="23" t="n"/>
      <c r="AW1558" s="40" t="n"/>
      <c r="AY1558" s="40" t="n"/>
      <c r="BA1558" s="18" t="n"/>
      <c r="BC1558" s="18" t="n"/>
      <c r="BD1558" s="18" t="n"/>
      <c r="BK1558" s="18" t="n"/>
      <c r="BN1558" s="18" t="n"/>
      <c r="BY1558" s="18" t="n"/>
      <c r="CC1558" s="18" t="n"/>
      <c r="CH1558" s="18" t="n"/>
      <c r="CS1558" s="18" t="n"/>
      <c r="DD1558" s="34" t="inlineStr">
        <is>
          <t>X</t>
        </is>
      </c>
    </row>
    <row r="1559">
      <c r="D1559" s="12" t="n"/>
      <c r="E1559" s="14" t="n"/>
      <c r="H1559" s="16" t="n"/>
      <c r="I1559" s="11" t="n"/>
      <c r="J1559" s="33" t="n"/>
      <c r="K1559" s="33" t="n"/>
      <c r="L1559" s="33" t="n"/>
      <c r="M1559" s="33" t="n"/>
      <c r="N1559" s="8" t="n"/>
      <c r="AG1559" s="8" t="n"/>
      <c r="AI1559" s="30" t="n"/>
      <c r="AK1559" s="30" t="n"/>
      <c r="AL1559" s="21" t="n"/>
      <c r="AM1559" s="23" t="n"/>
      <c r="AW1559" s="40" t="n"/>
      <c r="AY1559" s="40" t="n"/>
      <c r="BA1559" s="18" t="n"/>
      <c r="BC1559" s="18" t="n"/>
      <c r="BD1559" s="18" t="n"/>
      <c r="BK1559" s="18" t="n"/>
      <c r="BN1559" s="18" t="n"/>
      <c r="BY1559" s="18" t="n"/>
      <c r="CC1559" s="18" t="n"/>
      <c r="CH1559" s="18" t="n"/>
      <c r="CS1559" s="18" t="n"/>
      <c r="DD1559" s="34" t="inlineStr">
        <is>
          <t>X</t>
        </is>
      </c>
    </row>
    <row r="1560">
      <c r="D1560" s="12" t="n"/>
      <c r="E1560" s="14" t="n"/>
      <c r="H1560" s="16" t="n"/>
      <c r="I1560" s="11" t="n"/>
      <c r="J1560" s="33" t="n"/>
      <c r="K1560" s="33" t="n"/>
      <c r="L1560" s="33" t="n"/>
      <c r="M1560" s="33" t="n"/>
      <c r="N1560" s="8" t="n"/>
      <c r="AG1560" s="8" t="n"/>
      <c r="AI1560" s="30" t="n"/>
      <c r="AK1560" s="30" t="n"/>
      <c r="AL1560" s="21" t="n"/>
      <c r="AM1560" s="23" t="n"/>
      <c r="AW1560" s="40" t="n"/>
      <c r="AY1560" s="40" t="n"/>
      <c r="BA1560" s="18" t="n"/>
      <c r="BC1560" s="18" t="n"/>
      <c r="BD1560" s="18" t="n"/>
      <c r="BK1560" s="18" t="n"/>
      <c r="BN1560" s="18" t="n"/>
      <c r="BY1560" s="18" t="n"/>
      <c r="CC1560" s="18" t="n"/>
      <c r="CH1560" s="18" t="n"/>
      <c r="CS1560" s="18" t="n"/>
      <c r="DD1560" s="34" t="inlineStr">
        <is>
          <t>X</t>
        </is>
      </c>
    </row>
    <row r="1561">
      <c r="D1561" s="12" t="n"/>
      <c r="E1561" s="14" t="n"/>
      <c r="H1561" s="16" t="n"/>
      <c r="I1561" s="11" t="n"/>
      <c r="J1561" s="33" t="n"/>
      <c r="K1561" s="33" t="n"/>
      <c r="L1561" s="33" t="n"/>
      <c r="M1561" s="33" t="n"/>
      <c r="N1561" s="8" t="n"/>
      <c r="AG1561" s="8" t="n"/>
      <c r="AI1561" s="30" t="n"/>
      <c r="AK1561" s="30" t="n"/>
      <c r="AL1561" s="21" t="n"/>
      <c r="AM1561" s="23" t="n"/>
      <c r="AW1561" s="40" t="n"/>
      <c r="AY1561" s="40" t="n"/>
      <c r="BA1561" s="18" t="n"/>
      <c r="BC1561" s="18" t="n"/>
      <c r="BD1561" s="18" t="n"/>
      <c r="BK1561" s="18" t="n"/>
      <c r="BN1561" s="18" t="n"/>
      <c r="BY1561" s="18" t="n"/>
      <c r="CC1561" s="18" t="n"/>
      <c r="CH1561" s="18" t="n"/>
      <c r="CS1561" s="18" t="n"/>
      <c r="DD1561" s="34" t="inlineStr">
        <is>
          <t>X</t>
        </is>
      </c>
    </row>
    <row r="1562">
      <c r="D1562" s="12" t="n"/>
      <c r="E1562" s="14" t="n"/>
      <c r="H1562" s="16" t="n"/>
      <c r="I1562" s="11" t="n"/>
      <c r="J1562" s="33" t="n"/>
      <c r="K1562" s="33" t="n"/>
      <c r="L1562" s="33" t="n"/>
      <c r="M1562" s="33" t="n"/>
      <c r="N1562" s="8" t="n"/>
      <c r="AG1562" s="8" t="n"/>
      <c r="AI1562" s="30" t="n"/>
      <c r="AK1562" s="30" t="n"/>
      <c r="AL1562" s="21" t="n"/>
      <c r="AM1562" s="23" t="n"/>
      <c r="AW1562" s="40" t="n"/>
      <c r="AY1562" s="40" t="n"/>
      <c r="BA1562" s="18" t="n"/>
      <c r="BC1562" s="18" t="n"/>
      <c r="BD1562" s="18" t="n"/>
      <c r="BK1562" s="18" t="n"/>
      <c r="BN1562" s="18" t="n"/>
      <c r="BY1562" s="18" t="n"/>
      <c r="CC1562" s="18" t="n"/>
      <c r="CH1562" s="18" t="n"/>
      <c r="CS1562" s="18" t="n"/>
      <c r="DD1562" s="34" t="inlineStr">
        <is>
          <t>X</t>
        </is>
      </c>
    </row>
    <row r="1563">
      <c r="D1563" s="12" t="n"/>
      <c r="E1563" s="14" t="n"/>
      <c r="H1563" s="16" t="n"/>
      <c r="I1563" s="11" t="n"/>
      <c r="J1563" s="33" t="n"/>
      <c r="K1563" s="33" t="n"/>
      <c r="L1563" s="33" t="n"/>
      <c r="M1563" s="33" t="n"/>
      <c r="N1563" s="8" t="n"/>
      <c r="AG1563" s="8" t="n"/>
      <c r="AI1563" s="30" t="n"/>
      <c r="AK1563" s="30" t="n"/>
      <c r="AL1563" s="21" t="n"/>
      <c r="AM1563" s="23" t="n"/>
      <c r="AW1563" s="40" t="n"/>
      <c r="AY1563" s="40" t="n"/>
      <c r="BA1563" s="18" t="n"/>
      <c r="BC1563" s="18" t="n"/>
      <c r="BD1563" s="18" t="n"/>
      <c r="BK1563" s="18" t="n"/>
      <c r="BN1563" s="18" t="n"/>
      <c r="BY1563" s="18" t="n"/>
      <c r="CC1563" s="18" t="n"/>
      <c r="CH1563" s="18" t="n"/>
      <c r="CS1563" s="18" t="n"/>
      <c r="DD1563" s="34" t="inlineStr">
        <is>
          <t>X</t>
        </is>
      </c>
    </row>
    <row r="1564">
      <c r="D1564" s="12" t="n"/>
      <c r="E1564" s="14" t="n"/>
      <c r="H1564" s="16" t="n"/>
      <c r="I1564" s="11" t="n"/>
      <c r="J1564" s="33" t="n"/>
      <c r="K1564" s="33" t="n"/>
      <c r="L1564" s="33" t="n"/>
      <c r="M1564" s="33" t="n"/>
      <c r="N1564" s="8" t="n"/>
      <c r="AG1564" s="8" t="n"/>
      <c r="AI1564" s="30" t="n"/>
      <c r="AK1564" s="30" t="n"/>
      <c r="AL1564" s="21" t="n"/>
      <c r="AM1564" s="23" t="n"/>
      <c r="AW1564" s="40" t="n"/>
      <c r="AY1564" s="40" t="n"/>
      <c r="BA1564" s="18" t="n"/>
      <c r="BC1564" s="18" t="n"/>
      <c r="BD1564" s="18" t="n"/>
      <c r="BK1564" s="18" t="n"/>
      <c r="BN1564" s="18" t="n"/>
      <c r="BY1564" s="18" t="n"/>
      <c r="CC1564" s="18" t="n"/>
      <c r="CH1564" s="18" t="n"/>
      <c r="CS1564" s="18" t="n"/>
      <c r="DD1564" s="34" t="inlineStr">
        <is>
          <t>X</t>
        </is>
      </c>
    </row>
    <row r="1565">
      <c r="D1565" s="12" t="n"/>
      <c r="E1565" s="14" t="n"/>
      <c r="H1565" s="16" t="n"/>
      <c r="I1565" s="11" t="n"/>
      <c r="J1565" s="33" t="n"/>
      <c r="K1565" s="33" t="n"/>
      <c r="L1565" s="33" t="n"/>
      <c r="M1565" s="33" t="n"/>
      <c r="N1565" s="8" t="n"/>
      <c r="AG1565" s="8" t="n"/>
      <c r="AI1565" s="30" t="n"/>
      <c r="AK1565" s="30" t="n"/>
      <c r="AL1565" s="21" t="n"/>
      <c r="AM1565" s="23" t="n"/>
      <c r="AW1565" s="40" t="n"/>
      <c r="AY1565" s="40" t="n"/>
      <c r="BA1565" s="18" t="n"/>
      <c r="BC1565" s="18" t="n"/>
      <c r="BD1565" s="18" t="n"/>
      <c r="BK1565" s="18" t="n"/>
      <c r="BN1565" s="18" t="n"/>
      <c r="BY1565" s="18" t="n"/>
      <c r="CC1565" s="18" t="n"/>
      <c r="CH1565" s="18" t="n"/>
      <c r="CS1565" s="18" t="n"/>
      <c r="DD1565" s="34" t="inlineStr">
        <is>
          <t>X</t>
        </is>
      </c>
    </row>
    <row r="1566">
      <c r="D1566" s="12" t="n"/>
      <c r="E1566" s="14" t="n"/>
      <c r="H1566" s="16" t="n"/>
      <c r="I1566" s="11" t="n"/>
      <c r="J1566" s="33" t="n"/>
      <c r="K1566" s="33" t="n"/>
      <c r="L1566" s="33" t="n"/>
      <c r="M1566" s="33" t="n"/>
      <c r="N1566" s="8" t="n"/>
      <c r="AG1566" s="8" t="n"/>
      <c r="AI1566" s="30" t="n"/>
      <c r="AK1566" s="30" t="n"/>
      <c r="AL1566" s="21" t="n"/>
      <c r="AM1566" s="23" t="n"/>
      <c r="AW1566" s="40" t="n"/>
      <c r="AY1566" s="40" t="n"/>
      <c r="BA1566" s="18" t="n"/>
      <c r="BC1566" s="18" t="n"/>
      <c r="BD1566" s="18" t="n"/>
      <c r="BK1566" s="18" t="n"/>
      <c r="BN1566" s="18" t="n"/>
      <c r="BY1566" s="18" t="n"/>
      <c r="CC1566" s="18" t="n"/>
      <c r="CH1566" s="18" t="n"/>
      <c r="CS1566" s="18" t="n"/>
      <c r="DD1566" s="34" t="inlineStr">
        <is>
          <t>X</t>
        </is>
      </c>
    </row>
    <row r="1567">
      <c r="D1567" s="12" t="n"/>
      <c r="E1567" s="14" t="n"/>
      <c r="H1567" s="16" t="n"/>
      <c r="I1567" s="11" t="n"/>
      <c r="J1567" s="33" t="n"/>
      <c r="K1567" s="33" t="n"/>
      <c r="L1567" s="33" t="n"/>
      <c r="M1567" s="33" t="n"/>
      <c r="N1567" s="8" t="n"/>
      <c r="AG1567" s="8" t="n"/>
      <c r="AI1567" s="30" t="n"/>
      <c r="AK1567" s="30" t="n"/>
      <c r="AL1567" s="21" t="n"/>
      <c r="AM1567" s="23" t="n"/>
      <c r="AW1567" s="40" t="n"/>
      <c r="AY1567" s="40" t="n"/>
      <c r="BA1567" s="18" t="n"/>
      <c r="BC1567" s="18" t="n"/>
      <c r="BD1567" s="18" t="n"/>
      <c r="BK1567" s="18" t="n"/>
      <c r="BN1567" s="18" t="n"/>
      <c r="BY1567" s="18" t="n"/>
      <c r="CC1567" s="18" t="n"/>
      <c r="CH1567" s="18" t="n"/>
      <c r="CS1567" s="18" t="n"/>
      <c r="DD1567" s="34" t="inlineStr">
        <is>
          <t>X</t>
        </is>
      </c>
    </row>
    <row r="1568">
      <c r="D1568" s="12" t="n"/>
      <c r="E1568" s="14" t="n"/>
      <c r="H1568" s="16" t="n"/>
      <c r="I1568" s="11" t="n"/>
      <c r="J1568" s="33" t="n"/>
      <c r="K1568" s="33" t="n"/>
      <c r="L1568" s="33" t="n"/>
      <c r="M1568" s="33" t="n"/>
      <c r="N1568" s="8" t="n"/>
      <c r="AG1568" s="8" t="n"/>
      <c r="AI1568" s="30" t="n"/>
      <c r="AK1568" s="30" t="n"/>
      <c r="AL1568" s="21" t="n"/>
      <c r="AM1568" s="23" t="n"/>
      <c r="AW1568" s="40" t="n"/>
      <c r="AY1568" s="40" t="n"/>
      <c r="BA1568" s="18" t="n"/>
      <c r="BC1568" s="18" t="n"/>
      <c r="BD1568" s="18" t="n"/>
      <c r="BK1568" s="18" t="n"/>
      <c r="BN1568" s="18" t="n"/>
      <c r="BY1568" s="18" t="n"/>
      <c r="CC1568" s="18" t="n"/>
      <c r="CH1568" s="18" t="n"/>
      <c r="CS1568" s="18" t="n"/>
      <c r="DD1568" s="34" t="inlineStr">
        <is>
          <t>X</t>
        </is>
      </c>
    </row>
    <row r="1569">
      <c r="D1569" s="12" t="n"/>
      <c r="E1569" s="14" t="n"/>
      <c r="H1569" s="16" t="n"/>
      <c r="I1569" s="11" t="n"/>
      <c r="J1569" s="33" t="n"/>
      <c r="K1569" s="33" t="n"/>
      <c r="L1569" s="33" t="n"/>
      <c r="M1569" s="33" t="n"/>
      <c r="N1569" s="8" t="n"/>
      <c r="AG1569" s="8" t="n"/>
      <c r="AI1569" s="30" t="n"/>
      <c r="AK1569" s="30" t="n"/>
      <c r="AL1569" s="21" t="n"/>
      <c r="AM1569" s="23" t="n"/>
      <c r="AW1569" s="40" t="n"/>
      <c r="AY1569" s="40" t="n"/>
      <c r="BA1569" s="18" t="n"/>
      <c r="BC1569" s="18" t="n"/>
      <c r="BD1569" s="18" t="n"/>
      <c r="BK1569" s="18" t="n"/>
      <c r="BN1569" s="18" t="n"/>
      <c r="BY1569" s="18" t="n"/>
      <c r="CC1569" s="18" t="n"/>
      <c r="CH1569" s="18" t="n"/>
      <c r="CS1569" s="18" t="n"/>
      <c r="DD1569" s="34" t="inlineStr">
        <is>
          <t>X</t>
        </is>
      </c>
    </row>
    <row r="1570">
      <c r="D1570" s="12" t="n"/>
      <c r="E1570" s="14" t="n"/>
      <c r="H1570" s="16" t="n"/>
      <c r="I1570" s="11" t="n"/>
      <c r="J1570" s="33" t="n"/>
      <c r="K1570" s="33" t="n"/>
      <c r="L1570" s="33" t="n"/>
      <c r="M1570" s="33" t="n"/>
      <c r="N1570" s="8" t="n"/>
      <c r="AG1570" s="8" t="n"/>
      <c r="AI1570" s="30" t="n"/>
      <c r="AK1570" s="30" t="n"/>
      <c r="AL1570" s="21" t="n"/>
      <c r="AM1570" s="23" t="n"/>
      <c r="AW1570" s="40" t="n"/>
      <c r="AY1570" s="40" t="n"/>
      <c r="BA1570" s="18" t="n"/>
      <c r="BC1570" s="18" t="n"/>
      <c r="BD1570" s="18" t="n"/>
      <c r="BK1570" s="18" t="n"/>
      <c r="BN1570" s="18" t="n"/>
      <c r="BY1570" s="18" t="n"/>
      <c r="CC1570" s="18" t="n"/>
      <c r="CH1570" s="18" t="n"/>
      <c r="CS1570" s="18" t="n"/>
      <c r="DD1570" s="34" t="inlineStr">
        <is>
          <t>X</t>
        </is>
      </c>
    </row>
    <row r="1571">
      <c r="D1571" s="12" t="n"/>
      <c r="E1571" s="14" t="n"/>
      <c r="H1571" s="16" t="n"/>
      <c r="I1571" s="11" t="n"/>
      <c r="J1571" s="33" t="n"/>
      <c r="K1571" s="33" t="n"/>
      <c r="L1571" s="33" t="n"/>
      <c r="M1571" s="33" t="n"/>
      <c r="N1571" s="8" t="n"/>
      <c r="AG1571" s="8" t="n"/>
      <c r="AI1571" s="30" t="n"/>
      <c r="AK1571" s="30" t="n"/>
      <c r="AL1571" s="21" t="n"/>
      <c r="AM1571" s="23" t="n"/>
      <c r="AW1571" s="40" t="n"/>
      <c r="AY1571" s="40" t="n"/>
      <c r="BA1571" s="18" t="n"/>
      <c r="BC1571" s="18" t="n"/>
      <c r="BD1571" s="18" t="n"/>
      <c r="BK1571" s="18" t="n"/>
      <c r="BN1571" s="18" t="n"/>
      <c r="BY1571" s="18" t="n"/>
      <c r="CC1571" s="18" t="n"/>
      <c r="CH1571" s="18" t="n"/>
      <c r="CS1571" s="18" t="n"/>
      <c r="DD1571" s="34" t="inlineStr">
        <is>
          <t>X</t>
        </is>
      </c>
    </row>
    <row r="1572">
      <c r="D1572" s="12" t="n"/>
      <c r="E1572" s="14" t="n"/>
      <c r="H1572" s="16" t="n"/>
      <c r="I1572" s="11" t="n"/>
      <c r="J1572" s="33" t="n"/>
      <c r="K1572" s="33" t="n"/>
      <c r="L1572" s="33" t="n"/>
      <c r="M1572" s="33" t="n"/>
      <c r="N1572" s="8" t="n"/>
      <c r="AG1572" s="8" t="n"/>
      <c r="AI1572" s="30" t="n"/>
      <c r="AK1572" s="30" t="n"/>
      <c r="AL1572" s="21" t="n"/>
      <c r="AM1572" s="23" t="n"/>
      <c r="AW1572" s="40" t="n"/>
      <c r="AY1572" s="40" t="n"/>
      <c r="BA1572" s="18" t="n"/>
      <c r="BC1572" s="18" t="n"/>
      <c r="BD1572" s="18" t="n"/>
      <c r="BK1572" s="18" t="n"/>
      <c r="BN1572" s="18" t="n"/>
      <c r="BY1572" s="18" t="n"/>
      <c r="CC1572" s="18" t="n"/>
      <c r="CH1572" s="18" t="n"/>
      <c r="CS1572" s="18" t="n"/>
      <c r="DD1572" s="34" t="inlineStr">
        <is>
          <t>X</t>
        </is>
      </c>
    </row>
    <row r="1573">
      <c r="D1573" s="12" t="n"/>
      <c r="E1573" s="14" t="n"/>
      <c r="H1573" s="16" t="n"/>
      <c r="I1573" s="11" t="n"/>
      <c r="J1573" s="33" t="n"/>
      <c r="K1573" s="33" t="n"/>
      <c r="L1573" s="33" t="n"/>
      <c r="M1573" s="33" t="n"/>
      <c r="N1573" s="8" t="n"/>
      <c r="AG1573" s="8" t="n"/>
      <c r="AI1573" s="30" t="n"/>
      <c r="AK1573" s="30" t="n"/>
      <c r="AL1573" s="21" t="n"/>
      <c r="AM1573" s="23" t="n"/>
      <c r="AW1573" s="40" t="n"/>
      <c r="AY1573" s="40" t="n"/>
      <c r="BA1573" s="18" t="n"/>
      <c r="BC1573" s="18" t="n"/>
      <c r="BD1573" s="18" t="n"/>
      <c r="BK1573" s="18" t="n"/>
      <c r="BN1573" s="18" t="n"/>
      <c r="BY1573" s="18" t="n"/>
      <c r="CC1573" s="18" t="n"/>
      <c r="CH1573" s="18" t="n"/>
      <c r="CS1573" s="18" t="n"/>
      <c r="DD1573" s="34" t="inlineStr">
        <is>
          <t>X</t>
        </is>
      </c>
    </row>
    <row r="1574">
      <c r="D1574" s="12" t="n"/>
      <c r="E1574" s="14" t="n"/>
      <c r="H1574" s="16" t="n"/>
      <c r="I1574" s="11" t="n"/>
      <c r="J1574" s="33" t="n"/>
      <c r="K1574" s="33" t="n"/>
      <c r="L1574" s="33" t="n"/>
      <c r="M1574" s="33" t="n"/>
      <c r="N1574" s="8" t="n"/>
      <c r="AG1574" s="8" t="n"/>
      <c r="AI1574" s="30" t="n"/>
      <c r="AK1574" s="30" t="n"/>
      <c r="AL1574" s="21" t="n"/>
      <c r="AM1574" s="23" t="n"/>
      <c r="AW1574" s="40" t="n"/>
      <c r="AY1574" s="40" t="n"/>
      <c r="BA1574" s="18" t="n"/>
      <c r="BC1574" s="18" t="n"/>
      <c r="BD1574" s="18" t="n"/>
      <c r="BK1574" s="18" t="n"/>
      <c r="BN1574" s="18" t="n"/>
      <c r="BY1574" s="18" t="n"/>
      <c r="CC1574" s="18" t="n"/>
      <c r="CH1574" s="18" t="n"/>
      <c r="CS1574" s="18" t="n"/>
      <c r="DD1574" s="34" t="inlineStr">
        <is>
          <t>X</t>
        </is>
      </c>
    </row>
    <row r="1575">
      <c r="D1575" s="12" t="n"/>
      <c r="E1575" s="14" t="n"/>
      <c r="H1575" s="16" t="n"/>
      <c r="I1575" s="11" t="n"/>
      <c r="J1575" s="33" t="n"/>
      <c r="K1575" s="33" t="n"/>
      <c r="L1575" s="33" t="n"/>
      <c r="M1575" s="33" t="n"/>
      <c r="N1575" s="8" t="n"/>
      <c r="AG1575" s="8" t="n"/>
      <c r="AI1575" s="30" t="n"/>
      <c r="AK1575" s="30" t="n"/>
      <c r="AL1575" s="21" t="n"/>
      <c r="AM1575" s="23" t="n"/>
      <c r="AW1575" s="40" t="n"/>
      <c r="AY1575" s="40" t="n"/>
      <c r="BA1575" s="18" t="n"/>
      <c r="BC1575" s="18" t="n"/>
      <c r="BD1575" s="18" t="n"/>
      <c r="BK1575" s="18" t="n"/>
      <c r="BN1575" s="18" t="n"/>
      <c r="BY1575" s="18" t="n"/>
      <c r="CC1575" s="18" t="n"/>
      <c r="CH1575" s="18" t="n"/>
      <c r="CS1575" s="18" t="n"/>
      <c r="DD1575" s="34" t="inlineStr">
        <is>
          <t>X</t>
        </is>
      </c>
    </row>
    <row r="1576">
      <c r="D1576" s="12" t="n"/>
      <c r="E1576" s="14" t="n"/>
      <c r="H1576" s="16" t="n"/>
      <c r="I1576" s="11" t="n"/>
      <c r="J1576" s="33" t="n"/>
      <c r="K1576" s="33" t="n"/>
      <c r="L1576" s="33" t="n"/>
      <c r="M1576" s="33" t="n"/>
      <c r="N1576" s="8" t="n"/>
      <c r="AG1576" s="8" t="n"/>
      <c r="AI1576" s="30" t="n"/>
      <c r="AK1576" s="30" t="n"/>
      <c r="AL1576" s="21" t="n"/>
      <c r="AM1576" s="23" t="n"/>
      <c r="AW1576" s="40" t="n"/>
      <c r="AY1576" s="40" t="n"/>
      <c r="BA1576" s="18" t="n"/>
      <c r="BC1576" s="18" t="n"/>
      <c r="BD1576" s="18" t="n"/>
      <c r="BK1576" s="18" t="n"/>
      <c r="BN1576" s="18" t="n"/>
      <c r="BY1576" s="18" t="n"/>
      <c r="CC1576" s="18" t="n"/>
      <c r="CH1576" s="18" t="n"/>
      <c r="CS1576" s="18" t="n"/>
      <c r="DD1576" s="34" t="inlineStr">
        <is>
          <t>X</t>
        </is>
      </c>
    </row>
    <row r="1577">
      <c r="D1577" s="12" t="n"/>
      <c r="E1577" s="14" t="n"/>
      <c r="H1577" s="16" t="n"/>
      <c r="I1577" s="11" t="n"/>
      <c r="J1577" s="33" t="n"/>
      <c r="K1577" s="33" t="n"/>
      <c r="L1577" s="33" t="n"/>
      <c r="M1577" s="33" t="n"/>
      <c r="N1577" s="8" t="n"/>
      <c r="AG1577" s="8" t="n"/>
      <c r="AI1577" s="30" t="n"/>
      <c r="AK1577" s="30" t="n"/>
      <c r="AL1577" s="21" t="n"/>
      <c r="AM1577" s="23" t="n"/>
      <c r="AW1577" s="40" t="n"/>
      <c r="AY1577" s="40" t="n"/>
      <c r="BA1577" s="18" t="n"/>
      <c r="BC1577" s="18" t="n"/>
      <c r="BD1577" s="18" t="n"/>
      <c r="BK1577" s="18" t="n"/>
      <c r="BN1577" s="18" t="n"/>
      <c r="BY1577" s="18" t="n"/>
      <c r="CC1577" s="18" t="n"/>
      <c r="CH1577" s="18" t="n"/>
      <c r="CS1577" s="18" t="n"/>
      <c r="DD1577" s="34" t="inlineStr">
        <is>
          <t>X</t>
        </is>
      </c>
    </row>
    <row r="1578">
      <c r="D1578" s="12" t="n"/>
      <c r="E1578" s="14" t="n"/>
      <c r="H1578" s="16" t="n"/>
      <c r="I1578" s="11" t="n"/>
      <c r="J1578" s="33" t="n"/>
      <c r="K1578" s="33" t="n"/>
      <c r="L1578" s="33" t="n"/>
      <c r="M1578" s="33" t="n"/>
      <c r="N1578" s="8" t="n"/>
      <c r="AG1578" s="8" t="n"/>
      <c r="AI1578" s="30" t="n"/>
      <c r="AK1578" s="30" t="n"/>
      <c r="AL1578" s="21" t="n"/>
      <c r="AM1578" s="23" t="n"/>
      <c r="AW1578" s="40" t="n"/>
      <c r="AY1578" s="40" t="n"/>
      <c r="BA1578" s="18" t="n"/>
      <c r="BC1578" s="18" t="n"/>
      <c r="BD1578" s="18" t="n"/>
      <c r="BK1578" s="18" t="n"/>
      <c r="BN1578" s="18" t="n"/>
      <c r="BY1578" s="18" t="n"/>
      <c r="CC1578" s="18" t="n"/>
      <c r="CH1578" s="18" t="n"/>
      <c r="CS1578" s="18" t="n"/>
      <c r="DD1578" s="34" t="inlineStr">
        <is>
          <t>X</t>
        </is>
      </c>
    </row>
    <row r="1579">
      <c r="D1579" s="12" t="n"/>
      <c r="E1579" s="14" t="n"/>
      <c r="H1579" s="16" t="n"/>
      <c r="I1579" s="11" t="n"/>
      <c r="J1579" s="33" t="n"/>
      <c r="K1579" s="33" t="n"/>
      <c r="L1579" s="33" t="n"/>
      <c r="M1579" s="33" t="n"/>
      <c r="N1579" s="8" t="n"/>
      <c r="AG1579" s="8" t="n"/>
      <c r="AI1579" s="30" t="n"/>
      <c r="AK1579" s="30" t="n"/>
      <c r="AL1579" s="21" t="n"/>
      <c r="AM1579" s="23" t="n"/>
      <c r="AW1579" s="40" t="n"/>
      <c r="AY1579" s="40" t="n"/>
      <c r="BA1579" s="18" t="n"/>
      <c r="BC1579" s="18" t="n"/>
      <c r="BD1579" s="18" t="n"/>
      <c r="BK1579" s="18" t="n"/>
      <c r="BN1579" s="18" t="n"/>
      <c r="BY1579" s="18" t="n"/>
      <c r="CC1579" s="18" t="n"/>
      <c r="CH1579" s="18" t="n"/>
      <c r="CS1579" s="18" t="n"/>
      <c r="DD1579" s="34" t="inlineStr">
        <is>
          <t>X</t>
        </is>
      </c>
    </row>
    <row r="1580">
      <c r="D1580" s="12" t="n"/>
      <c r="E1580" s="14" t="n"/>
      <c r="H1580" s="16" t="n"/>
      <c r="I1580" s="11" t="n"/>
      <c r="J1580" s="33" t="n"/>
      <c r="K1580" s="33" t="n"/>
      <c r="L1580" s="33" t="n"/>
      <c r="M1580" s="33" t="n"/>
      <c r="N1580" s="8" t="n"/>
      <c r="AG1580" s="8" t="n"/>
      <c r="AI1580" s="30" t="n"/>
      <c r="AK1580" s="30" t="n"/>
      <c r="AL1580" s="21" t="n"/>
      <c r="AM1580" s="23" t="n"/>
      <c r="AW1580" s="40" t="n"/>
      <c r="AY1580" s="40" t="n"/>
      <c r="BA1580" s="18" t="n"/>
      <c r="BC1580" s="18" t="n"/>
      <c r="BD1580" s="18" t="n"/>
      <c r="BK1580" s="18" t="n"/>
      <c r="BN1580" s="18" t="n"/>
      <c r="BY1580" s="18" t="n"/>
      <c r="CC1580" s="18" t="n"/>
      <c r="CH1580" s="18" t="n"/>
      <c r="CS1580" s="18" t="n"/>
      <c r="DD1580" s="34" t="inlineStr">
        <is>
          <t>X</t>
        </is>
      </c>
    </row>
    <row r="1581">
      <c r="D1581" s="12" t="n"/>
      <c r="E1581" s="14" t="n"/>
      <c r="H1581" s="16" t="n"/>
      <c r="I1581" s="11" t="n"/>
      <c r="J1581" s="33" t="n"/>
      <c r="K1581" s="33" t="n"/>
      <c r="L1581" s="33" t="n"/>
      <c r="M1581" s="33" t="n"/>
      <c r="N1581" s="8" t="n"/>
      <c r="AG1581" s="8" t="n"/>
      <c r="AI1581" s="30" t="n"/>
      <c r="AK1581" s="30" t="n"/>
      <c r="AL1581" s="21" t="n"/>
      <c r="AM1581" s="23" t="n"/>
      <c r="AW1581" s="40" t="n"/>
      <c r="AY1581" s="40" t="n"/>
      <c r="BA1581" s="18" t="n"/>
      <c r="BC1581" s="18" t="n"/>
      <c r="BD1581" s="18" t="n"/>
      <c r="BK1581" s="18" t="n"/>
      <c r="BN1581" s="18" t="n"/>
      <c r="BY1581" s="18" t="n"/>
      <c r="CC1581" s="18" t="n"/>
      <c r="CH1581" s="18" t="n"/>
      <c r="CS1581" s="18" t="n"/>
      <c r="DD1581" s="34" t="inlineStr">
        <is>
          <t>X</t>
        </is>
      </c>
    </row>
    <row r="1582">
      <c r="D1582" s="12" t="n"/>
      <c r="E1582" s="14" t="n"/>
      <c r="H1582" s="16" t="n"/>
      <c r="I1582" s="11" t="n"/>
      <c r="J1582" s="33" t="n"/>
      <c r="K1582" s="33" t="n"/>
      <c r="L1582" s="33" t="n"/>
      <c r="M1582" s="33" t="n"/>
      <c r="N1582" s="8" t="n"/>
      <c r="AG1582" s="8" t="n"/>
      <c r="AI1582" s="30" t="n"/>
      <c r="AK1582" s="30" t="n"/>
      <c r="AL1582" s="21" t="n"/>
      <c r="AM1582" s="23" t="n"/>
      <c r="AW1582" s="40" t="n"/>
      <c r="AY1582" s="40" t="n"/>
      <c r="BA1582" s="18" t="n"/>
      <c r="BC1582" s="18" t="n"/>
      <c r="BD1582" s="18" t="n"/>
      <c r="BK1582" s="18" t="n"/>
      <c r="BN1582" s="18" t="n"/>
      <c r="BY1582" s="18" t="n"/>
      <c r="CC1582" s="18" t="n"/>
      <c r="CH1582" s="18" t="n"/>
      <c r="CS1582" s="18" t="n"/>
      <c r="DD1582" s="34" t="inlineStr">
        <is>
          <t>X</t>
        </is>
      </c>
    </row>
    <row r="1583">
      <c r="D1583" s="12" t="n"/>
      <c r="E1583" s="14" t="n"/>
      <c r="H1583" s="16" t="n"/>
      <c r="I1583" s="11" t="n"/>
      <c r="J1583" s="33" t="n"/>
      <c r="K1583" s="33" t="n"/>
      <c r="L1583" s="33" t="n"/>
      <c r="M1583" s="33" t="n"/>
      <c r="N1583" s="8" t="n"/>
      <c r="AG1583" s="8" t="n"/>
      <c r="AI1583" s="30" t="n"/>
      <c r="AK1583" s="30" t="n"/>
      <c r="AL1583" s="21" t="n"/>
      <c r="AM1583" s="23" t="n"/>
      <c r="AW1583" s="40" t="n"/>
      <c r="AY1583" s="40" t="n"/>
      <c r="BA1583" s="18" t="n"/>
      <c r="BC1583" s="18" t="n"/>
      <c r="BD1583" s="18" t="n"/>
      <c r="BK1583" s="18" t="n"/>
      <c r="BN1583" s="18" t="n"/>
      <c r="BY1583" s="18" t="n"/>
      <c r="CC1583" s="18" t="n"/>
      <c r="CH1583" s="18" t="n"/>
      <c r="CS1583" s="18" t="n"/>
      <c r="DD1583" s="34" t="inlineStr">
        <is>
          <t>X</t>
        </is>
      </c>
    </row>
    <row r="1584">
      <c r="D1584" s="12" t="n"/>
      <c r="E1584" s="14" t="n"/>
      <c r="H1584" s="16" t="n"/>
      <c r="I1584" s="11" t="n"/>
      <c r="J1584" s="33" t="n"/>
      <c r="K1584" s="33" t="n"/>
      <c r="L1584" s="33" t="n"/>
      <c r="M1584" s="33" t="n"/>
      <c r="N1584" s="8" t="n"/>
      <c r="AG1584" s="8" t="n"/>
      <c r="AI1584" s="30" t="n"/>
      <c r="AK1584" s="30" t="n"/>
      <c r="AL1584" s="21" t="n"/>
      <c r="AM1584" s="23" t="n"/>
      <c r="AW1584" s="40" t="n"/>
      <c r="AY1584" s="40" t="n"/>
      <c r="BA1584" s="18" t="n"/>
      <c r="BC1584" s="18" t="n"/>
      <c r="BD1584" s="18" t="n"/>
      <c r="BK1584" s="18" t="n"/>
      <c r="BN1584" s="18" t="n"/>
      <c r="BY1584" s="18" t="n"/>
      <c r="CC1584" s="18" t="n"/>
      <c r="CH1584" s="18" t="n"/>
      <c r="CS1584" s="18" t="n"/>
      <c r="DD1584" s="34" t="inlineStr">
        <is>
          <t>X</t>
        </is>
      </c>
    </row>
    <row r="1585">
      <c r="D1585" s="12" t="n"/>
      <c r="E1585" s="14" t="n"/>
      <c r="H1585" s="16" t="n"/>
      <c r="I1585" s="11" t="n"/>
      <c r="J1585" s="33" t="n"/>
      <c r="K1585" s="33" t="n"/>
      <c r="L1585" s="33" t="n"/>
      <c r="M1585" s="33" t="n"/>
      <c r="N1585" s="8" t="n"/>
      <c r="AG1585" s="8" t="n"/>
      <c r="AI1585" s="30" t="n"/>
      <c r="AK1585" s="30" t="n"/>
      <c r="AL1585" s="21" t="n"/>
      <c r="AM1585" s="23" t="n"/>
      <c r="AW1585" s="40" t="n"/>
      <c r="AY1585" s="40" t="n"/>
      <c r="BA1585" s="18" t="n"/>
      <c r="BC1585" s="18" t="n"/>
      <c r="BD1585" s="18" t="n"/>
      <c r="BK1585" s="18" t="n"/>
      <c r="BN1585" s="18" t="n"/>
      <c r="BY1585" s="18" t="n"/>
      <c r="CC1585" s="18" t="n"/>
      <c r="CH1585" s="18" t="n"/>
      <c r="CS1585" s="18" t="n"/>
      <c r="DD1585" s="34" t="inlineStr">
        <is>
          <t>X</t>
        </is>
      </c>
    </row>
    <row r="1586">
      <c r="D1586" s="12" t="n"/>
      <c r="E1586" s="14" t="n"/>
      <c r="H1586" s="16" t="n"/>
      <c r="I1586" s="11" t="n"/>
      <c r="J1586" s="33" t="n"/>
      <c r="K1586" s="33" t="n"/>
      <c r="L1586" s="33" t="n"/>
      <c r="M1586" s="33" t="n"/>
      <c r="N1586" s="8" t="n"/>
      <c r="AG1586" s="8" t="n"/>
      <c r="AI1586" s="30" t="n"/>
      <c r="AK1586" s="30" t="n"/>
      <c r="AL1586" s="21" t="n"/>
      <c r="AM1586" s="23" t="n"/>
      <c r="AW1586" s="40" t="n"/>
      <c r="AY1586" s="40" t="n"/>
      <c r="BA1586" s="18" t="n"/>
      <c r="BC1586" s="18" t="n"/>
      <c r="BD1586" s="18" t="n"/>
      <c r="BK1586" s="18" t="n"/>
      <c r="BN1586" s="18" t="n"/>
      <c r="BY1586" s="18" t="n"/>
      <c r="CC1586" s="18" t="n"/>
      <c r="CH1586" s="18" t="n"/>
      <c r="CS1586" s="18" t="n"/>
      <c r="DD1586" s="34" t="inlineStr">
        <is>
          <t>X</t>
        </is>
      </c>
    </row>
    <row r="1587">
      <c r="D1587" s="12" t="n"/>
      <c r="E1587" s="14" t="n"/>
      <c r="H1587" s="16" t="n"/>
      <c r="I1587" s="11" t="n"/>
      <c r="J1587" s="33" t="n"/>
      <c r="K1587" s="33" t="n"/>
      <c r="L1587" s="33" t="n"/>
      <c r="M1587" s="33" t="n"/>
      <c r="N1587" s="8" t="n"/>
      <c r="AG1587" s="8" t="n"/>
      <c r="AI1587" s="30" t="n"/>
      <c r="AK1587" s="30" t="n"/>
      <c r="AL1587" s="21" t="n"/>
      <c r="AM1587" s="23" t="n"/>
      <c r="AW1587" s="40" t="n"/>
      <c r="AY1587" s="40" t="n"/>
      <c r="BA1587" s="18" t="n"/>
      <c r="BC1587" s="18" t="n"/>
      <c r="BD1587" s="18" t="n"/>
      <c r="BK1587" s="18" t="n"/>
      <c r="BN1587" s="18" t="n"/>
      <c r="BY1587" s="18" t="n"/>
      <c r="CC1587" s="18" t="n"/>
      <c r="CH1587" s="18" t="n"/>
      <c r="CS1587" s="18" t="n"/>
      <c r="DD1587" s="34" t="inlineStr">
        <is>
          <t>X</t>
        </is>
      </c>
    </row>
    <row r="1588">
      <c r="D1588" s="12" t="n"/>
      <c r="E1588" s="14" t="n"/>
      <c r="H1588" s="16" t="n"/>
      <c r="I1588" s="11" t="n"/>
      <c r="J1588" s="33" t="n"/>
      <c r="K1588" s="33" t="n"/>
      <c r="L1588" s="33" t="n"/>
      <c r="M1588" s="33" t="n"/>
      <c r="N1588" s="8" t="n"/>
      <c r="AG1588" s="8" t="n"/>
      <c r="AI1588" s="30" t="n"/>
      <c r="AK1588" s="30" t="n"/>
      <c r="AL1588" s="21" t="n"/>
      <c r="AM1588" s="23" t="n"/>
      <c r="AW1588" s="40" t="n"/>
      <c r="AY1588" s="40" t="n"/>
      <c r="BA1588" s="18" t="n"/>
      <c r="BC1588" s="18" t="n"/>
      <c r="BD1588" s="18" t="n"/>
      <c r="BK1588" s="18" t="n"/>
      <c r="BN1588" s="18" t="n"/>
      <c r="BY1588" s="18" t="n"/>
      <c r="CC1588" s="18" t="n"/>
      <c r="CH1588" s="18" t="n"/>
      <c r="CS1588" s="18" t="n"/>
      <c r="DD1588" s="34" t="inlineStr">
        <is>
          <t>X</t>
        </is>
      </c>
    </row>
    <row r="1589">
      <c r="D1589" s="12" t="n"/>
      <c r="E1589" s="14" t="n"/>
      <c r="H1589" s="16" t="n"/>
      <c r="I1589" s="11" t="n"/>
      <c r="J1589" s="33" t="n"/>
      <c r="K1589" s="33" t="n"/>
      <c r="L1589" s="33" t="n"/>
      <c r="M1589" s="33" t="n"/>
      <c r="N1589" s="8" t="n"/>
      <c r="AG1589" s="8" t="n"/>
      <c r="AI1589" s="30" t="n"/>
      <c r="AK1589" s="30" t="n"/>
      <c r="AL1589" s="21" t="n"/>
      <c r="AM1589" s="23" t="n"/>
      <c r="AW1589" s="40" t="n"/>
      <c r="AY1589" s="40" t="n"/>
      <c r="BA1589" s="18" t="n"/>
      <c r="BC1589" s="18" t="n"/>
      <c r="BD1589" s="18" t="n"/>
      <c r="BK1589" s="18" t="n"/>
      <c r="BN1589" s="18" t="n"/>
      <c r="BY1589" s="18" t="n"/>
      <c r="CC1589" s="18" t="n"/>
      <c r="CH1589" s="18" t="n"/>
      <c r="CS1589" s="18" t="n"/>
      <c r="DD1589" s="34" t="inlineStr">
        <is>
          <t>X</t>
        </is>
      </c>
    </row>
    <row r="1590">
      <c r="D1590" s="12" t="n"/>
      <c r="E1590" s="14" t="n"/>
      <c r="H1590" s="16" t="n"/>
      <c r="I1590" s="11" t="n"/>
      <c r="J1590" s="33" t="n"/>
      <c r="K1590" s="33" t="n"/>
      <c r="L1590" s="33" t="n"/>
      <c r="M1590" s="33" t="n"/>
      <c r="N1590" s="8" t="n"/>
      <c r="AG1590" s="8" t="n"/>
      <c r="AI1590" s="30" t="n"/>
      <c r="AK1590" s="30" t="n"/>
      <c r="AL1590" s="21" t="n"/>
      <c r="AM1590" s="23" t="n"/>
      <c r="AW1590" s="40" t="n"/>
      <c r="AY1590" s="40" t="n"/>
      <c r="BA1590" s="18" t="n"/>
      <c r="BC1590" s="18" t="n"/>
      <c r="BD1590" s="18" t="n"/>
      <c r="BK1590" s="18" t="n"/>
      <c r="BN1590" s="18" t="n"/>
      <c r="BY1590" s="18" t="n"/>
      <c r="CC1590" s="18" t="n"/>
      <c r="CH1590" s="18" t="n"/>
      <c r="CS1590" s="18" t="n"/>
      <c r="DD1590" s="34" t="inlineStr">
        <is>
          <t>X</t>
        </is>
      </c>
    </row>
    <row r="1591">
      <c r="D1591" s="12" t="n"/>
      <c r="E1591" s="14" t="n"/>
      <c r="H1591" s="16" t="n"/>
      <c r="I1591" s="11" t="n"/>
      <c r="J1591" s="33" t="n"/>
      <c r="K1591" s="33" t="n"/>
      <c r="L1591" s="33" t="n"/>
      <c r="M1591" s="33" t="n"/>
      <c r="N1591" s="8" t="n"/>
      <c r="AG1591" s="8" t="n"/>
      <c r="AI1591" s="30" t="n"/>
      <c r="AK1591" s="30" t="n"/>
      <c r="AL1591" s="21" t="n"/>
      <c r="AM1591" s="23" t="n"/>
      <c r="AW1591" s="40" t="n"/>
      <c r="AY1591" s="40" t="n"/>
      <c r="BA1591" s="18" t="n"/>
      <c r="BC1591" s="18" t="n"/>
      <c r="BD1591" s="18" t="n"/>
      <c r="BK1591" s="18" t="n"/>
      <c r="BN1591" s="18" t="n"/>
      <c r="BY1591" s="18" t="n"/>
      <c r="CC1591" s="18" t="n"/>
      <c r="CH1591" s="18" t="n"/>
      <c r="CS1591" s="18" t="n"/>
      <c r="DD1591" s="34" t="inlineStr">
        <is>
          <t>X</t>
        </is>
      </c>
    </row>
    <row r="1592">
      <c r="D1592" s="12" t="n"/>
      <c r="E1592" s="14" t="n"/>
      <c r="H1592" s="16" t="n"/>
      <c r="I1592" s="11" t="n"/>
      <c r="J1592" s="33" t="n"/>
      <c r="K1592" s="33" t="n"/>
      <c r="L1592" s="33" t="n"/>
      <c r="M1592" s="33" t="n"/>
      <c r="N1592" s="8" t="n"/>
      <c r="AG1592" s="8" t="n"/>
      <c r="AI1592" s="30" t="n"/>
      <c r="AK1592" s="30" t="n"/>
      <c r="AL1592" s="21" t="n"/>
      <c r="AM1592" s="23" t="n"/>
      <c r="AW1592" s="40" t="n"/>
      <c r="AY1592" s="40" t="n"/>
      <c r="BA1592" s="18" t="n"/>
      <c r="BC1592" s="18" t="n"/>
      <c r="BD1592" s="18" t="n"/>
      <c r="BK1592" s="18" t="n"/>
      <c r="BN1592" s="18" t="n"/>
      <c r="BY1592" s="18" t="n"/>
      <c r="CC1592" s="18" t="n"/>
      <c r="CH1592" s="18" t="n"/>
      <c r="CS1592" s="18" t="n"/>
      <c r="DD1592" s="34" t="inlineStr">
        <is>
          <t>X</t>
        </is>
      </c>
    </row>
    <row r="1593">
      <c r="D1593" s="12" t="n"/>
      <c r="E1593" s="14" t="n"/>
      <c r="H1593" s="16" t="n"/>
      <c r="I1593" s="11" t="n"/>
      <c r="J1593" s="33" t="n"/>
      <c r="K1593" s="33" t="n"/>
      <c r="L1593" s="33" t="n"/>
      <c r="M1593" s="33" t="n"/>
      <c r="N1593" s="8" t="n"/>
      <c r="AG1593" s="8" t="n"/>
      <c r="AI1593" s="30" t="n"/>
      <c r="AK1593" s="30" t="n"/>
      <c r="AL1593" s="21" t="n"/>
      <c r="AM1593" s="23" t="n"/>
      <c r="AW1593" s="40" t="n"/>
      <c r="AY1593" s="40" t="n"/>
      <c r="BA1593" s="18" t="n"/>
      <c r="BC1593" s="18" t="n"/>
      <c r="BD1593" s="18" t="n"/>
      <c r="BK1593" s="18" t="n"/>
      <c r="BN1593" s="18" t="n"/>
      <c r="BY1593" s="18" t="n"/>
      <c r="CC1593" s="18" t="n"/>
      <c r="CH1593" s="18" t="n"/>
      <c r="CS1593" s="18" t="n"/>
      <c r="DD1593" s="34" t="inlineStr">
        <is>
          <t>X</t>
        </is>
      </c>
    </row>
    <row r="1594">
      <c r="D1594" s="12" t="n"/>
      <c r="E1594" s="14" t="n"/>
      <c r="H1594" s="16" t="n"/>
      <c r="I1594" s="11" t="n"/>
      <c r="J1594" s="33" t="n"/>
      <c r="K1594" s="33" t="n"/>
      <c r="L1594" s="33" t="n"/>
      <c r="M1594" s="33" t="n"/>
      <c r="N1594" s="8" t="n"/>
      <c r="AG1594" s="8" t="n"/>
      <c r="AI1594" s="30" t="n"/>
      <c r="AK1594" s="30" t="n"/>
      <c r="AL1594" s="21" t="n"/>
      <c r="AM1594" s="23" t="n"/>
      <c r="AW1594" s="40" t="n"/>
      <c r="AY1594" s="40" t="n"/>
      <c r="BA1594" s="18" t="n"/>
      <c r="BC1594" s="18" t="n"/>
      <c r="BD1594" s="18" t="n"/>
      <c r="BK1594" s="18" t="n"/>
      <c r="BN1594" s="18" t="n"/>
      <c r="BY1594" s="18" t="n"/>
      <c r="CC1594" s="18" t="n"/>
      <c r="CH1594" s="18" t="n"/>
      <c r="CS1594" s="18" t="n"/>
      <c r="DD1594" s="34" t="inlineStr">
        <is>
          <t>X</t>
        </is>
      </c>
    </row>
    <row r="1595">
      <c r="D1595" s="12" t="n"/>
      <c r="E1595" s="14" t="n"/>
      <c r="H1595" s="16" t="n"/>
      <c r="I1595" s="11" t="n"/>
      <c r="J1595" s="33" t="n"/>
      <c r="K1595" s="33" t="n"/>
      <c r="L1595" s="33" t="n"/>
      <c r="M1595" s="33" t="n"/>
      <c r="N1595" s="8" t="n"/>
      <c r="AG1595" s="8" t="n"/>
      <c r="AI1595" s="30" t="n"/>
      <c r="AK1595" s="30" t="n"/>
      <c r="AL1595" s="21" t="n"/>
      <c r="AM1595" s="23" t="n"/>
      <c r="AW1595" s="40" t="n"/>
      <c r="AY1595" s="40" t="n"/>
      <c r="BA1595" s="18" t="n"/>
      <c r="BC1595" s="18" t="n"/>
      <c r="BD1595" s="18" t="n"/>
      <c r="BK1595" s="18" t="n"/>
      <c r="BN1595" s="18" t="n"/>
      <c r="BY1595" s="18" t="n"/>
      <c r="CC1595" s="18" t="n"/>
      <c r="CH1595" s="18" t="n"/>
      <c r="CS1595" s="18" t="n"/>
      <c r="DD1595" s="34" t="inlineStr">
        <is>
          <t>X</t>
        </is>
      </c>
    </row>
    <row r="1596">
      <c r="D1596" s="12" t="n"/>
      <c r="E1596" s="14" t="n"/>
      <c r="H1596" s="16" t="n"/>
      <c r="I1596" s="11" t="n"/>
      <c r="J1596" s="33" t="n"/>
      <c r="K1596" s="33" t="n"/>
      <c r="L1596" s="33" t="n"/>
      <c r="M1596" s="33" t="n"/>
      <c r="N1596" s="8" t="n"/>
      <c r="AG1596" s="8" t="n"/>
      <c r="AI1596" s="30" t="n"/>
      <c r="AK1596" s="30" t="n"/>
      <c r="AL1596" s="21" t="n"/>
      <c r="AM1596" s="23" t="n"/>
      <c r="AW1596" s="40" t="n"/>
      <c r="AY1596" s="40" t="n"/>
      <c r="BA1596" s="18" t="n"/>
      <c r="BC1596" s="18" t="n"/>
      <c r="BD1596" s="18" t="n"/>
      <c r="BK1596" s="18" t="n"/>
      <c r="BN1596" s="18" t="n"/>
      <c r="BY1596" s="18" t="n"/>
      <c r="CC1596" s="18" t="n"/>
      <c r="CH1596" s="18" t="n"/>
      <c r="CS1596" s="18" t="n"/>
      <c r="DD1596" s="34" t="inlineStr">
        <is>
          <t>X</t>
        </is>
      </c>
    </row>
    <row r="1597">
      <c r="D1597" s="12" t="n"/>
      <c r="E1597" s="14" t="n"/>
      <c r="H1597" s="16" t="n"/>
      <c r="I1597" s="11" t="n"/>
      <c r="J1597" s="33" t="n"/>
      <c r="K1597" s="33" t="n"/>
      <c r="L1597" s="33" t="n"/>
      <c r="M1597" s="33" t="n"/>
      <c r="N1597" s="8" t="n"/>
      <c r="AG1597" s="8" t="n"/>
      <c r="AI1597" s="30" t="n"/>
      <c r="AK1597" s="30" t="n"/>
      <c r="AL1597" s="21" t="n"/>
      <c r="AM1597" s="23" t="n"/>
      <c r="AW1597" s="40" t="n"/>
      <c r="AY1597" s="40" t="n"/>
      <c r="BA1597" s="18" t="n"/>
      <c r="BC1597" s="18" t="n"/>
      <c r="BD1597" s="18" t="n"/>
      <c r="BK1597" s="18" t="n"/>
      <c r="BN1597" s="18" t="n"/>
      <c r="BY1597" s="18" t="n"/>
      <c r="CC1597" s="18" t="n"/>
      <c r="CH1597" s="18" t="n"/>
      <c r="CS1597" s="18" t="n"/>
      <c r="DD1597" s="34" t="inlineStr">
        <is>
          <t>X</t>
        </is>
      </c>
    </row>
    <row r="1598">
      <c r="D1598" s="12" t="n"/>
      <c r="E1598" s="14" t="n"/>
      <c r="H1598" s="16" t="n"/>
      <c r="I1598" s="11" t="n"/>
      <c r="J1598" s="33" t="n"/>
      <c r="K1598" s="33" t="n"/>
      <c r="L1598" s="33" t="n"/>
      <c r="M1598" s="33" t="n"/>
      <c r="N1598" s="8" t="n"/>
      <c r="AG1598" s="8" t="n"/>
      <c r="AI1598" s="30" t="n"/>
      <c r="AK1598" s="30" t="n"/>
      <c r="AL1598" s="21" t="n"/>
      <c r="AM1598" s="23" t="n"/>
      <c r="AW1598" s="40" t="n"/>
      <c r="AY1598" s="40" t="n"/>
      <c r="BA1598" s="18" t="n"/>
      <c r="BC1598" s="18" t="n"/>
      <c r="BD1598" s="18" t="n"/>
      <c r="BK1598" s="18" t="n"/>
      <c r="BN1598" s="18" t="n"/>
      <c r="BY1598" s="18" t="n"/>
      <c r="CC1598" s="18" t="n"/>
      <c r="CH1598" s="18" t="n"/>
      <c r="CS1598" s="18" t="n"/>
      <c r="DD1598" s="34" t="inlineStr">
        <is>
          <t>X</t>
        </is>
      </c>
    </row>
    <row r="1599">
      <c r="D1599" s="12" t="n"/>
      <c r="E1599" s="14" t="n"/>
      <c r="H1599" s="16" t="n"/>
      <c r="I1599" s="11" t="n"/>
      <c r="J1599" s="33" t="n"/>
      <c r="K1599" s="33" t="n"/>
      <c r="L1599" s="33" t="n"/>
      <c r="M1599" s="33" t="n"/>
      <c r="N1599" s="8" t="n"/>
      <c r="AG1599" s="8" t="n"/>
      <c r="AI1599" s="30" t="n"/>
      <c r="AK1599" s="30" t="n"/>
      <c r="AL1599" s="21" t="n"/>
      <c r="AM1599" s="23" t="n"/>
      <c r="AW1599" s="40" t="n"/>
      <c r="AY1599" s="40" t="n"/>
      <c r="BA1599" s="18" t="n"/>
      <c r="BC1599" s="18" t="n"/>
      <c r="BD1599" s="18" t="n"/>
      <c r="BK1599" s="18" t="n"/>
      <c r="BN1599" s="18" t="n"/>
      <c r="BY1599" s="18" t="n"/>
      <c r="CC1599" s="18" t="n"/>
      <c r="CH1599" s="18" t="n"/>
      <c r="CS1599" s="18" t="n"/>
      <c r="DD1599" s="34" t="inlineStr">
        <is>
          <t>X</t>
        </is>
      </c>
    </row>
    <row r="1600">
      <c r="D1600" s="12" t="n"/>
      <c r="E1600" s="14" t="n"/>
      <c r="H1600" s="16" t="n"/>
      <c r="I1600" s="11" t="n"/>
      <c r="J1600" s="33" t="n"/>
      <c r="K1600" s="33" t="n"/>
      <c r="L1600" s="33" t="n"/>
      <c r="M1600" s="33" t="n"/>
      <c r="N1600" s="8" t="n"/>
      <c r="AG1600" s="8" t="n"/>
      <c r="AI1600" s="30" t="n"/>
      <c r="AK1600" s="30" t="n"/>
      <c r="AL1600" s="21" t="n"/>
      <c r="AM1600" s="23" t="n"/>
      <c r="AW1600" s="40" t="n"/>
      <c r="AY1600" s="40" t="n"/>
      <c r="BA1600" s="18" t="n"/>
      <c r="BC1600" s="18" t="n"/>
      <c r="BD1600" s="18" t="n"/>
      <c r="BK1600" s="18" t="n"/>
      <c r="BN1600" s="18" t="n"/>
      <c r="BY1600" s="18" t="n"/>
      <c r="CC1600" s="18" t="n"/>
      <c r="CH1600" s="18" t="n"/>
      <c r="CS1600" s="18" t="n"/>
      <c r="DD1600" s="34" t="inlineStr">
        <is>
          <t>X</t>
        </is>
      </c>
    </row>
    <row r="1601">
      <c r="D1601" s="12" t="n"/>
      <c r="E1601" s="14" t="n"/>
      <c r="H1601" s="16" t="n"/>
      <c r="I1601" s="11" t="n"/>
      <c r="J1601" s="33" t="n"/>
      <c r="K1601" s="33" t="n"/>
      <c r="L1601" s="33" t="n"/>
      <c r="M1601" s="33" t="n"/>
      <c r="N1601" s="8" t="n"/>
      <c r="AG1601" s="8" t="n"/>
      <c r="AI1601" s="30" t="n"/>
      <c r="AK1601" s="30" t="n"/>
      <c r="AL1601" s="21" t="n"/>
      <c r="AM1601" s="23" t="n"/>
      <c r="AW1601" s="40" t="n"/>
      <c r="AY1601" s="40" t="n"/>
      <c r="BA1601" s="18" t="n"/>
      <c r="BC1601" s="18" t="n"/>
      <c r="BD1601" s="18" t="n"/>
      <c r="BK1601" s="18" t="n"/>
      <c r="BN1601" s="18" t="n"/>
      <c r="BY1601" s="18" t="n"/>
      <c r="CC1601" s="18" t="n"/>
      <c r="CH1601" s="18" t="n"/>
      <c r="CS1601" s="18" t="n"/>
      <c r="DD1601" s="34" t="inlineStr">
        <is>
          <t>X</t>
        </is>
      </c>
    </row>
    <row r="1602">
      <c r="D1602" s="12" t="n"/>
      <c r="E1602" s="14" t="n"/>
      <c r="H1602" s="16" t="n"/>
      <c r="I1602" s="11" t="n"/>
      <c r="J1602" s="33" t="n"/>
      <c r="K1602" s="33" t="n"/>
      <c r="L1602" s="33" t="n"/>
      <c r="M1602" s="33" t="n"/>
      <c r="N1602" s="8" t="n"/>
      <c r="AG1602" s="8" t="n"/>
      <c r="AI1602" s="30" t="n"/>
      <c r="AK1602" s="30" t="n"/>
      <c r="AL1602" s="21" t="n"/>
      <c r="AM1602" s="23" t="n"/>
      <c r="AW1602" s="40" t="n"/>
      <c r="AY1602" s="40" t="n"/>
      <c r="BA1602" s="18" t="n"/>
      <c r="BC1602" s="18" t="n"/>
      <c r="BD1602" s="18" t="n"/>
      <c r="BK1602" s="18" t="n"/>
      <c r="BN1602" s="18" t="n"/>
      <c r="BY1602" s="18" t="n"/>
      <c r="CC1602" s="18" t="n"/>
      <c r="CH1602" s="18" t="n"/>
      <c r="CS1602" s="18" t="n"/>
      <c r="DD1602" s="34" t="inlineStr">
        <is>
          <t>X</t>
        </is>
      </c>
    </row>
    <row r="1603">
      <c r="D1603" s="12" t="n"/>
      <c r="E1603" s="14" t="n"/>
      <c r="H1603" s="16" t="n"/>
      <c r="I1603" s="11" t="n"/>
      <c r="J1603" s="33" t="n"/>
      <c r="K1603" s="33" t="n"/>
      <c r="L1603" s="33" t="n"/>
      <c r="M1603" s="33" t="n"/>
      <c r="N1603" s="8" t="n"/>
      <c r="AG1603" s="8" t="n"/>
      <c r="AI1603" s="30" t="n"/>
      <c r="AK1603" s="30" t="n"/>
      <c r="AL1603" s="21" t="n"/>
      <c r="AM1603" s="23" t="n"/>
      <c r="AW1603" s="40" t="n"/>
      <c r="AY1603" s="40" t="n"/>
      <c r="BA1603" s="18" t="n"/>
      <c r="BC1603" s="18" t="n"/>
      <c r="BD1603" s="18" t="n"/>
      <c r="BK1603" s="18" t="n"/>
      <c r="BN1603" s="18" t="n"/>
      <c r="BY1603" s="18" t="n"/>
      <c r="CC1603" s="18" t="n"/>
      <c r="CH1603" s="18" t="n"/>
      <c r="CS1603" s="18" t="n"/>
      <c r="DD1603" s="34" t="inlineStr">
        <is>
          <t>X</t>
        </is>
      </c>
    </row>
    <row r="1604">
      <c r="D1604" s="12" t="n"/>
      <c r="E1604" s="14" t="n"/>
      <c r="H1604" s="16" t="n"/>
      <c r="I1604" s="11" t="n"/>
      <c r="J1604" s="33" t="n"/>
      <c r="K1604" s="33" t="n"/>
      <c r="L1604" s="33" t="n"/>
      <c r="M1604" s="33" t="n"/>
      <c r="N1604" s="8" t="n"/>
      <c r="AG1604" s="8" t="n"/>
      <c r="AI1604" s="30" t="n"/>
      <c r="AK1604" s="30" t="n"/>
      <c r="AL1604" s="21" t="n"/>
      <c r="AM1604" s="23" t="n"/>
      <c r="AW1604" s="40" t="n"/>
      <c r="AY1604" s="40" t="n"/>
      <c r="BA1604" s="18" t="n"/>
      <c r="BC1604" s="18" t="n"/>
      <c r="BD1604" s="18" t="n"/>
      <c r="BK1604" s="18" t="n"/>
      <c r="BN1604" s="18" t="n"/>
      <c r="BY1604" s="18" t="n"/>
      <c r="CC1604" s="18" t="n"/>
      <c r="CH1604" s="18" t="n"/>
      <c r="CS1604" s="18" t="n"/>
      <c r="DD1604" s="34" t="inlineStr">
        <is>
          <t>X</t>
        </is>
      </c>
    </row>
    <row r="1605">
      <c r="D1605" s="12" t="n"/>
      <c r="E1605" s="14" t="n"/>
      <c r="H1605" s="16" t="n"/>
      <c r="I1605" s="11" t="n"/>
      <c r="J1605" s="33" t="n"/>
      <c r="K1605" s="33" t="n"/>
      <c r="L1605" s="33" t="n"/>
      <c r="M1605" s="33" t="n"/>
      <c r="N1605" s="8" t="n"/>
      <c r="AG1605" s="8" t="n"/>
      <c r="AI1605" s="30" t="n"/>
      <c r="AK1605" s="30" t="n"/>
      <c r="AL1605" s="21" t="n"/>
      <c r="AM1605" s="23" t="n"/>
      <c r="AW1605" s="40" t="n"/>
      <c r="AY1605" s="40" t="n"/>
      <c r="BA1605" s="18" t="n"/>
      <c r="BC1605" s="18" t="n"/>
      <c r="BD1605" s="18" t="n"/>
      <c r="BK1605" s="18" t="n"/>
      <c r="BN1605" s="18" t="n"/>
      <c r="BY1605" s="18" t="n"/>
      <c r="CC1605" s="18" t="n"/>
      <c r="CH1605" s="18" t="n"/>
      <c r="CS1605" s="18" t="n"/>
      <c r="DD1605" s="34" t="inlineStr">
        <is>
          <t>X</t>
        </is>
      </c>
    </row>
    <row r="1606">
      <c r="D1606" s="12" t="n"/>
      <c r="E1606" s="14" t="n"/>
      <c r="H1606" s="16" t="n"/>
      <c r="I1606" s="11" t="n"/>
      <c r="J1606" s="33" t="n"/>
      <c r="K1606" s="33" t="n"/>
      <c r="L1606" s="33" t="n"/>
      <c r="M1606" s="33" t="n"/>
      <c r="N1606" s="8" t="n"/>
      <c r="AG1606" s="8" t="n"/>
      <c r="AI1606" s="30" t="n"/>
      <c r="AK1606" s="30" t="n"/>
      <c r="AL1606" s="21" t="n"/>
      <c r="AM1606" s="23" t="n"/>
      <c r="AW1606" s="40" t="n"/>
      <c r="AY1606" s="40" t="n"/>
      <c r="BA1606" s="18" t="n"/>
      <c r="BC1606" s="18" t="n"/>
      <c r="BD1606" s="18" t="n"/>
      <c r="BK1606" s="18" t="n"/>
      <c r="BN1606" s="18" t="n"/>
      <c r="BY1606" s="18" t="n"/>
      <c r="CC1606" s="18" t="n"/>
      <c r="CH1606" s="18" t="n"/>
      <c r="CS1606" s="18" t="n"/>
      <c r="DD1606" s="34" t="inlineStr">
        <is>
          <t>X</t>
        </is>
      </c>
    </row>
    <row r="1607">
      <c r="D1607" s="12" t="n"/>
      <c r="E1607" s="14" t="n"/>
      <c r="H1607" s="16" t="n"/>
      <c r="I1607" s="11" t="n"/>
      <c r="J1607" s="33" t="n"/>
      <c r="K1607" s="33" t="n"/>
      <c r="L1607" s="33" t="n"/>
      <c r="M1607" s="33" t="n"/>
      <c r="N1607" s="8" t="n"/>
      <c r="AG1607" s="8" t="n"/>
      <c r="AI1607" s="30" t="n"/>
      <c r="AK1607" s="30" t="n"/>
      <c r="AL1607" s="21" t="n"/>
      <c r="AM1607" s="23" t="n"/>
      <c r="AW1607" s="40" t="n"/>
      <c r="AY1607" s="40" t="n"/>
      <c r="BA1607" s="18" t="n"/>
      <c r="BC1607" s="18" t="n"/>
      <c r="BD1607" s="18" t="n"/>
      <c r="BK1607" s="18" t="n"/>
      <c r="BN1607" s="18" t="n"/>
      <c r="BY1607" s="18" t="n"/>
      <c r="CC1607" s="18" t="n"/>
      <c r="CH1607" s="18" t="n"/>
      <c r="CS1607" s="18" t="n"/>
      <c r="DD1607" s="34" t="inlineStr">
        <is>
          <t>X</t>
        </is>
      </c>
    </row>
    <row r="1608">
      <c r="D1608" s="12" t="n"/>
      <c r="E1608" s="14" t="n"/>
      <c r="H1608" s="16" t="n"/>
      <c r="I1608" s="11" t="n"/>
      <c r="J1608" s="33" t="n"/>
      <c r="K1608" s="33" t="n"/>
      <c r="L1608" s="33" t="n"/>
      <c r="M1608" s="33" t="n"/>
      <c r="N1608" s="8" t="n"/>
      <c r="AG1608" s="8" t="n"/>
      <c r="AI1608" s="30" t="n"/>
      <c r="AK1608" s="30" t="n"/>
      <c r="AL1608" s="21" t="n"/>
      <c r="AM1608" s="23" t="n"/>
      <c r="AW1608" s="40" t="n"/>
      <c r="AY1608" s="40" t="n"/>
      <c r="BA1608" s="18" t="n"/>
      <c r="BC1608" s="18" t="n"/>
      <c r="BD1608" s="18" t="n"/>
      <c r="BK1608" s="18" t="n"/>
      <c r="BN1608" s="18" t="n"/>
      <c r="BY1608" s="18" t="n"/>
      <c r="CC1608" s="18" t="n"/>
      <c r="CH1608" s="18" t="n"/>
      <c r="CS1608" s="18" t="n"/>
      <c r="DD1608" s="34" t="inlineStr">
        <is>
          <t>X</t>
        </is>
      </c>
    </row>
    <row r="1609">
      <c r="D1609" s="12" t="n"/>
      <c r="E1609" s="14" t="n"/>
      <c r="H1609" s="16" t="n"/>
      <c r="I1609" s="11" t="n"/>
      <c r="J1609" s="33" t="n"/>
      <c r="K1609" s="33" t="n"/>
      <c r="L1609" s="33" t="n"/>
      <c r="M1609" s="33" t="n"/>
      <c r="N1609" s="8" t="n"/>
      <c r="AG1609" s="8" t="n"/>
      <c r="AI1609" s="30" t="n"/>
      <c r="AK1609" s="30" t="n"/>
      <c r="AL1609" s="21" t="n"/>
      <c r="AM1609" s="23" t="n"/>
      <c r="AW1609" s="40" t="n"/>
      <c r="AY1609" s="40" t="n"/>
      <c r="BA1609" s="18" t="n"/>
      <c r="BC1609" s="18" t="n"/>
      <c r="BD1609" s="18" t="n"/>
      <c r="BK1609" s="18" t="n"/>
      <c r="BN1609" s="18" t="n"/>
      <c r="BY1609" s="18" t="n"/>
      <c r="CC1609" s="18" t="n"/>
      <c r="CH1609" s="18" t="n"/>
      <c r="CS1609" s="18" t="n"/>
      <c r="DD1609" s="34" t="inlineStr">
        <is>
          <t>X</t>
        </is>
      </c>
    </row>
    <row r="1610">
      <c r="D1610" s="12" t="n"/>
      <c r="E1610" s="14" t="n"/>
      <c r="H1610" s="16" t="n"/>
      <c r="I1610" s="11" t="n"/>
      <c r="J1610" s="33" t="n"/>
      <c r="K1610" s="33" t="n"/>
      <c r="L1610" s="33" t="n"/>
      <c r="M1610" s="33" t="n"/>
      <c r="N1610" s="8" t="n"/>
      <c r="AG1610" s="8" t="n"/>
      <c r="AI1610" s="30" t="n"/>
      <c r="AK1610" s="30" t="n"/>
      <c r="AL1610" s="21" t="n"/>
      <c r="AM1610" s="23" t="n"/>
      <c r="AW1610" s="40" t="n"/>
      <c r="AY1610" s="40" t="n"/>
      <c r="BA1610" s="18" t="n"/>
      <c r="BC1610" s="18" t="n"/>
      <c r="BD1610" s="18" t="n"/>
      <c r="BK1610" s="18" t="n"/>
      <c r="BN1610" s="18" t="n"/>
      <c r="BY1610" s="18" t="n"/>
      <c r="CC1610" s="18" t="n"/>
      <c r="CH1610" s="18" t="n"/>
      <c r="CS1610" s="18" t="n"/>
      <c r="DD1610" s="34" t="inlineStr">
        <is>
          <t>X</t>
        </is>
      </c>
    </row>
    <row r="1611">
      <c r="D1611" s="12" t="n"/>
      <c r="E1611" s="14" t="n"/>
      <c r="H1611" s="16" t="n"/>
      <c r="I1611" s="11" t="n"/>
      <c r="J1611" s="33" t="n"/>
      <c r="K1611" s="33" t="n"/>
      <c r="L1611" s="33" t="n"/>
      <c r="M1611" s="33" t="n"/>
      <c r="N1611" s="8" t="n"/>
      <c r="AG1611" s="8" t="n"/>
      <c r="AI1611" s="30" t="n"/>
      <c r="AK1611" s="30" t="n"/>
      <c r="AL1611" s="21" t="n"/>
      <c r="AM1611" s="23" t="n"/>
      <c r="AW1611" s="40" t="n"/>
      <c r="AY1611" s="40" t="n"/>
      <c r="BA1611" s="18" t="n"/>
      <c r="BC1611" s="18" t="n"/>
      <c r="BD1611" s="18" t="n"/>
      <c r="BK1611" s="18" t="n"/>
      <c r="BN1611" s="18" t="n"/>
      <c r="BY1611" s="18" t="n"/>
      <c r="CC1611" s="18" t="n"/>
      <c r="CH1611" s="18" t="n"/>
      <c r="CS1611" s="18" t="n"/>
      <c r="DD1611" s="34" t="inlineStr">
        <is>
          <t>X</t>
        </is>
      </c>
    </row>
    <row r="1612">
      <c r="D1612" s="12" t="n"/>
      <c r="E1612" s="14" t="n"/>
      <c r="H1612" s="16" t="n"/>
      <c r="I1612" s="11" t="n"/>
      <c r="J1612" s="33" t="n"/>
      <c r="K1612" s="33" t="n"/>
      <c r="L1612" s="33" t="n"/>
      <c r="M1612" s="33" t="n"/>
      <c r="N1612" s="8" t="n"/>
      <c r="AG1612" s="8" t="n"/>
      <c r="AI1612" s="30" t="n"/>
      <c r="AK1612" s="30" t="n"/>
      <c r="AL1612" s="21" t="n"/>
      <c r="AM1612" s="23" t="n"/>
      <c r="AW1612" s="40" t="n"/>
      <c r="AY1612" s="40" t="n"/>
      <c r="BA1612" s="18" t="n"/>
      <c r="BC1612" s="18" t="n"/>
      <c r="BD1612" s="18" t="n"/>
      <c r="BK1612" s="18" t="n"/>
      <c r="BN1612" s="18" t="n"/>
      <c r="BY1612" s="18" t="n"/>
      <c r="CC1612" s="18" t="n"/>
      <c r="CH1612" s="18" t="n"/>
      <c r="CS1612" s="18" t="n"/>
      <c r="DD1612" s="34" t="inlineStr">
        <is>
          <t>X</t>
        </is>
      </c>
    </row>
    <row r="1613">
      <c r="D1613" s="12" t="n"/>
      <c r="E1613" s="14" t="n"/>
      <c r="H1613" s="16" t="n"/>
      <c r="I1613" s="11" t="n"/>
      <c r="J1613" s="33" t="n"/>
      <c r="K1613" s="33" t="n"/>
      <c r="L1613" s="33" t="n"/>
      <c r="M1613" s="33" t="n"/>
      <c r="N1613" s="8" t="n"/>
      <c r="AG1613" s="8" t="n"/>
      <c r="AI1613" s="30" t="n"/>
      <c r="AK1613" s="30" t="n"/>
      <c r="AL1613" s="21" t="n"/>
      <c r="AM1613" s="23" t="n"/>
      <c r="AW1613" s="40" t="n"/>
      <c r="AY1613" s="40" t="n"/>
      <c r="BA1613" s="18" t="n"/>
      <c r="BC1613" s="18" t="n"/>
      <c r="BD1613" s="18" t="n"/>
      <c r="BK1613" s="18" t="n"/>
      <c r="BN1613" s="18" t="n"/>
      <c r="BY1613" s="18" t="n"/>
      <c r="CC1613" s="18" t="n"/>
      <c r="CH1613" s="18" t="n"/>
      <c r="CS1613" s="18" t="n"/>
      <c r="DD1613" s="34" t="inlineStr">
        <is>
          <t>X</t>
        </is>
      </c>
    </row>
    <row r="1614">
      <c r="D1614" s="12" t="n"/>
      <c r="E1614" s="14" t="n"/>
      <c r="H1614" s="16" t="n"/>
      <c r="I1614" s="11" t="n"/>
      <c r="J1614" s="33" t="n"/>
      <c r="K1614" s="33" t="n"/>
      <c r="L1614" s="33" t="n"/>
      <c r="M1614" s="33" t="n"/>
      <c r="N1614" s="8" t="n"/>
      <c r="AG1614" s="8" t="n"/>
      <c r="AI1614" s="30" t="n"/>
      <c r="AK1614" s="30" t="n"/>
      <c r="AL1614" s="21" t="n"/>
      <c r="AM1614" s="23" t="n"/>
      <c r="AW1614" s="40" t="n"/>
      <c r="AY1614" s="40" t="n"/>
      <c r="BA1614" s="18" t="n"/>
      <c r="BC1614" s="18" t="n"/>
      <c r="BD1614" s="18" t="n"/>
      <c r="BK1614" s="18" t="n"/>
      <c r="BN1614" s="18" t="n"/>
      <c r="BY1614" s="18" t="n"/>
      <c r="CC1614" s="18" t="n"/>
      <c r="CH1614" s="18" t="n"/>
      <c r="CS1614" s="18" t="n"/>
      <c r="DD1614" s="34" t="inlineStr">
        <is>
          <t>X</t>
        </is>
      </c>
    </row>
    <row r="1615">
      <c r="D1615" s="12" t="n"/>
      <c r="E1615" s="14" t="n"/>
      <c r="H1615" s="16" t="n"/>
      <c r="I1615" s="11" t="n"/>
      <c r="J1615" s="33" t="n"/>
      <c r="K1615" s="33" t="n"/>
      <c r="L1615" s="33" t="n"/>
      <c r="M1615" s="33" t="n"/>
      <c r="N1615" s="8" t="n"/>
      <c r="AG1615" s="8" t="n"/>
      <c r="AI1615" s="30" t="n"/>
      <c r="AK1615" s="30" t="n"/>
      <c r="AL1615" s="21" t="n"/>
      <c r="AM1615" s="23" t="n"/>
      <c r="AW1615" s="40" t="n"/>
      <c r="AY1615" s="40" t="n"/>
      <c r="BA1615" s="18" t="n"/>
      <c r="BC1615" s="18" t="n"/>
      <c r="BD1615" s="18" t="n"/>
      <c r="BK1615" s="18" t="n"/>
      <c r="BN1615" s="18" t="n"/>
      <c r="BY1615" s="18" t="n"/>
      <c r="CC1615" s="18" t="n"/>
      <c r="CH1615" s="18" t="n"/>
      <c r="CS1615" s="18" t="n"/>
      <c r="DD1615" s="34" t="inlineStr">
        <is>
          <t>X</t>
        </is>
      </c>
    </row>
    <row r="1616">
      <c r="D1616" s="12" t="n"/>
      <c r="E1616" s="14" t="n"/>
      <c r="H1616" s="16" t="n"/>
      <c r="I1616" s="11" t="n"/>
      <c r="J1616" s="33" t="n"/>
      <c r="K1616" s="33" t="n"/>
      <c r="L1616" s="33" t="n"/>
      <c r="M1616" s="33" t="n"/>
      <c r="N1616" s="8" t="n"/>
      <c r="AG1616" s="8" t="n"/>
      <c r="AI1616" s="30" t="n"/>
      <c r="AK1616" s="30" t="n"/>
      <c r="AL1616" s="21" t="n"/>
      <c r="AM1616" s="23" t="n"/>
      <c r="AW1616" s="40" t="n"/>
      <c r="AY1616" s="40" t="n"/>
      <c r="BA1616" s="18" t="n"/>
      <c r="BC1616" s="18" t="n"/>
      <c r="BD1616" s="18" t="n"/>
      <c r="BK1616" s="18" t="n"/>
      <c r="BN1616" s="18" t="n"/>
      <c r="BY1616" s="18" t="n"/>
      <c r="CC1616" s="18" t="n"/>
      <c r="CH1616" s="18" t="n"/>
      <c r="CS1616" s="18" t="n"/>
      <c r="DD1616" s="34" t="inlineStr">
        <is>
          <t>X</t>
        </is>
      </c>
    </row>
    <row r="1617">
      <c r="D1617" s="12" t="n"/>
      <c r="E1617" s="14" t="n"/>
      <c r="H1617" s="16" t="n"/>
      <c r="I1617" s="11" t="n"/>
      <c r="J1617" s="33" t="n"/>
      <c r="K1617" s="33" t="n"/>
      <c r="L1617" s="33" t="n"/>
      <c r="M1617" s="33" t="n"/>
      <c r="N1617" s="8" t="n"/>
      <c r="AG1617" s="8" t="n"/>
      <c r="AI1617" s="30" t="n"/>
      <c r="AK1617" s="30" t="n"/>
      <c r="AL1617" s="21" t="n"/>
      <c r="AM1617" s="23" t="n"/>
      <c r="AW1617" s="40" t="n"/>
      <c r="AY1617" s="40" t="n"/>
      <c r="BA1617" s="18" t="n"/>
      <c r="BC1617" s="18" t="n"/>
      <c r="BD1617" s="18" t="n"/>
      <c r="BK1617" s="18" t="n"/>
      <c r="BN1617" s="18" t="n"/>
      <c r="BY1617" s="18" t="n"/>
      <c r="CC1617" s="18" t="n"/>
      <c r="CH1617" s="18" t="n"/>
      <c r="CS1617" s="18" t="n"/>
      <c r="DD1617" s="34" t="inlineStr">
        <is>
          <t>X</t>
        </is>
      </c>
    </row>
    <row r="1618">
      <c r="D1618" s="12" t="n"/>
      <c r="E1618" s="14" t="n"/>
      <c r="H1618" s="16" t="n"/>
      <c r="I1618" s="11" t="n"/>
      <c r="J1618" s="33" t="n"/>
      <c r="K1618" s="33" t="n"/>
      <c r="L1618" s="33" t="n"/>
      <c r="M1618" s="33" t="n"/>
      <c r="N1618" s="8" t="n"/>
      <c r="AG1618" s="8" t="n"/>
      <c r="AI1618" s="30" t="n"/>
      <c r="AK1618" s="30" t="n"/>
      <c r="AL1618" s="21" t="n"/>
      <c r="AM1618" s="23" t="n"/>
      <c r="AW1618" s="40" t="n"/>
      <c r="AY1618" s="40" t="n"/>
      <c r="BA1618" s="18" t="n"/>
      <c r="BC1618" s="18" t="n"/>
      <c r="BD1618" s="18" t="n"/>
      <c r="BK1618" s="18" t="n"/>
      <c r="BN1618" s="18" t="n"/>
      <c r="BY1618" s="18" t="n"/>
      <c r="CC1618" s="18" t="n"/>
      <c r="CH1618" s="18" t="n"/>
      <c r="CS1618" s="18" t="n"/>
      <c r="DD1618" s="34" t="inlineStr">
        <is>
          <t>X</t>
        </is>
      </c>
    </row>
    <row r="1619">
      <c r="D1619" s="12" t="n"/>
      <c r="E1619" s="14" t="n"/>
      <c r="H1619" s="16" t="n"/>
      <c r="I1619" s="11" t="n"/>
      <c r="J1619" s="33" t="n"/>
      <c r="K1619" s="33" t="n"/>
      <c r="L1619" s="33" t="n"/>
      <c r="M1619" s="33" t="n"/>
      <c r="N1619" s="8" t="n"/>
      <c r="AG1619" s="8" t="n"/>
      <c r="AI1619" s="30" t="n"/>
      <c r="AK1619" s="30" t="n"/>
      <c r="AL1619" s="21" t="n"/>
      <c r="AM1619" s="23" t="n"/>
      <c r="AW1619" s="40" t="n"/>
      <c r="AY1619" s="40" t="n"/>
      <c r="BA1619" s="18" t="n"/>
      <c r="BC1619" s="18" t="n"/>
      <c r="BD1619" s="18" t="n"/>
      <c r="BK1619" s="18" t="n"/>
      <c r="BN1619" s="18" t="n"/>
      <c r="BY1619" s="18" t="n"/>
      <c r="CC1619" s="18" t="n"/>
      <c r="CH1619" s="18" t="n"/>
      <c r="CS1619" s="18" t="n"/>
      <c r="DD1619" s="34" t="inlineStr">
        <is>
          <t>X</t>
        </is>
      </c>
    </row>
    <row r="1620">
      <c r="D1620" s="12" t="n"/>
      <c r="E1620" s="14" t="n"/>
      <c r="H1620" s="16" t="n"/>
      <c r="I1620" s="11" t="n"/>
      <c r="J1620" s="33" t="n"/>
      <c r="K1620" s="33" t="n"/>
      <c r="L1620" s="33" t="n"/>
      <c r="M1620" s="33" t="n"/>
      <c r="N1620" s="8" t="n"/>
      <c r="AG1620" s="8" t="n"/>
      <c r="AI1620" s="30" t="n"/>
      <c r="AK1620" s="30" t="n"/>
      <c r="AL1620" s="21" t="n"/>
      <c r="AM1620" s="23" t="n"/>
      <c r="AW1620" s="40" t="n"/>
      <c r="AY1620" s="40" t="n"/>
      <c r="BA1620" s="18" t="n"/>
      <c r="BC1620" s="18" t="n"/>
      <c r="BD1620" s="18" t="n"/>
      <c r="BK1620" s="18" t="n"/>
      <c r="BN1620" s="18" t="n"/>
      <c r="BY1620" s="18" t="n"/>
      <c r="CC1620" s="18" t="n"/>
      <c r="CH1620" s="18" t="n"/>
      <c r="CS1620" s="18" t="n"/>
      <c r="DD1620" s="34" t="inlineStr">
        <is>
          <t>X</t>
        </is>
      </c>
    </row>
    <row r="1621">
      <c r="D1621" s="12" t="n"/>
      <c r="E1621" s="14" t="n"/>
      <c r="H1621" s="16" t="n"/>
      <c r="I1621" s="11" t="n"/>
      <c r="J1621" s="33" t="n"/>
      <c r="K1621" s="33" t="n"/>
      <c r="L1621" s="33" t="n"/>
      <c r="M1621" s="33" t="n"/>
      <c r="N1621" s="8" t="n"/>
      <c r="AG1621" s="8" t="n"/>
      <c r="AI1621" s="30" t="n"/>
      <c r="AK1621" s="30" t="n"/>
      <c r="AL1621" s="21" t="n"/>
      <c r="AM1621" s="23" t="n"/>
      <c r="AW1621" s="40" t="n"/>
      <c r="AY1621" s="40" t="n"/>
      <c r="BA1621" s="18" t="n"/>
      <c r="BC1621" s="18" t="n"/>
      <c r="BD1621" s="18" t="n"/>
      <c r="BK1621" s="18" t="n"/>
      <c r="BN1621" s="18" t="n"/>
      <c r="BY1621" s="18" t="n"/>
      <c r="CC1621" s="18" t="n"/>
      <c r="CH1621" s="18" t="n"/>
      <c r="CS1621" s="18" t="n"/>
      <c r="DD1621" s="34" t="inlineStr">
        <is>
          <t>X</t>
        </is>
      </c>
    </row>
    <row r="1622">
      <c r="D1622" s="12" t="n"/>
      <c r="E1622" s="14" t="n"/>
      <c r="H1622" s="16" t="n"/>
      <c r="I1622" s="11" t="n"/>
      <c r="J1622" s="33" t="n"/>
      <c r="K1622" s="33" t="n"/>
      <c r="L1622" s="33" t="n"/>
      <c r="M1622" s="33" t="n"/>
      <c r="N1622" s="8" t="n"/>
      <c r="AG1622" s="8" t="n"/>
      <c r="AI1622" s="30" t="n"/>
      <c r="AK1622" s="30" t="n"/>
      <c r="AL1622" s="21" t="n"/>
      <c r="AM1622" s="23" t="n"/>
      <c r="AW1622" s="40" t="n"/>
      <c r="AY1622" s="40" t="n"/>
      <c r="BA1622" s="18" t="n"/>
      <c r="BC1622" s="18" t="n"/>
      <c r="BD1622" s="18" t="n"/>
      <c r="BK1622" s="18" t="n"/>
      <c r="BN1622" s="18" t="n"/>
      <c r="BY1622" s="18" t="n"/>
      <c r="CC1622" s="18" t="n"/>
      <c r="CH1622" s="18" t="n"/>
      <c r="CS1622" s="18" t="n"/>
      <c r="DD1622" s="34" t="inlineStr">
        <is>
          <t>X</t>
        </is>
      </c>
    </row>
    <row r="1623">
      <c r="D1623" s="12" t="n"/>
      <c r="E1623" s="14" t="n"/>
      <c r="H1623" s="16" t="n"/>
      <c r="I1623" s="11" t="n"/>
      <c r="J1623" s="33" t="n"/>
      <c r="K1623" s="33" t="n"/>
      <c r="L1623" s="33" t="n"/>
      <c r="M1623" s="33" t="n"/>
      <c r="N1623" s="8" t="n"/>
      <c r="AG1623" s="8" t="n"/>
      <c r="AI1623" s="30" t="n"/>
      <c r="AK1623" s="30" t="n"/>
      <c r="AL1623" s="21" t="n"/>
      <c r="AM1623" s="23" t="n"/>
      <c r="AW1623" s="40" t="n"/>
      <c r="AY1623" s="40" t="n"/>
      <c r="BA1623" s="18" t="n"/>
      <c r="BC1623" s="18" t="n"/>
      <c r="BD1623" s="18" t="n"/>
      <c r="BK1623" s="18" t="n"/>
      <c r="BN1623" s="18" t="n"/>
      <c r="BY1623" s="18" t="n"/>
      <c r="CC1623" s="18" t="n"/>
      <c r="CH1623" s="18" t="n"/>
      <c r="CS1623" s="18" t="n"/>
      <c r="DD1623" s="34" t="inlineStr">
        <is>
          <t>X</t>
        </is>
      </c>
    </row>
    <row r="1624">
      <c r="D1624" s="12" t="n"/>
      <c r="E1624" s="14" t="n"/>
      <c r="H1624" s="16" t="n"/>
      <c r="I1624" s="11" t="n"/>
      <c r="J1624" s="33" t="n"/>
      <c r="K1624" s="33" t="n"/>
      <c r="L1624" s="33" t="n"/>
      <c r="M1624" s="33" t="n"/>
      <c r="N1624" s="8" t="n"/>
      <c r="AG1624" s="8" t="n"/>
      <c r="AI1624" s="30" t="n"/>
      <c r="AK1624" s="30" t="n"/>
      <c r="AL1624" s="21" t="n"/>
      <c r="AM1624" s="23" t="n"/>
      <c r="AW1624" s="40" t="n"/>
      <c r="AY1624" s="40" t="n"/>
      <c r="BA1624" s="18" t="n"/>
      <c r="BC1624" s="18" t="n"/>
      <c r="BD1624" s="18" t="n"/>
      <c r="BK1624" s="18" t="n"/>
      <c r="BN1624" s="18" t="n"/>
      <c r="BY1624" s="18" t="n"/>
      <c r="CC1624" s="18" t="n"/>
      <c r="CH1624" s="18" t="n"/>
      <c r="CS1624" s="18" t="n"/>
      <c r="DD1624" s="34" t="inlineStr">
        <is>
          <t>X</t>
        </is>
      </c>
    </row>
    <row r="1625">
      <c r="D1625" s="12" t="n"/>
      <c r="E1625" s="14" t="n"/>
      <c r="H1625" s="16" t="n"/>
      <c r="I1625" s="11" t="n"/>
      <c r="J1625" s="33" t="n"/>
      <c r="K1625" s="33" t="n"/>
      <c r="L1625" s="33" t="n"/>
      <c r="M1625" s="33" t="n"/>
      <c r="N1625" s="8" t="n"/>
      <c r="AG1625" s="8" t="n"/>
      <c r="AI1625" s="30" t="n"/>
      <c r="AK1625" s="30" t="n"/>
      <c r="AL1625" s="21" t="n"/>
      <c r="AM1625" s="23" t="n"/>
      <c r="AW1625" s="40" t="n"/>
      <c r="AY1625" s="40" t="n"/>
      <c r="BA1625" s="18" t="n"/>
      <c r="BC1625" s="18" t="n"/>
      <c r="BD1625" s="18" t="n"/>
      <c r="BK1625" s="18" t="n"/>
      <c r="BN1625" s="18" t="n"/>
      <c r="BY1625" s="18" t="n"/>
      <c r="CC1625" s="18" t="n"/>
      <c r="CH1625" s="18" t="n"/>
      <c r="CS1625" s="18" t="n"/>
      <c r="DD1625" s="34" t="inlineStr">
        <is>
          <t>X</t>
        </is>
      </c>
    </row>
    <row r="1626">
      <c r="D1626" s="12" t="n"/>
      <c r="E1626" s="14" t="n"/>
      <c r="H1626" s="16" t="n"/>
      <c r="I1626" s="11" t="n"/>
      <c r="J1626" s="33" t="n"/>
      <c r="K1626" s="33" t="n"/>
      <c r="L1626" s="33" t="n"/>
      <c r="M1626" s="33" t="n"/>
      <c r="N1626" s="8" t="n"/>
      <c r="AG1626" s="8" t="n"/>
      <c r="AI1626" s="30" t="n"/>
      <c r="AK1626" s="30" t="n"/>
      <c r="AL1626" s="21" t="n"/>
      <c r="AM1626" s="23" t="n"/>
      <c r="AW1626" s="40" t="n"/>
      <c r="AY1626" s="40" t="n"/>
      <c r="BA1626" s="18" t="n"/>
      <c r="BC1626" s="18" t="n"/>
      <c r="BD1626" s="18" t="n"/>
      <c r="BK1626" s="18" t="n"/>
      <c r="BN1626" s="18" t="n"/>
      <c r="BY1626" s="18" t="n"/>
      <c r="CC1626" s="18" t="n"/>
      <c r="CH1626" s="18" t="n"/>
      <c r="CS1626" s="18" t="n"/>
      <c r="DD1626" s="34" t="inlineStr">
        <is>
          <t>X</t>
        </is>
      </c>
    </row>
    <row r="1627">
      <c r="D1627" s="12" t="n"/>
      <c r="E1627" s="14" t="n"/>
      <c r="H1627" s="16" t="n"/>
      <c r="I1627" s="11" t="n"/>
      <c r="J1627" s="33" t="n"/>
      <c r="K1627" s="33" t="n"/>
      <c r="L1627" s="33" t="n"/>
      <c r="M1627" s="33" t="n"/>
      <c r="N1627" s="8" t="n"/>
      <c r="AG1627" s="8" t="n"/>
      <c r="AI1627" s="30" t="n"/>
      <c r="AK1627" s="30" t="n"/>
      <c r="AL1627" s="21" t="n"/>
      <c r="AM1627" s="23" t="n"/>
      <c r="AW1627" s="40" t="n"/>
      <c r="AY1627" s="40" t="n"/>
      <c r="BA1627" s="18" t="n"/>
      <c r="BC1627" s="18" t="n"/>
      <c r="BD1627" s="18" t="n"/>
      <c r="BK1627" s="18" t="n"/>
      <c r="BN1627" s="18" t="n"/>
      <c r="BY1627" s="18" t="n"/>
      <c r="CC1627" s="18" t="n"/>
      <c r="CH1627" s="18" t="n"/>
      <c r="CS1627" s="18" t="n"/>
      <c r="DD1627" s="34" t="inlineStr">
        <is>
          <t>X</t>
        </is>
      </c>
    </row>
    <row r="1628">
      <c r="D1628" s="12" t="n"/>
      <c r="E1628" s="14" t="n"/>
      <c r="H1628" s="16" t="n"/>
      <c r="I1628" s="11" t="n"/>
      <c r="J1628" s="33" t="n"/>
      <c r="K1628" s="33" t="n"/>
      <c r="L1628" s="33" t="n"/>
      <c r="M1628" s="33" t="n"/>
      <c r="N1628" s="8" t="n"/>
      <c r="AG1628" s="8" t="n"/>
      <c r="AI1628" s="30" t="n"/>
      <c r="AK1628" s="30" t="n"/>
      <c r="AL1628" s="21" t="n"/>
      <c r="AM1628" s="23" t="n"/>
      <c r="AW1628" s="40" t="n"/>
      <c r="AY1628" s="40" t="n"/>
      <c r="BA1628" s="18" t="n"/>
      <c r="BC1628" s="18" t="n"/>
      <c r="BD1628" s="18" t="n"/>
      <c r="BK1628" s="18" t="n"/>
      <c r="BN1628" s="18" t="n"/>
      <c r="BY1628" s="18" t="n"/>
      <c r="CC1628" s="18" t="n"/>
      <c r="CH1628" s="18" t="n"/>
      <c r="CS1628" s="18" t="n"/>
      <c r="DD1628" s="34" t="inlineStr">
        <is>
          <t>X</t>
        </is>
      </c>
    </row>
    <row r="1629">
      <c r="D1629" s="12" t="n"/>
      <c r="E1629" s="14" t="n"/>
      <c r="H1629" s="16" t="n"/>
      <c r="I1629" s="11" t="n"/>
      <c r="J1629" s="33" t="n"/>
      <c r="K1629" s="33" t="n"/>
      <c r="L1629" s="33" t="n"/>
      <c r="M1629" s="33" t="n"/>
      <c r="N1629" s="8" t="n"/>
      <c r="AG1629" s="8" t="n"/>
      <c r="AI1629" s="30" t="n"/>
      <c r="AK1629" s="30" t="n"/>
      <c r="AL1629" s="21" t="n"/>
      <c r="AM1629" s="23" t="n"/>
      <c r="AW1629" s="40" t="n"/>
      <c r="AY1629" s="40" t="n"/>
      <c r="BA1629" s="18" t="n"/>
      <c r="BC1629" s="18" t="n"/>
      <c r="BD1629" s="18" t="n"/>
      <c r="BK1629" s="18" t="n"/>
      <c r="BN1629" s="18" t="n"/>
      <c r="BY1629" s="18" t="n"/>
      <c r="CC1629" s="18" t="n"/>
      <c r="CH1629" s="18" t="n"/>
      <c r="CS1629" s="18" t="n"/>
      <c r="DD1629" s="34" t="inlineStr">
        <is>
          <t>X</t>
        </is>
      </c>
    </row>
    <row r="1630">
      <c r="D1630" s="12" t="n"/>
      <c r="E1630" s="14" t="n"/>
      <c r="H1630" s="16" t="n"/>
      <c r="I1630" s="11" t="n"/>
      <c r="J1630" s="33" t="n"/>
      <c r="K1630" s="33" t="n"/>
      <c r="L1630" s="33" t="n"/>
      <c r="M1630" s="33" t="n"/>
      <c r="N1630" s="8" t="n"/>
      <c r="AG1630" s="8" t="n"/>
      <c r="AI1630" s="30" t="n"/>
      <c r="AK1630" s="30" t="n"/>
      <c r="AL1630" s="21" t="n"/>
      <c r="AM1630" s="23" t="n"/>
      <c r="AW1630" s="40" t="n"/>
      <c r="AY1630" s="40" t="n"/>
      <c r="BA1630" s="18" t="n"/>
      <c r="BC1630" s="18" t="n"/>
      <c r="BD1630" s="18" t="n"/>
      <c r="BK1630" s="18" t="n"/>
      <c r="BN1630" s="18" t="n"/>
      <c r="BY1630" s="18" t="n"/>
      <c r="CC1630" s="18" t="n"/>
      <c r="CH1630" s="18" t="n"/>
      <c r="CS1630" s="18" t="n"/>
      <c r="DD1630" s="34" t="inlineStr">
        <is>
          <t>X</t>
        </is>
      </c>
    </row>
    <row r="1631">
      <c r="D1631" s="12" t="n"/>
      <c r="E1631" s="14" t="n"/>
      <c r="H1631" s="16" t="n"/>
      <c r="I1631" s="11" t="n"/>
      <c r="J1631" s="33" t="n"/>
      <c r="K1631" s="33" t="n"/>
      <c r="L1631" s="33" t="n"/>
      <c r="M1631" s="33" t="n"/>
      <c r="N1631" s="8" t="n"/>
      <c r="AG1631" s="8" t="n"/>
      <c r="AI1631" s="30" t="n"/>
      <c r="AK1631" s="30" t="n"/>
      <c r="AL1631" s="21" t="n"/>
      <c r="AM1631" s="23" t="n"/>
      <c r="AW1631" s="40" t="n"/>
      <c r="AY1631" s="40" t="n"/>
      <c r="BA1631" s="18" t="n"/>
      <c r="BC1631" s="18" t="n"/>
      <c r="BD1631" s="18" t="n"/>
      <c r="BK1631" s="18" t="n"/>
      <c r="BN1631" s="18" t="n"/>
      <c r="BY1631" s="18" t="n"/>
      <c r="CC1631" s="18" t="n"/>
      <c r="CH1631" s="18" t="n"/>
      <c r="CS1631" s="18" t="n"/>
      <c r="DD1631" s="34" t="inlineStr">
        <is>
          <t>X</t>
        </is>
      </c>
    </row>
    <row r="1632">
      <c r="D1632" s="12" t="n"/>
      <c r="E1632" s="14" t="n"/>
      <c r="H1632" s="16" t="n"/>
      <c r="I1632" s="11" t="n"/>
      <c r="J1632" s="33" t="n"/>
      <c r="K1632" s="33" t="n"/>
      <c r="L1632" s="33" t="n"/>
      <c r="M1632" s="33" t="n"/>
      <c r="N1632" s="8" t="n"/>
      <c r="AG1632" s="8" t="n"/>
      <c r="AI1632" s="30" t="n"/>
      <c r="AK1632" s="30" t="n"/>
      <c r="AL1632" s="21" t="n"/>
      <c r="AM1632" s="23" t="n"/>
      <c r="AW1632" s="40" t="n"/>
      <c r="AY1632" s="40" t="n"/>
      <c r="BA1632" s="18" t="n"/>
      <c r="BC1632" s="18" t="n"/>
      <c r="BD1632" s="18" t="n"/>
      <c r="BK1632" s="18" t="n"/>
      <c r="BN1632" s="18" t="n"/>
      <c r="BY1632" s="18" t="n"/>
      <c r="CC1632" s="18" t="n"/>
      <c r="CH1632" s="18" t="n"/>
      <c r="CS1632" s="18" t="n"/>
      <c r="DD1632" s="34" t="inlineStr">
        <is>
          <t>X</t>
        </is>
      </c>
    </row>
    <row r="1633">
      <c r="D1633" s="12" t="n"/>
      <c r="E1633" s="14" t="n"/>
      <c r="H1633" s="16" t="n"/>
      <c r="I1633" s="11" t="n"/>
      <c r="J1633" s="33" t="n"/>
      <c r="K1633" s="33" t="n"/>
      <c r="L1633" s="33" t="n"/>
      <c r="M1633" s="33" t="n"/>
      <c r="N1633" s="8" t="n"/>
      <c r="AG1633" s="8" t="n"/>
      <c r="AI1633" s="30" t="n"/>
      <c r="AK1633" s="30" t="n"/>
      <c r="AL1633" s="21" t="n"/>
      <c r="AM1633" s="23" t="n"/>
      <c r="AW1633" s="40" t="n"/>
      <c r="AY1633" s="40" t="n"/>
      <c r="BA1633" s="18" t="n"/>
      <c r="BC1633" s="18" t="n"/>
      <c r="BD1633" s="18" t="n"/>
      <c r="BK1633" s="18" t="n"/>
      <c r="BN1633" s="18" t="n"/>
      <c r="BY1633" s="18" t="n"/>
      <c r="CC1633" s="18" t="n"/>
      <c r="CH1633" s="18" t="n"/>
      <c r="CS1633" s="18" t="n"/>
      <c r="DD1633" s="34" t="inlineStr">
        <is>
          <t>X</t>
        </is>
      </c>
    </row>
    <row r="1634">
      <c r="D1634" s="12" t="n"/>
      <c r="E1634" s="14" t="n"/>
      <c r="H1634" s="16" t="n"/>
      <c r="I1634" s="11" t="n"/>
      <c r="J1634" s="33" t="n"/>
      <c r="K1634" s="33" t="n"/>
      <c r="L1634" s="33" t="n"/>
      <c r="M1634" s="33" t="n"/>
      <c r="N1634" s="8" t="n"/>
      <c r="AG1634" s="8" t="n"/>
      <c r="AI1634" s="30" t="n"/>
      <c r="AK1634" s="30" t="n"/>
      <c r="AL1634" s="21" t="n"/>
      <c r="AM1634" s="23" t="n"/>
      <c r="AW1634" s="40" t="n"/>
      <c r="AY1634" s="40" t="n"/>
      <c r="BA1634" s="18" t="n"/>
      <c r="BC1634" s="18" t="n"/>
      <c r="BD1634" s="18" t="n"/>
      <c r="BK1634" s="18" t="n"/>
      <c r="BN1634" s="18" t="n"/>
      <c r="BY1634" s="18" t="n"/>
      <c r="CC1634" s="18" t="n"/>
      <c r="CH1634" s="18" t="n"/>
      <c r="CS1634" s="18" t="n"/>
      <c r="DD1634" s="34" t="inlineStr">
        <is>
          <t>X</t>
        </is>
      </c>
    </row>
    <row r="1635">
      <c r="D1635" s="12" t="n"/>
      <c r="E1635" s="14" t="n"/>
      <c r="H1635" s="16" t="n"/>
      <c r="I1635" s="11" t="n"/>
      <c r="J1635" s="33" t="n"/>
      <c r="K1635" s="33" t="n"/>
      <c r="L1635" s="33" t="n"/>
      <c r="M1635" s="33" t="n"/>
      <c r="N1635" s="8" t="n"/>
      <c r="AG1635" s="8" t="n"/>
      <c r="AI1635" s="30" t="n"/>
      <c r="AK1635" s="30" t="n"/>
      <c r="AL1635" s="21" t="n"/>
      <c r="AM1635" s="23" t="n"/>
      <c r="AW1635" s="40" t="n"/>
      <c r="AY1635" s="40" t="n"/>
      <c r="BA1635" s="18" t="n"/>
      <c r="BC1635" s="18" t="n"/>
      <c r="BD1635" s="18" t="n"/>
      <c r="BK1635" s="18" t="n"/>
      <c r="BN1635" s="18" t="n"/>
      <c r="BY1635" s="18" t="n"/>
      <c r="CC1635" s="18" t="n"/>
      <c r="CH1635" s="18" t="n"/>
      <c r="CS1635" s="18" t="n"/>
      <c r="DD1635" s="34" t="inlineStr">
        <is>
          <t>X</t>
        </is>
      </c>
    </row>
    <row r="1636">
      <c r="D1636" s="12" t="n"/>
      <c r="E1636" s="14" t="n"/>
      <c r="H1636" s="16" t="n"/>
      <c r="I1636" s="11" t="n"/>
      <c r="J1636" s="33" t="n"/>
      <c r="K1636" s="33" t="n"/>
      <c r="L1636" s="33" t="n"/>
      <c r="M1636" s="33" t="n"/>
      <c r="N1636" s="8" t="n"/>
      <c r="AG1636" s="8" t="n"/>
      <c r="AI1636" s="30" t="n"/>
      <c r="AK1636" s="30" t="n"/>
      <c r="AL1636" s="21" t="n"/>
      <c r="AM1636" s="23" t="n"/>
      <c r="AW1636" s="40" t="n"/>
      <c r="AY1636" s="40" t="n"/>
      <c r="BA1636" s="18" t="n"/>
      <c r="BC1636" s="18" t="n"/>
      <c r="BD1636" s="18" t="n"/>
      <c r="BK1636" s="18" t="n"/>
      <c r="BN1636" s="18" t="n"/>
      <c r="BY1636" s="18" t="n"/>
      <c r="CC1636" s="18" t="n"/>
      <c r="CH1636" s="18" t="n"/>
      <c r="CS1636" s="18" t="n"/>
      <c r="DD1636" s="34" t="inlineStr">
        <is>
          <t>X</t>
        </is>
      </c>
    </row>
    <row r="1637">
      <c r="D1637" s="12" t="n"/>
      <c r="E1637" s="14" t="n"/>
      <c r="H1637" s="16" t="n"/>
      <c r="I1637" s="11" t="n"/>
      <c r="J1637" s="33" t="n"/>
      <c r="K1637" s="33" t="n"/>
      <c r="L1637" s="33" t="n"/>
      <c r="M1637" s="33" t="n"/>
      <c r="N1637" s="8" t="n"/>
      <c r="AG1637" s="8" t="n"/>
      <c r="AI1637" s="30" t="n"/>
      <c r="AK1637" s="30" t="n"/>
      <c r="AL1637" s="21" t="n"/>
      <c r="AM1637" s="23" t="n"/>
      <c r="AW1637" s="40" t="n"/>
      <c r="AY1637" s="40" t="n"/>
      <c r="BA1637" s="18" t="n"/>
      <c r="BC1637" s="18" t="n"/>
      <c r="BD1637" s="18" t="n"/>
      <c r="BK1637" s="18" t="n"/>
      <c r="BN1637" s="18" t="n"/>
      <c r="BY1637" s="18" t="n"/>
      <c r="CC1637" s="18" t="n"/>
      <c r="CH1637" s="18" t="n"/>
      <c r="CS1637" s="18" t="n"/>
      <c r="DD1637" s="34" t="inlineStr">
        <is>
          <t>X</t>
        </is>
      </c>
    </row>
    <row r="1638">
      <c r="D1638" s="12" t="n"/>
      <c r="E1638" s="14" t="n"/>
      <c r="H1638" s="16" t="n"/>
      <c r="I1638" s="11" t="n"/>
      <c r="J1638" s="33" t="n"/>
      <c r="K1638" s="33" t="n"/>
      <c r="L1638" s="33" t="n"/>
      <c r="M1638" s="33" t="n"/>
      <c r="N1638" s="8" t="n"/>
      <c r="AG1638" s="8" t="n"/>
      <c r="AI1638" s="30" t="n"/>
      <c r="AK1638" s="30" t="n"/>
      <c r="AL1638" s="21" t="n"/>
      <c r="AM1638" s="23" t="n"/>
      <c r="AW1638" s="40" t="n"/>
      <c r="AY1638" s="40" t="n"/>
      <c r="BA1638" s="18" t="n"/>
      <c r="BC1638" s="18" t="n"/>
      <c r="BD1638" s="18" t="n"/>
      <c r="BK1638" s="18" t="n"/>
      <c r="BN1638" s="18" t="n"/>
      <c r="BY1638" s="18" t="n"/>
      <c r="CC1638" s="18" t="n"/>
      <c r="CH1638" s="18" t="n"/>
      <c r="CS1638" s="18" t="n"/>
      <c r="DD1638" s="34" t="inlineStr">
        <is>
          <t>X</t>
        </is>
      </c>
    </row>
    <row r="1639">
      <c r="D1639" s="12" t="n"/>
      <c r="E1639" s="14" t="n"/>
      <c r="H1639" s="16" t="n"/>
      <c r="I1639" s="11" t="n"/>
      <c r="J1639" s="33" t="n"/>
      <c r="K1639" s="33" t="n"/>
      <c r="L1639" s="33" t="n"/>
      <c r="M1639" s="33" t="n"/>
      <c r="N1639" s="8" t="n"/>
      <c r="AG1639" s="8" t="n"/>
      <c r="AI1639" s="30" t="n"/>
      <c r="AK1639" s="30" t="n"/>
      <c r="AL1639" s="21" t="n"/>
      <c r="AM1639" s="23" t="n"/>
      <c r="AW1639" s="40" t="n"/>
      <c r="AY1639" s="40" t="n"/>
      <c r="BA1639" s="18" t="n"/>
      <c r="BC1639" s="18" t="n"/>
      <c r="BD1639" s="18" t="n"/>
      <c r="BK1639" s="18" t="n"/>
      <c r="BN1639" s="18" t="n"/>
      <c r="BY1639" s="18" t="n"/>
      <c r="CC1639" s="18" t="n"/>
      <c r="CH1639" s="18" t="n"/>
      <c r="CS1639" s="18" t="n"/>
      <c r="DD1639" s="34" t="inlineStr">
        <is>
          <t>X</t>
        </is>
      </c>
    </row>
    <row r="1640">
      <c r="D1640" s="12" t="n"/>
      <c r="E1640" s="14" t="n"/>
      <c r="H1640" s="16" t="n"/>
      <c r="I1640" s="11" t="n"/>
      <c r="J1640" s="33" t="n"/>
      <c r="K1640" s="33" t="n"/>
      <c r="L1640" s="33" t="n"/>
      <c r="M1640" s="33" t="n"/>
      <c r="N1640" s="8" t="n"/>
      <c r="AG1640" s="8" t="n"/>
      <c r="AI1640" s="30" t="n"/>
      <c r="AK1640" s="30" t="n"/>
      <c r="AL1640" s="21" t="n"/>
      <c r="AM1640" s="23" t="n"/>
      <c r="AW1640" s="40" t="n"/>
      <c r="AY1640" s="40" t="n"/>
      <c r="BA1640" s="18" t="n"/>
      <c r="BC1640" s="18" t="n"/>
      <c r="BD1640" s="18" t="n"/>
      <c r="BK1640" s="18" t="n"/>
      <c r="BN1640" s="18" t="n"/>
      <c r="BY1640" s="18" t="n"/>
      <c r="CC1640" s="18" t="n"/>
      <c r="CH1640" s="18" t="n"/>
      <c r="CS1640" s="18" t="n"/>
      <c r="DD1640" s="34" t="inlineStr">
        <is>
          <t>X</t>
        </is>
      </c>
    </row>
    <row r="1641">
      <c r="D1641" s="12" t="n"/>
      <c r="E1641" s="14" t="n"/>
      <c r="H1641" s="16" t="n"/>
      <c r="I1641" s="11" t="n"/>
      <c r="J1641" s="33" t="n"/>
      <c r="K1641" s="33" t="n"/>
      <c r="L1641" s="33" t="n"/>
      <c r="M1641" s="33" t="n"/>
      <c r="N1641" s="8" t="n"/>
      <c r="AG1641" s="8" t="n"/>
      <c r="AI1641" s="30" t="n"/>
      <c r="AK1641" s="30" t="n"/>
      <c r="AL1641" s="21" t="n"/>
      <c r="AM1641" s="23" t="n"/>
      <c r="AW1641" s="40" t="n"/>
      <c r="AY1641" s="40" t="n"/>
      <c r="BA1641" s="18" t="n"/>
      <c r="BC1641" s="18" t="n"/>
      <c r="BD1641" s="18" t="n"/>
      <c r="BK1641" s="18" t="n"/>
      <c r="BN1641" s="18" t="n"/>
      <c r="BY1641" s="18" t="n"/>
      <c r="CC1641" s="18" t="n"/>
      <c r="CH1641" s="18" t="n"/>
      <c r="CS1641" s="18" t="n"/>
      <c r="DD1641" s="34" t="inlineStr">
        <is>
          <t>X</t>
        </is>
      </c>
    </row>
    <row r="1642">
      <c r="D1642" s="12" t="n"/>
      <c r="E1642" s="14" t="n"/>
      <c r="H1642" s="16" t="n"/>
      <c r="I1642" s="11" t="n"/>
      <c r="J1642" s="33" t="n"/>
      <c r="K1642" s="33" t="n"/>
      <c r="L1642" s="33" t="n"/>
      <c r="M1642" s="33" t="n"/>
      <c r="N1642" s="8" t="n"/>
      <c r="AG1642" s="8" t="n"/>
      <c r="AI1642" s="30" t="n"/>
      <c r="AK1642" s="30" t="n"/>
      <c r="AL1642" s="21" t="n"/>
      <c r="AM1642" s="23" t="n"/>
      <c r="AW1642" s="40" t="n"/>
      <c r="AY1642" s="40" t="n"/>
      <c r="BA1642" s="18" t="n"/>
      <c r="BC1642" s="18" t="n"/>
      <c r="BD1642" s="18" t="n"/>
      <c r="BK1642" s="18" t="n"/>
      <c r="BN1642" s="18" t="n"/>
      <c r="BY1642" s="18" t="n"/>
      <c r="CC1642" s="18" t="n"/>
      <c r="CH1642" s="18" t="n"/>
      <c r="CS1642" s="18" t="n"/>
      <c r="DD1642" s="34" t="inlineStr">
        <is>
          <t>X</t>
        </is>
      </c>
    </row>
    <row r="1643">
      <c r="D1643" s="12" t="n"/>
      <c r="E1643" s="14" t="n"/>
      <c r="H1643" s="16" t="n"/>
      <c r="I1643" s="11" t="n"/>
      <c r="J1643" s="33" t="n"/>
      <c r="K1643" s="33" t="n"/>
      <c r="L1643" s="33" t="n"/>
      <c r="M1643" s="33" t="n"/>
      <c r="N1643" s="8" t="n"/>
      <c r="AG1643" s="8" t="n"/>
      <c r="AI1643" s="30" t="n"/>
      <c r="AK1643" s="30" t="n"/>
      <c r="AL1643" s="21" t="n"/>
      <c r="AM1643" s="23" t="n"/>
      <c r="AW1643" s="40" t="n"/>
      <c r="AY1643" s="40" t="n"/>
      <c r="BA1643" s="18" t="n"/>
      <c r="BC1643" s="18" t="n"/>
      <c r="BD1643" s="18" t="n"/>
      <c r="BK1643" s="18" t="n"/>
      <c r="BN1643" s="18" t="n"/>
      <c r="BY1643" s="18" t="n"/>
      <c r="CC1643" s="18" t="n"/>
      <c r="CH1643" s="18" t="n"/>
      <c r="CS1643" s="18" t="n"/>
      <c r="DD1643" s="34" t="inlineStr">
        <is>
          <t>X</t>
        </is>
      </c>
    </row>
    <row r="1644">
      <c r="D1644" s="12" t="n"/>
      <c r="E1644" s="14" t="n"/>
      <c r="H1644" s="16" t="n"/>
      <c r="I1644" s="11" t="n"/>
      <c r="J1644" s="33" t="n"/>
      <c r="K1644" s="33" t="n"/>
      <c r="L1644" s="33" t="n"/>
      <c r="M1644" s="33" t="n"/>
      <c r="N1644" s="8" t="n"/>
      <c r="AG1644" s="8" t="n"/>
      <c r="AI1644" s="30" t="n"/>
      <c r="AK1644" s="30" t="n"/>
      <c r="AL1644" s="21" t="n"/>
      <c r="AM1644" s="23" t="n"/>
      <c r="AW1644" s="40" t="n"/>
      <c r="AY1644" s="40" t="n"/>
      <c r="BA1644" s="18" t="n"/>
      <c r="BC1644" s="18" t="n"/>
      <c r="BD1644" s="18" t="n"/>
      <c r="BK1644" s="18" t="n"/>
      <c r="BN1644" s="18" t="n"/>
      <c r="BY1644" s="18" t="n"/>
      <c r="CC1644" s="18" t="n"/>
      <c r="CH1644" s="18" t="n"/>
      <c r="CS1644" s="18" t="n"/>
      <c r="DD1644" s="34" t="inlineStr">
        <is>
          <t>X</t>
        </is>
      </c>
    </row>
    <row r="1645">
      <c r="D1645" s="12" t="n"/>
      <c r="E1645" s="14" t="n"/>
      <c r="H1645" s="16" t="n"/>
      <c r="I1645" s="11" t="n"/>
      <c r="J1645" s="33" t="n"/>
      <c r="K1645" s="33" t="n"/>
      <c r="L1645" s="33" t="n"/>
      <c r="M1645" s="33" t="n"/>
      <c r="N1645" s="8" t="n"/>
      <c r="AG1645" s="8" t="n"/>
      <c r="AI1645" s="30" t="n"/>
      <c r="AK1645" s="30" t="n"/>
      <c r="AL1645" s="21" t="n"/>
      <c r="AM1645" s="23" t="n"/>
      <c r="AW1645" s="40" t="n"/>
      <c r="AY1645" s="40" t="n"/>
      <c r="BA1645" s="18" t="n"/>
      <c r="BC1645" s="18" t="n"/>
      <c r="BD1645" s="18" t="n"/>
      <c r="BK1645" s="18" t="n"/>
      <c r="BN1645" s="18" t="n"/>
      <c r="BY1645" s="18" t="n"/>
      <c r="CC1645" s="18" t="n"/>
      <c r="CH1645" s="18" t="n"/>
      <c r="CS1645" s="18" t="n"/>
      <c r="DD1645" s="34" t="inlineStr">
        <is>
          <t>X</t>
        </is>
      </c>
    </row>
    <row r="1646">
      <c r="D1646" s="12" t="n"/>
      <c r="E1646" s="14" t="n"/>
      <c r="H1646" s="16" t="n"/>
      <c r="I1646" s="11" t="n"/>
      <c r="J1646" s="33" t="n"/>
      <c r="K1646" s="33" t="n"/>
      <c r="L1646" s="33" t="n"/>
      <c r="M1646" s="33" t="n"/>
      <c r="N1646" s="8" t="n"/>
      <c r="AG1646" s="8" t="n"/>
      <c r="AI1646" s="30" t="n"/>
      <c r="AK1646" s="30" t="n"/>
      <c r="AL1646" s="21" t="n"/>
      <c r="AM1646" s="23" t="n"/>
      <c r="AW1646" s="40" t="n"/>
      <c r="AY1646" s="40" t="n"/>
      <c r="BA1646" s="18" t="n"/>
      <c r="BC1646" s="18" t="n"/>
      <c r="BD1646" s="18" t="n"/>
      <c r="BK1646" s="18" t="n"/>
      <c r="BN1646" s="18" t="n"/>
      <c r="BY1646" s="18" t="n"/>
      <c r="CC1646" s="18" t="n"/>
      <c r="CH1646" s="18" t="n"/>
      <c r="CS1646" s="18" t="n"/>
      <c r="DD1646" s="34" t="inlineStr">
        <is>
          <t>X</t>
        </is>
      </c>
    </row>
    <row r="1647">
      <c r="D1647" s="12" t="n"/>
      <c r="E1647" s="14" t="n"/>
      <c r="H1647" s="16" t="n"/>
      <c r="I1647" s="11" t="n"/>
      <c r="J1647" s="33" t="n"/>
      <c r="K1647" s="33" t="n"/>
      <c r="L1647" s="33" t="n"/>
      <c r="M1647" s="33" t="n"/>
      <c r="N1647" s="8" t="n"/>
      <c r="AG1647" s="8" t="n"/>
      <c r="AI1647" s="30" t="n"/>
      <c r="AK1647" s="30" t="n"/>
      <c r="AL1647" s="21" t="n"/>
      <c r="AM1647" s="23" t="n"/>
      <c r="AW1647" s="40" t="n"/>
      <c r="AY1647" s="40" t="n"/>
      <c r="BA1647" s="18" t="n"/>
      <c r="BC1647" s="18" t="n"/>
      <c r="BD1647" s="18" t="n"/>
      <c r="BK1647" s="18" t="n"/>
      <c r="BN1647" s="18" t="n"/>
      <c r="BY1647" s="18" t="n"/>
      <c r="CC1647" s="18" t="n"/>
      <c r="CH1647" s="18" t="n"/>
      <c r="CS1647" s="18" t="n"/>
      <c r="DD1647" s="34" t="inlineStr">
        <is>
          <t>X</t>
        </is>
      </c>
    </row>
    <row r="1648">
      <c r="D1648" s="12" t="n"/>
      <c r="E1648" s="14" t="n"/>
      <c r="H1648" s="16" t="n"/>
      <c r="I1648" s="11" t="n"/>
      <c r="J1648" s="33" t="n"/>
      <c r="K1648" s="33" t="n"/>
      <c r="L1648" s="33" t="n"/>
      <c r="M1648" s="33" t="n"/>
      <c r="N1648" s="8" t="n"/>
      <c r="AG1648" s="8" t="n"/>
      <c r="AI1648" s="30" t="n"/>
      <c r="AK1648" s="30" t="n"/>
      <c r="AL1648" s="21" t="n"/>
      <c r="AM1648" s="23" t="n"/>
      <c r="AW1648" s="40" t="n"/>
      <c r="AY1648" s="40" t="n"/>
      <c r="BA1648" s="18" t="n"/>
      <c r="BC1648" s="18" t="n"/>
      <c r="BD1648" s="18" t="n"/>
      <c r="BK1648" s="18" t="n"/>
      <c r="BN1648" s="18" t="n"/>
      <c r="BY1648" s="18" t="n"/>
      <c r="CC1648" s="18" t="n"/>
      <c r="CH1648" s="18" t="n"/>
      <c r="CS1648" s="18" t="n"/>
      <c r="DD1648" s="34" t="inlineStr">
        <is>
          <t>X</t>
        </is>
      </c>
    </row>
    <row r="1649">
      <c r="D1649" s="12" t="n"/>
      <c r="E1649" s="14" t="n"/>
      <c r="H1649" s="16" t="n"/>
      <c r="I1649" s="11" t="n"/>
      <c r="J1649" s="33" t="n"/>
      <c r="K1649" s="33" t="n"/>
      <c r="L1649" s="33" t="n"/>
      <c r="M1649" s="33" t="n"/>
      <c r="N1649" s="8" t="n"/>
      <c r="AG1649" s="8" t="n"/>
      <c r="AI1649" s="30" t="n"/>
      <c r="AK1649" s="30" t="n"/>
      <c r="AL1649" s="21" t="n"/>
      <c r="AM1649" s="23" t="n"/>
      <c r="AW1649" s="40" t="n"/>
      <c r="AY1649" s="40" t="n"/>
      <c r="BA1649" s="18" t="n"/>
      <c r="BC1649" s="18" t="n"/>
      <c r="BD1649" s="18" t="n"/>
      <c r="BK1649" s="18" t="n"/>
      <c r="BN1649" s="18" t="n"/>
      <c r="BY1649" s="18" t="n"/>
      <c r="CC1649" s="18" t="n"/>
      <c r="CH1649" s="18" t="n"/>
      <c r="CS1649" s="18" t="n"/>
      <c r="DD1649" s="34" t="inlineStr">
        <is>
          <t>X</t>
        </is>
      </c>
    </row>
    <row r="1650">
      <c r="D1650" s="12" t="n"/>
      <c r="E1650" s="14" t="n"/>
      <c r="H1650" s="16" t="n"/>
      <c r="I1650" s="11" t="n"/>
      <c r="J1650" s="33" t="n"/>
      <c r="K1650" s="33" t="n"/>
      <c r="L1650" s="33" t="n"/>
      <c r="M1650" s="33" t="n"/>
      <c r="N1650" s="8" t="n"/>
      <c r="AG1650" s="8" t="n"/>
      <c r="AI1650" s="30" t="n"/>
      <c r="AK1650" s="30" t="n"/>
      <c r="AL1650" s="21" t="n"/>
      <c r="AM1650" s="23" t="n"/>
      <c r="AW1650" s="40" t="n"/>
      <c r="AY1650" s="40" t="n"/>
      <c r="BA1650" s="18" t="n"/>
      <c r="BC1650" s="18" t="n"/>
      <c r="BD1650" s="18" t="n"/>
      <c r="BK1650" s="18" t="n"/>
      <c r="BN1650" s="18" t="n"/>
      <c r="BY1650" s="18" t="n"/>
      <c r="CC1650" s="18" t="n"/>
      <c r="CH1650" s="18" t="n"/>
      <c r="CS1650" s="18" t="n"/>
      <c r="DD1650" s="34" t="inlineStr">
        <is>
          <t>X</t>
        </is>
      </c>
    </row>
    <row r="1651">
      <c r="D1651" s="12" t="n"/>
      <c r="E1651" s="14" t="n"/>
      <c r="H1651" s="16" t="n"/>
      <c r="I1651" s="11" t="n"/>
      <c r="J1651" s="33" t="n"/>
      <c r="K1651" s="33" t="n"/>
      <c r="L1651" s="33" t="n"/>
      <c r="M1651" s="33" t="n"/>
      <c r="N1651" s="8" t="n"/>
      <c r="AG1651" s="8" t="n"/>
      <c r="AI1651" s="30" t="n"/>
      <c r="AK1651" s="30" t="n"/>
      <c r="AL1651" s="21" t="n"/>
      <c r="AM1651" s="23" t="n"/>
      <c r="AW1651" s="40" t="n"/>
      <c r="AY1651" s="40" t="n"/>
      <c r="BA1651" s="18" t="n"/>
      <c r="BC1651" s="18" t="n"/>
      <c r="BD1651" s="18" t="n"/>
      <c r="BK1651" s="18" t="n"/>
      <c r="BN1651" s="18" t="n"/>
      <c r="BY1651" s="18" t="n"/>
      <c r="CC1651" s="18" t="n"/>
      <c r="CH1651" s="18" t="n"/>
      <c r="CS1651" s="18" t="n"/>
      <c r="DD1651" s="34" t="inlineStr">
        <is>
          <t>X</t>
        </is>
      </c>
    </row>
    <row r="1652">
      <c r="D1652" s="12" t="n"/>
      <c r="E1652" s="14" t="n"/>
      <c r="H1652" s="16" t="n"/>
      <c r="I1652" s="11" t="n"/>
      <c r="J1652" s="33" t="n"/>
      <c r="K1652" s="33" t="n"/>
      <c r="L1652" s="33" t="n"/>
      <c r="M1652" s="33" t="n"/>
      <c r="N1652" s="8" t="n"/>
      <c r="AG1652" s="8" t="n"/>
      <c r="AI1652" s="30" t="n"/>
      <c r="AK1652" s="30" t="n"/>
      <c r="AL1652" s="21" t="n"/>
      <c r="AM1652" s="23" t="n"/>
      <c r="AW1652" s="40" t="n"/>
      <c r="AY1652" s="40" t="n"/>
      <c r="BA1652" s="18" t="n"/>
      <c r="BC1652" s="18" t="n"/>
      <c r="BD1652" s="18" t="n"/>
      <c r="BK1652" s="18" t="n"/>
      <c r="BN1652" s="18" t="n"/>
      <c r="BY1652" s="18" t="n"/>
      <c r="CC1652" s="18" t="n"/>
      <c r="CH1652" s="18" t="n"/>
      <c r="CS1652" s="18" t="n"/>
      <c r="DD1652" s="34" t="inlineStr">
        <is>
          <t>X</t>
        </is>
      </c>
    </row>
    <row r="1653">
      <c r="D1653" s="12" t="n"/>
      <c r="E1653" s="14" t="n"/>
      <c r="H1653" s="16" t="n"/>
      <c r="I1653" s="11" t="n"/>
      <c r="J1653" s="33" t="n"/>
      <c r="K1653" s="33" t="n"/>
      <c r="L1653" s="33" t="n"/>
      <c r="M1653" s="33" t="n"/>
      <c r="N1653" s="8" t="n"/>
      <c r="AG1653" s="8" t="n"/>
      <c r="AI1653" s="30" t="n"/>
      <c r="AK1653" s="30" t="n"/>
      <c r="AL1653" s="21" t="n"/>
      <c r="AM1653" s="23" t="n"/>
      <c r="AW1653" s="40" t="n"/>
      <c r="AY1653" s="40" t="n"/>
      <c r="BA1653" s="18" t="n"/>
      <c r="BC1653" s="18" t="n"/>
      <c r="BD1653" s="18" t="n"/>
      <c r="BK1653" s="18" t="n"/>
      <c r="BN1653" s="18" t="n"/>
      <c r="BY1653" s="18" t="n"/>
      <c r="CC1653" s="18" t="n"/>
      <c r="CH1653" s="18" t="n"/>
      <c r="CS1653" s="18" t="n"/>
      <c r="DD1653" s="34" t="inlineStr">
        <is>
          <t>X</t>
        </is>
      </c>
    </row>
    <row r="1654">
      <c r="D1654" s="12" t="n"/>
      <c r="E1654" s="14" t="n"/>
      <c r="H1654" s="16" t="n"/>
      <c r="I1654" s="11" t="n"/>
      <c r="J1654" s="33" t="n"/>
      <c r="K1654" s="33" t="n"/>
      <c r="L1654" s="33" t="n"/>
      <c r="M1654" s="33" t="n"/>
      <c r="N1654" s="8" t="n"/>
      <c r="AG1654" s="8" t="n"/>
      <c r="AI1654" s="30" t="n"/>
      <c r="AK1654" s="30" t="n"/>
      <c r="AL1654" s="21" t="n"/>
      <c r="AM1654" s="23" t="n"/>
      <c r="AW1654" s="40" t="n"/>
      <c r="AY1654" s="40" t="n"/>
      <c r="BA1654" s="18" t="n"/>
      <c r="BC1654" s="18" t="n"/>
      <c r="BD1654" s="18" t="n"/>
      <c r="BK1654" s="18" t="n"/>
      <c r="BN1654" s="18" t="n"/>
      <c r="BY1654" s="18" t="n"/>
      <c r="CC1654" s="18" t="n"/>
      <c r="CH1654" s="18" t="n"/>
      <c r="CS1654" s="18" t="n"/>
      <c r="DD1654" s="34" t="inlineStr">
        <is>
          <t>X</t>
        </is>
      </c>
    </row>
    <row r="1655">
      <c r="D1655" s="12" t="n"/>
      <c r="E1655" s="14" t="n"/>
      <c r="H1655" s="16" t="n"/>
      <c r="I1655" s="11" t="n"/>
      <c r="J1655" s="33" t="n"/>
      <c r="K1655" s="33" t="n"/>
      <c r="L1655" s="33" t="n"/>
      <c r="M1655" s="33" t="n"/>
      <c r="N1655" s="8" t="n"/>
      <c r="AG1655" s="8" t="n"/>
      <c r="AI1655" s="30" t="n"/>
      <c r="AK1655" s="30" t="n"/>
      <c r="AL1655" s="21" t="n"/>
      <c r="AM1655" s="23" t="n"/>
      <c r="AW1655" s="40" t="n"/>
      <c r="AY1655" s="40" t="n"/>
      <c r="BA1655" s="18" t="n"/>
      <c r="BC1655" s="18" t="n"/>
      <c r="BD1655" s="18" t="n"/>
      <c r="BK1655" s="18" t="n"/>
      <c r="BN1655" s="18" t="n"/>
      <c r="BY1655" s="18" t="n"/>
      <c r="CC1655" s="18" t="n"/>
      <c r="CH1655" s="18" t="n"/>
      <c r="CS1655" s="18" t="n"/>
      <c r="DD1655" s="34" t="inlineStr">
        <is>
          <t>X</t>
        </is>
      </c>
    </row>
    <row r="1656">
      <c r="D1656" s="12" t="n"/>
      <c r="E1656" s="14" t="n"/>
      <c r="H1656" s="16" t="n"/>
      <c r="I1656" s="11" t="n"/>
      <c r="J1656" s="33" t="n"/>
      <c r="K1656" s="33" t="n"/>
      <c r="L1656" s="33" t="n"/>
      <c r="M1656" s="33" t="n"/>
      <c r="N1656" s="8" t="n"/>
      <c r="AG1656" s="8" t="n"/>
      <c r="AI1656" s="30" t="n"/>
      <c r="AK1656" s="30" t="n"/>
      <c r="AL1656" s="21" t="n"/>
      <c r="AM1656" s="23" t="n"/>
      <c r="AW1656" s="40" t="n"/>
      <c r="AY1656" s="40" t="n"/>
      <c r="BA1656" s="18" t="n"/>
      <c r="BC1656" s="18" t="n"/>
      <c r="BD1656" s="18" t="n"/>
      <c r="BK1656" s="18" t="n"/>
      <c r="BN1656" s="18" t="n"/>
      <c r="BY1656" s="18" t="n"/>
      <c r="CC1656" s="18" t="n"/>
      <c r="CH1656" s="18" t="n"/>
      <c r="CS1656" s="18" t="n"/>
      <c r="DD1656" s="34" t="inlineStr">
        <is>
          <t>X</t>
        </is>
      </c>
    </row>
    <row r="1657">
      <c r="D1657" s="12" t="n"/>
      <c r="E1657" s="14" t="n"/>
      <c r="H1657" s="16" t="n"/>
      <c r="I1657" s="11" t="n"/>
      <c r="J1657" s="33" t="n"/>
      <c r="K1657" s="33" t="n"/>
      <c r="L1657" s="33" t="n"/>
      <c r="M1657" s="33" t="n"/>
      <c r="N1657" s="8" t="n"/>
      <c r="AG1657" s="8" t="n"/>
      <c r="AI1657" s="30" t="n"/>
      <c r="AK1657" s="30" t="n"/>
      <c r="AL1657" s="21" t="n"/>
      <c r="AM1657" s="23" t="n"/>
      <c r="AW1657" s="40" t="n"/>
      <c r="AY1657" s="40" t="n"/>
      <c r="BA1657" s="18" t="n"/>
      <c r="BC1657" s="18" t="n"/>
      <c r="BD1657" s="18" t="n"/>
      <c r="BK1657" s="18" t="n"/>
      <c r="BN1657" s="18" t="n"/>
      <c r="BY1657" s="18" t="n"/>
      <c r="CC1657" s="18" t="n"/>
      <c r="CH1657" s="18" t="n"/>
      <c r="CS1657" s="18" t="n"/>
      <c r="DD1657" s="34" t="inlineStr">
        <is>
          <t>X</t>
        </is>
      </c>
    </row>
    <row r="1658">
      <c r="D1658" s="12" t="n"/>
      <c r="E1658" s="14" t="n"/>
      <c r="H1658" s="16" t="n"/>
      <c r="I1658" s="11" t="n"/>
      <c r="J1658" s="33" t="n"/>
      <c r="K1658" s="33" t="n"/>
      <c r="L1658" s="33" t="n"/>
      <c r="M1658" s="33" t="n"/>
      <c r="N1658" s="8" t="n"/>
      <c r="AG1658" s="8" t="n"/>
      <c r="AI1658" s="30" t="n"/>
      <c r="AK1658" s="30" t="n"/>
      <c r="AL1658" s="21" t="n"/>
      <c r="AM1658" s="23" t="n"/>
      <c r="AW1658" s="40" t="n"/>
      <c r="AY1658" s="40" t="n"/>
      <c r="BA1658" s="18" t="n"/>
      <c r="BC1658" s="18" t="n"/>
      <c r="BD1658" s="18" t="n"/>
      <c r="BK1658" s="18" t="n"/>
      <c r="BN1658" s="18" t="n"/>
      <c r="BY1658" s="18" t="n"/>
      <c r="CC1658" s="18" t="n"/>
      <c r="CH1658" s="18" t="n"/>
      <c r="CS1658" s="18" t="n"/>
      <c r="DD1658" s="34" t="inlineStr">
        <is>
          <t>X</t>
        </is>
      </c>
    </row>
    <row r="1659">
      <c r="D1659" s="12" t="n"/>
      <c r="E1659" s="14" t="n"/>
      <c r="H1659" s="16" t="n"/>
      <c r="I1659" s="11" t="n"/>
      <c r="J1659" s="33" t="n"/>
      <c r="K1659" s="33" t="n"/>
      <c r="L1659" s="33" t="n"/>
      <c r="M1659" s="33" t="n"/>
      <c r="N1659" s="8" t="n"/>
      <c r="AG1659" s="8" t="n"/>
      <c r="AI1659" s="30" t="n"/>
      <c r="AK1659" s="30" t="n"/>
      <c r="AL1659" s="21" t="n"/>
      <c r="AM1659" s="23" t="n"/>
      <c r="AW1659" s="40" t="n"/>
      <c r="AY1659" s="40" t="n"/>
      <c r="BA1659" s="18" t="n"/>
      <c r="BC1659" s="18" t="n"/>
      <c r="BD1659" s="18" t="n"/>
      <c r="BK1659" s="18" t="n"/>
      <c r="BN1659" s="18" t="n"/>
      <c r="BY1659" s="18" t="n"/>
      <c r="CC1659" s="18" t="n"/>
      <c r="CH1659" s="18" t="n"/>
      <c r="CS1659" s="18" t="n"/>
      <c r="DD1659" s="34" t="inlineStr">
        <is>
          <t>X</t>
        </is>
      </c>
    </row>
    <row r="1660">
      <c r="D1660" s="12" t="n"/>
      <c r="E1660" s="14" t="n"/>
      <c r="H1660" s="16" t="n"/>
      <c r="I1660" s="11" t="n"/>
      <c r="J1660" s="33" t="n"/>
      <c r="K1660" s="33" t="n"/>
      <c r="L1660" s="33" t="n"/>
      <c r="M1660" s="33" t="n"/>
      <c r="N1660" s="8" t="n"/>
      <c r="AG1660" s="8" t="n"/>
      <c r="AI1660" s="30" t="n"/>
      <c r="AK1660" s="30" t="n"/>
      <c r="AL1660" s="21" t="n"/>
      <c r="AM1660" s="23" t="n"/>
      <c r="AW1660" s="40" t="n"/>
      <c r="AY1660" s="40" t="n"/>
      <c r="BA1660" s="18" t="n"/>
      <c r="BC1660" s="18" t="n"/>
      <c r="BD1660" s="18" t="n"/>
      <c r="BK1660" s="18" t="n"/>
      <c r="BN1660" s="18" t="n"/>
      <c r="BY1660" s="18" t="n"/>
      <c r="CC1660" s="18" t="n"/>
      <c r="CH1660" s="18" t="n"/>
      <c r="CS1660" s="18" t="n"/>
      <c r="DD1660" s="34" t="inlineStr">
        <is>
          <t>X</t>
        </is>
      </c>
    </row>
    <row r="1661">
      <c r="D1661" s="12" t="n"/>
      <c r="E1661" s="14" t="n"/>
      <c r="H1661" s="16" t="n"/>
      <c r="I1661" s="11" t="n"/>
      <c r="J1661" s="33" t="n"/>
      <c r="K1661" s="33" t="n"/>
      <c r="L1661" s="33" t="n"/>
      <c r="M1661" s="33" t="n"/>
      <c r="N1661" s="8" t="n"/>
      <c r="AG1661" s="8" t="n"/>
      <c r="AI1661" s="30" t="n"/>
      <c r="AK1661" s="30" t="n"/>
      <c r="AL1661" s="21" t="n"/>
      <c r="AM1661" s="23" t="n"/>
      <c r="AW1661" s="40" t="n"/>
      <c r="AY1661" s="40" t="n"/>
      <c r="BA1661" s="18" t="n"/>
      <c r="BC1661" s="18" t="n"/>
      <c r="BD1661" s="18" t="n"/>
      <c r="BK1661" s="18" t="n"/>
      <c r="BN1661" s="18" t="n"/>
      <c r="BY1661" s="18" t="n"/>
      <c r="CC1661" s="18" t="n"/>
      <c r="CH1661" s="18" t="n"/>
      <c r="CS1661" s="18" t="n"/>
      <c r="DD1661" s="34" t="inlineStr">
        <is>
          <t>X</t>
        </is>
      </c>
    </row>
    <row r="1662">
      <c r="D1662" s="12" t="n"/>
      <c r="E1662" s="14" t="n"/>
      <c r="H1662" s="16" t="n"/>
      <c r="I1662" s="11" t="n"/>
      <c r="J1662" s="33" t="n"/>
      <c r="K1662" s="33" t="n"/>
      <c r="L1662" s="33" t="n"/>
      <c r="M1662" s="33" t="n"/>
      <c r="N1662" s="8" t="n"/>
      <c r="AG1662" s="8" t="n"/>
      <c r="AI1662" s="30" t="n"/>
      <c r="AK1662" s="30" t="n"/>
      <c r="AL1662" s="21" t="n"/>
      <c r="AM1662" s="23" t="n"/>
      <c r="AW1662" s="40" t="n"/>
      <c r="AY1662" s="40" t="n"/>
      <c r="BA1662" s="18" t="n"/>
      <c r="BC1662" s="18" t="n"/>
      <c r="BD1662" s="18" t="n"/>
      <c r="BK1662" s="18" t="n"/>
      <c r="BN1662" s="18" t="n"/>
      <c r="BY1662" s="18" t="n"/>
      <c r="CC1662" s="18" t="n"/>
      <c r="CH1662" s="18" t="n"/>
      <c r="CS1662" s="18" t="n"/>
      <c r="DD1662" s="34" t="inlineStr">
        <is>
          <t>X</t>
        </is>
      </c>
    </row>
    <row r="1663">
      <c r="D1663" s="12" t="n"/>
      <c r="E1663" s="14" t="n"/>
      <c r="H1663" s="16" t="n"/>
      <c r="I1663" s="11" t="n"/>
      <c r="J1663" s="33" t="n"/>
      <c r="K1663" s="33" t="n"/>
      <c r="L1663" s="33" t="n"/>
      <c r="M1663" s="33" t="n"/>
      <c r="N1663" s="8" t="n"/>
      <c r="AG1663" s="8" t="n"/>
      <c r="AI1663" s="30" t="n"/>
      <c r="AK1663" s="30" t="n"/>
      <c r="AL1663" s="21" t="n"/>
      <c r="AM1663" s="23" t="n"/>
      <c r="AW1663" s="40" t="n"/>
      <c r="AY1663" s="40" t="n"/>
      <c r="BA1663" s="18" t="n"/>
      <c r="BC1663" s="18" t="n"/>
      <c r="BD1663" s="18" t="n"/>
      <c r="BK1663" s="18" t="n"/>
      <c r="BN1663" s="18" t="n"/>
      <c r="BY1663" s="18" t="n"/>
      <c r="CC1663" s="18" t="n"/>
      <c r="CH1663" s="18" t="n"/>
      <c r="CS1663" s="18" t="n"/>
      <c r="DD1663" s="34" t="inlineStr">
        <is>
          <t>X</t>
        </is>
      </c>
    </row>
    <row r="1664">
      <c r="D1664" s="12" t="n"/>
      <c r="E1664" s="14" t="n"/>
      <c r="H1664" s="16" t="n"/>
      <c r="I1664" s="11" t="n"/>
      <c r="J1664" s="33" t="n"/>
      <c r="K1664" s="33" t="n"/>
      <c r="L1664" s="33" t="n"/>
      <c r="M1664" s="33" t="n"/>
      <c r="N1664" s="8" t="n"/>
      <c r="AG1664" s="8" t="n"/>
      <c r="AI1664" s="30" t="n"/>
      <c r="AK1664" s="30" t="n"/>
      <c r="AL1664" s="21" t="n"/>
      <c r="AM1664" s="23" t="n"/>
      <c r="AW1664" s="40" t="n"/>
      <c r="AY1664" s="40" t="n"/>
      <c r="BA1664" s="18" t="n"/>
      <c r="BC1664" s="18" t="n"/>
      <c r="BD1664" s="18" t="n"/>
      <c r="BK1664" s="18" t="n"/>
      <c r="BN1664" s="18" t="n"/>
      <c r="BY1664" s="18" t="n"/>
      <c r="CC1664" s="18" t="n"/>
      <c r="CH1664" s="18" t="n"/>
      <c r="CS1664" s="18" t="n"/>
      <c r="DD1664" s="34" t="inlineStr">
        <is>
          <t>X</t>
        </is>
      </c>
    </row>
    <row r="1665">
      <c r="D1665" s="12" t="n"/>
      <c r="E1665" s="14" t="n"/>
      <c r="H1665" s="16" t="n"/>
      <c r="I1665" s="11" t="n"/>
      <c r="J1665" s="33" t="n"/>
      <c r="K1665" s="33" t="n"/>
      <c r="L1665" s="33" t="n"/>
      <c r="M1665" s="33" t="n"/>
      <c r="N1665" s="8" t="n"/>
      <c r="AG1665" s="8" t="n"/>
      <c r="AI1665" s="30" t="n"/>
      <c r="AK1665" s="30" t="n"/>
      <c r="AL1665" s="21" t="n"/>
      <c r="AM1665" s="23" t="n"/>
      <c r="AW1665" s="40" t="n"/>
      <c r="AY1665" s="40" t="n"/>
      <c r="BA1665" s="18" t="n"/>
      <c r="BC1665" s="18" t="n"/>
      <c r="BD1665" s="18" t="n"/>
      <c r="BK1665" s="18" t="n"/>
      <c r="BN1665" s="18" t="n"/>
      <c r="BY1665" s="18" t="n"/>
      <c r="CC1665" s="18" t="n"/>
      <c r="CH1665" s="18" t="n"/>
      <c r="CS1665" s="18" t="n"/>
      <c r="DD1665" s="34" t="inlineStr">
        <is>
          <t>X</t>
        </is>
      </c>
    </row>
    <row r="1666">
      <c r="D1666" s="12" t="n"/>
      <c r="E1666" s="14" t="n"/>
      <c r="H1666" s="16" t="n"/>
      <c r="I1666" s="11" t="n"/>
      <c r="J1666" s="33" t="n"/>
      <c r="K1666" s="33" t="n"/>
      <c r="L1666" s="33" t="n"/>
      <c r="M1666" s="33" t="n"/>
      <c r="N1666" s="8" t="n"/>
      <c r="AG1666" s="8" t="n"/>
      <c r="AI1666" s="30" t="n"/>
      <c r="AK1666" s="30" t="n"/>
      <c r="AL1666" s="21" t="n"/>
      <c r="AM1666" s="23" t="n"/>
      <c r="AW1666" s="40" t="n"/>
      <c r="AY1666" s="40" t="n"/>
      <c r="BA1666" s="18" t="n"/>
      <c r="BC1666" s="18" t="n"/>
      <c r="BD1666" s="18" t="n"/>
      <c r="BK1666" s="18" t="n"/>
      <c r="BN1666" s="18" t="n"/>
      <c r="BY1666" s="18" t="n"/>
      <c r="CC1666" s="18" t="n"/>
      <c r="CH1666" s="18" t="n"/>
      <c r="CS1666" s="18" t="n"/>
      <c r="DD1666" s="34" t="inlineStr">
        <is>
          <t>X</t>
        </is>
      </c>
    </row>
    <row r="1667">
      <c r="D1667" s="12" t="n"/>
      <c r="E1667" s="14" t="n"/>
      <c r="H1667" s="16" t="n"/>
      <c r="I1667" s="11" t="n"/>
      <c r="J1667" s="33" t="n"/>
      <c r="K1667" s="33" t="n"/>
      <c r="L1667" s="33" t="n"/>
      <c r="M1667" s="33" t="n"/>
      <c r="N1667" s="8" t="n"/>
      <c r="AG1667" s="8" t="n"/>
      <c r="AI1667" s="30" t="n"/>
      <c r="AK1667" s="30" t="n"/>
      <c r="AL1667" s="21" t="n"/>
      <c r="AM1667" s="23" t="n"/>
      <c r="AW1667" s="40" t="n"/>
      <c r="AY1667" s="40" t="n"/>
      <c r="BA1667" s="18" t="n"/>
      <c r="BC1667" s="18" t="n"/>
      <c r="BD1667" s="18" t="n"/>
      <c r="BK1667" s="18" t="n"/>
      <c r="BN1667" s="18" t="n"/>
      <c r="BY1667" s="18" t="n"/>
      <c r="CC1667" s="18" t="n"/>
      <c r="CH1667" s="18" t="n"/>
      <c r="CS1667" s="18" t="n"/>
      <c r="DD1667" s="34" t="inlineStr">
        <is>
          <t>X</t>
        </is>
      </c>
    </row>
    <row r="1668">
      <c r="D1668" s="12" t="n"/>
      <c r="E1668" s="14" t="n"/>
      <c r="H1668" s="16" t="n"/>
      <c r="I1668" s="11" t="n"/>
      <c r="J1668" s="33" t="n"/>
      <c r="K1668" s="33" t="n"/>
      <c r="L1668" s="33" t="n"/>
      <c r="M1668" s="33" t="n"/>
      <c r="N1668" s="8" t="n"/>
      <c r="AG1668" s="8" t="n"/>
      <c r="AI1668" s="30" t="n"/>
      <c r="AK1668" s="30" t="n"/>
      <c r="AL1668" s="21" t="n"/>
      <c r="AM1668" s="23" t="n"/>
      <c r="AW1668" s="40" t="n"/>
      <c r="AY1668" s="40" t="n"/>
      <c r="BA1668" s="18" t="n"/>
      <c r="BC1668" s="18" t="n"/>
      <c r="BD1668" s="18" t="n"/>
      <c r="BK1668" s="18" t="n"/>
      <c r="BN1668" s="18" t="n"/>
      <c r="BY1668" s="18" t="n"/>
      <c r="CC1668" s="18" t="n"/>
      <c r="CH1668" s="18" t="n"/>
      <c r="CS1668" s="18" t="n"/>
      <c r="DD1668" s="34" t="inlineStr">
        <is>
          <t>X</t>
        </is>
      </c>
    </row>
    <row r="1669">
      <c r="D1669" s="12" t="n"/>
      <c r="E1669" s="14" t="n"/>
      <c r="H1669" s="16" t="n"/>
      <c r="I1669" s="11" t="n"/>
      <c r="J1669" s="33" t="n"/>
      <c r="K1669" s="33" t="n"/>
      <c r="L1669" s="33" t="n"/>
      <c r="M1669" s="33" t="n"/>
      <c r="N1669" s="8" t="n"/>
      <c r="AG1669" s="8" t="n"/>
      <c r="AI1669" s="30" t="n"/>
      <c r="AK1669" s="30" t="n"/>
      <c r="AL1669" s="21" t="n"/>
      <c r="AM1669" s="23" t="n"/>
      <c r="AW1669" s="40" t="n"/>
      <c r="AY1669" s="40" t="n"/>
      <c r="BA1669" s="18" t="n"/>
      <c r="BC1669" s="18" t="n"/>
      <c r="BD1669" s="18" t="n"/>
      <c r="BK1669" s="18" t="n"/>
      <c r="BN1669" s="18" t="n"/>
      <c r="BY1669" s="18" t="n"/>
      <c r="CC1669" s="18" t="n"/>
      <c r="CH1669" s="18" t="n"/>
      <c r="CS1669" s="18" t="n"/>
      <c r="DD1669" s="34" t="inlineStr">
        <is>
          <t>X</t>
        </is>
      </c>
    </row>
    <row r="1670">
      <c r="D1670" s="12" t="n"/>
      <c r="E1670" s="14" t="n"/>
      <c r="H1670" s="16" t="n"/>
      <c r="I1670" s="11" t="n"/>
      <c r="J1670" s="33" t="n"/>
      <c r="K1670" s="33" t="n"/>
      <c r="L1670" s="33" t="n"/>
      <c r="M1670" s="33" t="n"/>
      <c r="N1670" s="8" t="n"/>
      <c r="AG1670" s="8" t="n"/>
      <c r="AI1670" s="30" t="n"/>
      <c r="AK1670" s="30" t="n"/>
      <c r="AL1670" s="21" t="n"/>
      <c r="AM1670" s="23" t="n"/>
      <c r="AW1670" s="40" t="n"/>
      <c r="AY1670" s="40" t="n"/>
      <c r="BA1670" s="18" t="n"/>
      <c r="BC1670" s="18" t="n"/>
      <c r="BD1670" s="18" t="n"/>
      <c r="BK1670" s="18" t="n"/>
      <c r="BN1670" s="18" t="n"/>
      <c r="BY1670" s="18" t="n"/>
      <c r="CC1670" s="18" t="n"/>
      <c r="CH1670" s="18" t="n"/>
      <c r="CS1670" s="18" t="n"/>
      <c r="DD1670" s="34" t="inlineStr">
        <is>
          <t>X</t>
        </is>
      </c>
    </row>
    <row r="1671">
      <c r="D1671" s="12" t="n"/>
      <c r="E1671" s="14" t="n"/>
      <c r="H1671" s="16" t="n"/>
      <c r="I1671" s="11" t="n"/>
      <c r="J1671" s="33" t="n"/>
      <c r="K1671" s="33" t="n"/>
      <c r="L1671" s="33" t="n"/>
      <c r="M1671" s="33" t="n"/>
      <c r="N1671" s="8" t="n"/>
      <c r="AG1671" s="8" t="n"/>
      <c r="AI1671" s="30" t="n"/>
      <c r="AK1671" s="30" t="n"/>
      <c r="AL1671" s="21" t="n"/>
      <c r="AM1671" s="23" t="n"/>
      <c r="AW1671" s="40" t="n"/>
      <c r="AY1671" s="40" t="n"/>
      <c r="BA1671" s="18" t="n"/>
      <c r="BC1671" s="18" t="n"/>
      <c r="BD1671" s="18" t="n"/>
      <c r="BK1671" s="18" t="n"/>
      <c r="BN1671" s="18" t="n"/>
      <c r="BY1671" s="18" t="n"/>
      <c r="CC1671" s="18" t="n"/>
      <c r="CH1671" s="18" t="n"/>
      <c r="CS1671" s="18" t="n"/>
      <c r="DD1671" s="34" t="inlineStr">
        <is>
          <t>X</t>
        </is>
      </c>
    </row>
    <row r="1672">
      <c r="D1672" s="12" t="n"/>
      <c r="E1672" s="14" t="n"/>
      <c r="H1672" s="16" t="n"/>
      <c r="I1672" s="11" t="n"/>
      <c r="J1672" s="33" t="n"/>
      <c r="K1672" s="33" t="n"/>
      <c r="L1672" s="33" t="n"/>
      <c r="M1672" s="33" t="n"/>
      <c r="N1672" s="8" t="n"/>
      <c r="AG1672" s="8" t="n"/>
      <c r="AI1672" s="30" t="n"/>
      <c r="AK1672" s="30" t="n"/>
      <c r="AL1672" s="21" t="n"/>
      <c r="AM1672" s="23" t="n"/>
      <c r="AW1672" s="40" t="n"/>
      <c r="AY1672" s="40" t="n"/>
      <c r="BA1672" s="18" t="n"/>
      <c r="BC1672" s="18" t="n"/>
      <c r="BD1672" s="18" t="n"/>
      <c r="BK1672" s="18" t="n"/>
      <c r="BN1672" s="18" t="n"/>
      <c r="BY1672" s="18" t="n"/>
      <c r="CC1672" s="18" t="n"/>
      <c r="CH1672" s="18" t="n"/>
      <c r="CS1672" s="18" t="n"/>
      <c r="DD1672" s="34" t="inlineStr">
        <is>
          <t>X</t>
        </is>
      </c>
    </row>
    <row r="1673">
      <c r="D1673" s="12" t="n"/>
      <c r="E1673" s="14" t="n"/>
      <c r="H1673" s="16" t="n"/>
      <c r="I1673" s="11" t="n"/>
      <c r="J1673" s="33" t="n"/>
      <c r="K1673" s="33" t="n"/>
      <c r="L1673" s="33" t="n"/>
      <c r="M1673" s="33" t="n"/>
      <c r="N1673" s="8" t="n"/>
      <c r="AG1673" s="8" t="n"/>
      <c r="AI1673" s="30" t="n"/>
      <c r="AK1673" s="30" t="n"/>
      <c r="AL1673" s="21" t="n"/>
      <c r="AM1673" s="23" t="n"/>
      <c r="AW1673" s="40" t="n"/>
      <c r="AY1673" s="40" t="n"/>
      <c r="BA1673" s="18" t="n"/>
      <c r="BC1673" s="18" t="n"/>
      <c r="BD1673" s="18" t="n"/>
      <c r="BK1673" s="18" t="n"/>
      <c r="BN1673" s="18" t="n"/>
      <c r="BY1673" s="18" t="n"/>
      <c r="CC1673" s="18" t="n"/>
      <c r="CH1673" s="18" t="n"/>
      <c r="CS1673" s="18" t="n"/>
      <c r="DD1673" s="34" t="inlineStr">
        <is>
          <t>X</t>
        </is>
      </c>
    </row>
    <row r="1674">
      <c r="D1674" s="12" t="n"/>
      <c r="E1674" s="14" t="n"/>
      <c r="H1674" s="16" t="n"/>
      <c r="I1674" s="11" t="n"/>
      <c r="J1674" s="33" t="n"/>
      <c r="K1674" s="33" t="n"/>
      <c r="L1674" s="33" t="n"/>
      <c r="M1674" s="33" t="n"/>
      <c r="N1674" s="8" t="n"/>
      <c r="AG1674" s="8" t="n"/>
      <c r="AI1674" s="30" t="n"/>
      <c r="AK1674" s="30" t="n"/>
      <c r="AL1674" s="21" t="n"/>
      <c r="AM1674" s="23" t="n"/>
      <c r="AW1674" s="40" t="n"/>
      <c r="AY1674" s="40" t="n"/>
      <c r="BA1674" s="18" t="n"/>
      <c r="BC1674" s="18" t="n"/>
      <c r="BD1674" s="18" t="n"/>
      <c r="BK1674" s="18" t="n"/>
      <c r="BN1674" s="18" t="n"/>
      <c r="BY1674" s="18" t="n"/>
      <c r="CC1674" s="18" t="n"/>
      <c r="CH1674" s="18" t="n"/>
      <c r="CS1674" s="18" t="n"/>
      <c r="DD1674" s="34" t="inlineStr">
        <is>
          <t>X</t>
        </is>
      </c>
    </row>
    <row r="1675">
      <c r="D1675" s="12" t="n"/>
      <c r="E1675" s="14" t="n"/>
      <c r="H1675" s="16" t="n"/>
      <c r="I1675" s="11" t="n"/>
      <c r="J1675" s="33" t="n"/>
      <c r="K1675" s="33" t="n"/>
      <c r="L1675" s="33" t="n"/>
      <c r="M1675" s="33" t="n"/>
      <c r="N1675" s="8" t="n"/>
      <c r="AG1675" s="8" t="n"/>
      <c r="AI1675" s="30" t="n"/>
      <c r="AK1675" s="30" t="n"/>
      <c r="AL1675" s="21" t="n"/>
      <c r="AM1675" s="23" t="n"/>
      <c r="AW1675" s="40" t="n"/>
      <c r="AY1675" s="40" t="n"/>
      <c r="BA1675" s="18" t="n"/>
      <c r="BC1675" s="18" t="n"/>
      <c r="BD1675" s="18" t="n"/>
      <c r="BK1675" s="18" t="n"/>
      <c r="BN1675" s="18" t="n"/>
      <c r="BY1675" s="18" t="n"/>
      <c r="CC1675" s="18" t="n"/>
      <c r="CH1675" s="18" t="n"/>
      <c r="CS1675" s="18" t="n"/>
      <c r="DD1675" s="34" t="inlineStr">
        <is>
          <t>X</t>
        </is>
      </c>
    </row>
    <row r="1676">
      <c r="D1676" s="12" t="n"/>
      <c r="E1676" s="14" t="n"/>
      <c r="H1676" s="16" t="n"/>
      <c r="I1676" s="11" t="n"/>
      <c r="J1676" s="33" t="n"/>
      <c r="K1676" s="33" t="n"/>
      <c r="L1676" s="33" t="n"/>
      <c r="M1676" s="33" t="n"/>
      <c r="N1676" s="8" t="n"/>
      <c r="AG1676" s="8" t="n"/>
      <c r="AI1676" s="30" t="n"/>
      <c r="AK1676" s="30" t="n"/>
      <c r="AL1676" s="21" t="n"/>
      <c r="AM1676" s="23" t="n"/>
      <c r="AW1676" s="40" t="n"/>
      <c r="AY1676" s="40" t="n"/>
      <c r="BA1676" s="18" t="n"/>
      <c r="BC1676" s="18" t="n"/>
      <c r="BD1676" s="18" t="n"/>
      <c r="BK1676" s="18" t="n"/>
      <c r="BN1676" s="18" t="n"/>
      <c r="BY1676" s="18" t="n"/>
      <c r="CC1676" s="18" t="n"/>
      <c r="CH1676" s="18" t="n"/>
      <c r="CS1676" s="18" t="n"/>
      <c r="DD1676" s="34" t="inlineStr">
        <is>
          <t>X</t>
        </is>
      </c>
    </row>
    <row r="1677">
      <c r="D1677" s="12" t="n"/>
      <c r="E1677" s="14" t="n"/>
      <c r="H1677" s="16" t="n"/>
      <c r="I1677" s="11" t="n"/>
      <c r="J1677" s="33" t="n"/>
      <c r="K1677" s="33" t="n"/>
      <c r="L1677" s="33" t="n"/>
      <c r="M1677" s="33" t="n"/>
      <c r="N1677" s="8" t="n"/>
      <c r="AG1677" s="8" t="n"/>
      <c r="AI1677" s="30" t="n"/>
      <c r="AK1677" s="30" t="n"/>
      <c r="AL1677" s="21" t="n"/>
      <c r="AM1677" s="23" t="n"/>
      <c r="AW1677" s="40" t="n"/>
      <c r="AY1677" s="40" t="n"/>
      <c r="BA1677" s="18" t="n"/>
      <c r="BC1677" s="18" t="n"/>
      <c r="BD1677" s="18" t="n"/>
      <c r="BK1677" s="18" t="n"/>
      <c r="BN1677" s="18" t="n"/>
      <c r="BY1677" s="18" t="n"/>
      <c r="CC1677" s="18" t="n"/>
      <c r="CH1677" s="18" t="n"/>
      <c r="CS1677" s="18" t="n"/>
      <c r="DD1677" s="34" t="inlineStr">
        <is>
          <t>X</t>
        </is>
      </c>
    </row>
    <row r="1678">
      <c r="D1678" s="12" t="n"/>
      <c r="E1678" s="14" t="n"/>
      <c r="H1678" s="16" t="n"/>
      <c r="I1678" s="11" t="n"/>
      <c r="J1678" s="33" t="n"/>
      <c r="K1678" s="33" t="n"/>
      <c r="L1678" s="33" t="n"/>
      <c r="M1678" s="33" t="n"/>
      <c r="N1678" s="8" t="n"/>
      <c r="AG1678" s="8" t="n"/>
      <c r="AI1678" s="30" t="n"/>
      <c r="AK1678" s="30" t="n"/>
      <c r="AL1678" s="21" t="n"/>
      <c r="AM1678" s="23" t="n"/>
      <c r="AW1678" s="40" t="n"/>
      <c r="AY1678" s="40" t="n"/>
      <c r="BA1678" s="18" t="n"/>
      <c r="BC1678" s="18" t="n"/>
      <c r="BD1678" s="18" t="n"/>
      <c r="BK1678" s="18" t="n"/>
      <c r="BN1678" s="18" t="n"/>
      <c r="BY1678" s="18" t="n"/>
      <c r="CC1678" s="18" t="n"/>
      <c r="CH1678" s="18" t="n"/>
      <c r="CS1678" s="18" t="n"/>
      <c r="DD1678" s="34" t="inlineStr">
        <is>
          <t>X</t>
        </is>
      </c>
    </row>
    <row r="1679">
      <c r="D1679" s="12" t="n"/>
      <c r="E1679" s="14" t="n"/>
      <c r="H1679" s="16" t="n"/>
      <c r="I1679" s="11" t="n"/>
      <c r="J1679" s="33" t="n"/>
      <c r="K1679" s="33" t="n"/>
      <c r="L1679" s="33" t="n"/>
      <c r="M1679" s="33" t="n"/>
      <c r="N1679" s="8" t="n"/>
      <c r="AG1679" s="8" t="n"/>
      <c r="AI1679" s="30" t="n"/>
      <c r="AK1679" s="30" t="n"/>
      <c r="AL1679" s="21" t="n"/>
      <c r="AM1679" s="23" t="n"/>
      <c r="AW1679" s="40" t="n"/>
      <c r="AY1679" s="40" t="n"/>
      <c r="BA1679" s="18" t="n"/>
      <c r="BC1679" s="18" t="n"/>
      <c r="BD1679" s="18" t="n"/>
      <c r="BK1679" s="18" t="n"/>
      <c r="BN1679" s="18" t="n"/>
      <c r="BY1679" s="18" t="n"/>
      <c r="CC1679" s="18" t="n"/>
      <c r="CH1679" s="18" t="n"/>
      <c r="CS1679" s="18" t="n"/>
      <c r="DD1679" s="34" t="inlineStr">
        <is>
          <t>X</t>
        </is>
      </c>
    </row>
    <row r="1680">
      <c r="D1680" s="12" t="n"/>
      <c r="E1680" s="14" t="n"/>
      <c r="H1680" s="16" t="n"/>
      <c r="I1680" s="11" t="n"/>
      <c r="J1680" s="33" t="n"/>
      <c r="K1680" s="33" t="n"/>
      <c r="L1680" s="33" t="n"/>
      <c r="M1680" s="33" t="n"/>
      <c r="N1680" s="8" t="n"/>
      <c r="AG1680" s="8" t="n"/>
      <c r="AI1680" s="30" t="n"/>
      <c r="AK1680" s="30" t="n"/>
      <c r="AL1680" s="21" t="n"/>
      <c r="AM1680" s="23" t="n"/>
      <c r="AW1680" s="40" t="n"/>
      <c r="AY1680" s="40" t="n"/>
      <c r="BA1680" s="18" t="n"/>
      <c r="BC1680" s="18" t="n"/>
      <c r="BD1680" s="18" t="n"/>
      <c r="BK1680" s="18" t="n"/>
      <c r="BN1680" s="18" t="n"/>
      <c r="BY1680" s="18" t="n"/>
      <c r="CC1680" s="18" t="n"/>
      <c r="CH1680" s="18" t="n"/>
      <c r="CS1680" s="18" t="n"/>
      <c r="DD1680" s="34" t="inlineStr">
        <is>
          <t>X</t>
        </is>
      </c>
    </row>
    <row r="1681">
      <c r="D1681" s="12" t="n"/>
      <c r="E1681" s="14" t="n"/>
      <c r="H1681" s="16" t="n"/>
      <c r="I1681" s="11" t="n"/>
      <c r="J1681" s="33" t="n"/>
      <c r="K1681" s="33" t="n"/>
      <c r="L1681" s="33" t="n"/>
      <c r="M1681" s="33" t="n"/>
      <c r="N1681" s="8" t="n"/>
      <c r="AG1681" s="8" t="n"/>
      <c r="AI1681" s="30" t="n"/>
      <c r="AK1681" s="30" t="n"/>
      <c r="AL1681" s="21" t="n"/>
      <c r="AM1681" s="23" t="n"/>
      <c r="AW1681" s="40" t="n"/>
      <c r="AY1681" s="40" t="n"/>
      <c r="BA1681" s="18" t="n"/>
      <c r="BC1681" s="18" t="n"/>
      <c r="BD1681" s="18" t="n"/>
      <c r="BK1681" s="18" t="n"/>
      <c r="BN1681" s="18" t="n"/>
      <c r="BY1681" s="18" t="n"/>
      <c r="CC1681" s="18" t="n"/>
      <c r="CH1681" s="18" t="n"/>
      <c r="CS1681" s="18" t="n"/>
      <c r="DD1681" s="34" t="inlineStr">
        <is>
          <t>X</t>
        </is>
      </c>
    </row>
    <row r="1682">
      <c r="D1682" s="12" t="n"/>
      <c r="E1682" s="14" t="n"/>
      <c r="H1682" s="16" t="n"/>
      <c r="I1682" s="11" t="n"/>
      <c r="J1682" s="33" t="n"/>
      <c r="K1682" s="33" t="n"/>
      <c r="L1682" s="33" t="n"/>
      <c r="M1682" s="33" t="n"/>
      <c r="N1682" s="8" t="n"/>
      <c r="AG1682" s="8" t="n"/>
      <c r="AI1682" s="30" t="n"/>
      <c r="AK1682" s="30" t="n"/>
      <c r="AL1682" s="21" t="n"/>
      <c r="AM1682" s="23" t="n"/>
      <c r="AW1682" s="40" t="n"/>
      <c r="AY1682" s="40" t="n"/>
      <c r="BA1682" s="18" t="n"/>
      <c r="BC1682" s="18" t="n"/>
      <c r="BD1682" s="18" t="n"/>
      <c r="BK1682" s="18" t="n"/>
      <c r="BN1682" s="18" t="n"/>
      <c r="BY1682" s="18" t="n"/>
      <c r="CC1682" s="18" t="n"/>
      <c r="CH1682" s="18" t="n"/>
      <c r="CS1682" s="18" t="n"/>
      <c r="DD1682" s="34" t="inlineStr">
        <is>
          <t>X</t>
        </is>
      </c>
    </row>
    <row r="1683">
      <c r="D1683" s="12" t="n"/>
      <c r="E1683" s="14" t="n"/>
      <c r="H1683" s="16" t="n"/>
      <c r="I1683" s="11" t="n"/>
      <c r="J1683" s="33" t="n"/>
      <c r="K1683" s="33" t="n"/>
      <c r="L1683" s="33" t="n"/>
      <c r="M1683" s="33" t="n"/>
      <c r="N1683" s="8" t="n"/>
      <c r="AG1683" s="8" t="n"/>
      <c r="AI1683" s="30" t="n"/>
      <c r="AK1683" s="30" t="n"/>
      <c r="AL1683" s="21" t="n"/>
      <c r="AM1683" s="23" t="n"/>
      <c r="AW1683" s="40" t="n"/>
      <c r="AY1683" s="40" t="n"/>
      <c r="BA1683" s="18" t="n"/>
      <c r="BC1683" s="18" t="n"/>
      <c r="BD1683" s="18" t="n"/>
      <c r="BK1683" s="18" t="n"/>
      <c r="BN1683" s="18" t="n"/>
      <c r="BY1683" s="18" t="n"/>
      <c r="CC1683" s="18" t="n"/>
      <c r="CH1683" s="18" t="n"/>
      <c r="CS1683" s="18" t="n"/>
      <c r="DD1683" s="34" t="inlineStr">
        <is>
          <t>X</t>
        </is>
      </c>
    </row>
    <row r="1684">
      <c r="D1684" s="12" t="n"/>
      <c r="E1684" s="14" t="n"/>
      <c r="H1684" s="16" t="n"/>
      <c r="I1684" s="11" t="n"/>
      <c r="J1684" s="33" t="n"/>
      <c r="K1684" s="33" t="n"/>
      <c r="L1684" s="33" t="n"/>
      <c r="M1684" s="33" t="n"/>
      <c r="N1684" s="8" t="n"/>
      <c r="AG1684" s="8" t="n"/>
      <c r="AI1684" s="30" t="n"/>
      <c r="AK1684" s="30" t="n"/>
      <c r="AL1684" s="21" t="n"/>
      <c r="AM1684" s="23" t="n"/>
      <c r="AW1684" s="40" t="n"/>
      <c r="AY1684" s="40" t="n"/>
      <c r="BA1684" s="18" t="n"/>
      <c r="BC1684" s="18" t="n"/>
      <c r="BD1684" s="18" t="n"/>
      <c r="BK1684" s="18" t="n"/>
      <c r="BN1684" s="18" t="n"/>
      <c r="BY1684" s="18" t="n"/>
      <c r="CC1684" s="18" t="n"/>
      <c r="CH1684" s="18" t="n"/>
      <c r="CS1684" s="18" t="n"/>
      <c r="DD1684" s="34" t="inlineStr">
        <is>
          <t>X</t>
        </is>
      </c>
    </row>
    <row r="1685">
      <c r="D1685" s="12" t="n"/>
      <c r="E1685" s="14" t="n"/>
      <c r="H1685" s="16" t="n"/>
      <c r="I1685" s="11" t="n"/>
      <c r="J1685" s="33" t="n"/>
      <c r="K1685" s="33" t="n"/>
      <c r="L1685" s="33" t="n"/>
      <c r="M1685" s="33" t="n"/>
      <c r="N1685" s="8" t="n"/>
      <c r="AG1685" s="8" t="n"/>
      <c r="AI1685" s="30" t="n"/>
      <c r="AK1685" s="30" t="n"/>
      <c r="AL1685" s="21" t="n"/>
      <c r="AM1685" s="23" t="n"/>
      <c r="AW1685" s="40" t="n"/>
      <c r="AY1685" s="40" t="n"/>
      <c r="BA1685" s="18" t="n"/>
      <c r="BC1685" s="18" t="n"/>
      <c r="BD1685" s="18" t="n"/>
      <c r="BK1685" s="18" t="n"/>
      <c r="BN1685" s="18" t="n"/>
      <c r="BY1685" s="18" t="n"/>
      <c r="CC1685" s="18" t="n"/>
      <c r="CH1685" s="18" t="n"/>
      <c r="CS1685" s="18" t="n"/>
      <c r="DD1685" s="34" t="inlineStr">
        <is>
          <t>X</t>
        </is>
      </c>
    </row>
  </sheetData>
  <autoFilter ref="A1:CX1685"/>
  <conditionalFormatting sqref="A84:B84 A88:B88 A100:B100 A115:B115 A121:B121 BQ121:BQ123 AZ122:BP123 A136:B137 D137:M137 A138:M142 A267:B267 AZ124:BQ135 A347:B347 A383:B383 BR121:CC135 A434:B434 N137:O142 P1:R479 A503:B503 D503:M503 BR503:CH504 A504:M517 D121:O121 A122:O135 D84:O84 D88:O88 D100:O100 D115:O115 D136:O136 D267:O267 A143:O266 A116:O120 A101:O114 A89:O99 A85:O87 A1:O83 A268:O346 D347:O347 A348:O382 D383:O383 A384:O433 D434:O434 S122:AY135 S121:BP121 S136:CC346 N503:BQ517 A502:CH502 S1:CC120 CD1:CX346 CI502:CX504 BR505:CX517 S347:CX479 A480:CX501 CY1:XFD1048576 A518:CX739 V762:V769 U763:U768 U756:V761 A741:T769 U741:AM755 W756:AM769 A740:AW740 AN741:AW769 AX740:CX769 A435:O479 A770:CX1048576">
    <cfRule type="containsBlanks" priority="19" dxfId="0">
      <formula>LEN(TRIM(A1))=0</formula>
    </cfRule>
  </conditionalFormatting>
  <conditionalFormatting sqref="Y19:Y34">
    <cfRule type="containsBlanks" priority="18" dxfId="0">
      <formula>LEN(TRIM(Y19))=0</formula>
    </cfRule>
  </conditionalFormatting>
  <conditionalFormatting sqref="C84">
    <cfRule type="duplicateValues" priority="16" dxfId="20"/>
  </conditionalFormatting>
  <conditionalFormatting sqref="C88">
    <cfRule type="duplicateValues" priority="14" dxfId="20"/>
  </conditionalFormatting>
  <conditionalFormatting sqref="C100">
    <cfRule type="duplicateValues" priority="13" dxfId="20"/>
  </conditionalFormatting>
  <conditionalFormatting sqref="C115">
    <cfRule type="duplicateValues" priority="12" dxfId="20"/>
  </conditionalFormatting>
  <conditionalFormatting sqref="C121">
    <cfRule type="duplicateValues" priority="11" dxfId="20"/>
  </conditionalFormatting>
  <conditionalFormatting sqref="C136">
    <cfRule type="duplicateValues" priority="7" dxfId="20"/>
  </conditionalFormatting>
  <conditionalFormatting sqref="C137">
    <cfRule type="duplicateValues" priority="6" dxfId="20"/>
  </conditionalFormatting>
  <conditionalFormatting sqref="C267">
    <cfRule type="duplicateValues" priority="5" dxfId="20"/>
  </conditionalFormatting>
  <conditionalFormatting sqref="C347">
    <cfRule type="duplicateValues" priority="4" dxfId="20"/>
  </conditionalFormatting>
  <conditionalFormatting sqref="C383">
    <cfRule type="duplicateValues" priority="3" dxfId="20"/>
  </conditionalFormatting>
  <conditionalFormatting sqref="C434">
    <cfRule type="duplicateValues" priority="2" dxfId="20"/>
  </conditionalFormatting>
  <conditionalFormatting sqref="C503">
    <cfRule type="duplicateValues" priority="1" dxfId="20"/>
  </conditionalFormatting>
  <pageMargins left="0.7" right="0.7" top="0.75" bottom="0.75" header="0.3" footer="0.3"/>
  <pageSetup orientation="portrait" paperSize="9" verticalDpi="3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J108"/>
  <sheetViews>
    <sheetView workbookViewId="0">
      <selection activeCell="E13" sqref="E13"/>
    </sheetView>
  </sheetViews>
  <sheetFormatPr baseColWidth="8" defaultRowHeight="15"/>
  <cols>
    <col width="19.7109375" customWidth="1" style="231" min="1" max="1"/>
    <col width="40" bestFit="1" customWidth="1" style="173" min="2" max="2"/>
    <col width="14.85546875" bestFit="1" customWidth="1" style="231" min="4" max="4"/>
    <col width="17.5703125" bestFit="1" customWidth="1" style="42" min="5" max="5"/>
    <col width="13.85546875" bestFit="1" customWidth="1" style="231" min="6" max="6"/>
  </cols>
  <sheetData>
    <row r="1">
      <c r="A1" s="95" t="inlineStr">
        <is>
          <t>var_name</t>
        </is>
      </c>
      <c r="B1" s="172" t="inlineStr">
        <is>
          <t>var_name_verbose</t>
        </is>
      </c>
      <c r="C1" s="95" t="inlineStr">
        <is>
          <t>data_type</t>
        </is>
      </c>
      <c r="D1" s="95" t="inlineStr">
        <is>
          <t>group_category</t>
        </is>
      </c>
      <c r="E1" s="179" t="inlineStr">
        <is>
          <t>variable_summary</t>
        </is>
      </c>
      <c r="F1" s="180" t="inlineStr">
        <is>
          <t>pcc_sum_stats</t>
        </is>
      </c>
      <c r="G1" s="180" t="inlineStr">
        <is>
          <t>equal</t>
        </is>
      </c>
      <c r="H1" s="180" t="inlineStr">
        <is>
          <t>gtlt</t>
        </is>
      </c>
      <c r="I1" s="94" t="inlineStr">
        <is>
          <t>bma</t>
        </is>
      </c>
      <c r="J1" s="93" t="inlineStr">
        <is>
          <t>bpe</t>
        </is>
      </c>
    </row>
    <row r="2">
      <c r="A2" s="28" t="inlineStr">
        <is>
          <t>obs_n</t>
        </is>
      </c>
      <c r="B2" s="183" t="inlineStr">
        <is>
          <t>Observation Number</t>
        </is>
      </c>
      <c r="C2" t="inlineStr">
        <is>
          <t>int</t>
        </is>
      </c>
      <c r="D2" t="n">
        <v>1</v>
      </c>
      <c r="E2" s="42" t="b">
        <v>0</v>
      </c>
      <c r="F2" t="b">
        <v>0</v>
      </c>
      <c r="I2" t="b">
        <v>0</v>
      </c>
    </row>
    <row r="3">
      <c r="A3" s="28" t="inlineStr">
        <is>
          <t>study_id</t>
        </is>
      </c>
      <c r="B3" s="183" t="inlineStr">
        <is>
          <t>Study ID</t>
        </is>
      </c>
      <c r="C3" t="inlineStr">
        <is>
          <t>int</t>
        </is>
      </c>
      <c r="D3" t="n">
        <v>2</v>
      </c>
      <c r="E3" s="42" t="b">
        <v>0</v>
      </c>
      <c r="F3" t="b">
        <v>0</v>
      </c>
      <c r="I3" t="b">
        <v>0</v>
      </c>
    </row>
    <row r="4">
      <c r="A4" s="28" t="inlineStr">
        <is>
          <t>study_name</t>
        </is>
      </c>
      <c r="B4" s="183" t="inlineStr">
        <is>
          <t>Study Name</t>
        </is>
      </c>
      <c r="C4" t="inlineStr">
        <is>
          <t>category</t>
        </is>
      </c>
      <c r="D4" t="n">
        <v>3</v>
      </c>
      <c r="E4" s="42" t="b">
        <v>0</v>
      </c>
      <c r="F4" t="b">
        <v>0</v>
      </c>
      <c r="I4" t="b">
        <v>0</v>
      </c>
    </row>
    <row r="5">
      <c r="A5" s="182" t="inlineStr">
        <is>
          <t>effect_orig</t>
        </is>
      </c>
      <c r="B5" s="174" t="inlineStr">
        <is>
          <t>Original Effect</t>
        </is>
      </c>
      <c r="C5" t="inlineStr">
        <is>
          <t>float</t>
        </is>
      </c>
      <c r="D5" t="n">
        <v>4</v>
      </c>
      <c r="E5" s="42" t="b">
        <v>1</v>
      </c>
      <c r="F5" t="b">
        <v>0</v>
      </c>
      <c r="I5" t="b">
        <v>0</v>
      </c>
    </row>
    <row r="6">
      <c r="A6" s="28" t="inlineStr">
        <is>
          <t>se_orig</t>
        </is>
      </c>
      <c r="B6" s="183" t="inlineStr">
        <is>
          <t>Effect Standard Error</t>
        </is>
      </c>
      <c r="C6" t="inlineStr">
        <is>
          <t>float</t>
        </is>
      </c>
      <c r="D6" t="n">
        <v>5</v>
      </c>
      <c r="E6" s="42" t="b">
        <v>1</v>
      </c>
      <c r="F6" t="b">
        <v>0</v>
      </c>
      <c r="I6" t="b">
        <v>0</v>
      </c>
    </row>
    <row r="7">
      <c r="A7" s="28" t="inlineStr">
        <is>
          <t>t_stat</t>
        </is>
      </c>
      <c r="B7" s="183" t="inlineStr">
        <is>
          <t>T-Statistic</t>
        </is>
      </c>
      <c r="C7" t="inlineStr">
        <is>
          <t>float</t>
        </is>
      </c>
      <c r="D7" t="n">
        <v>6</v>
      </c>
      <c r="E7" s="42" t="b">
        <v>1</v>
      </c>
      <c r="F7" t="b">
        <v>1</v>
      </c>
      <c r="H7" t="inlineStr">
        <is>
          <t>MED</t>
        </is>
      </c>
      <c r="I7" t="b">
        <v>0</v>
      </c>
    </row>
    <row r="8">
      <c r="A8" s="28" t="inlineStr">
        <is>
          <t>95_lower_orig</t>
        </is>
      </c>
      <c r="B8" s="183" t="inlineStr">
        <is>
          <t>95% CI Lower Bound of Original Effect</t>
        </is>
      </c>
      <c r="C8" t="inlineStr">
        <is>
          <t>float</t>
        </is>
      </c>
      <c r="D8" t="n">
        <v>7</v>
      </c>
      <c r="E8" s="42" t="b">
        <v>0</v>
      </c>
      <c r="F8" t="b">
        <v>0</v>
      </c>
      <c r="I8" t="b">
        <v>0</v>
      </c>
    </row>
    <row r="9">
      <c r="A9" s="28" t="inlineStr">
        <is>
          <t>95_upper_orig</t>
        </is>
      </c>
      <c r="B9" s="183" t="inlineStr">
        <is>
          <t>95% CI Upper Bound of Original Effect</t>
        </is>
      </c>
      <c r="C9" t="inlineStr">
        <is>
          <t>float</t>
        </is>
      </c>
      <c r="D9" t="n">
        <v>7</v>
      </c>
      <c r="E9" s="42" t="b">
        <v>0</v>
      </c>
      <c r="F9" t="b">
        <v>0</v>
      </c>
      <c r="I9" t="b">
        <v>0</v>
      </c>
    </row>
    <row r="10">
      <c r="A10" s="182" t="inlineStr">
        <is>
          <t>pcc</t>
        </is>
      </c>
      <c r="B10" s="174" t="inlineStr">
        <is>
          <t>Partial Correlation Coefficient</t>
        </is>
      </c>
      <c r="C10" t="inlineStr">
        <is>
          <t>float</t>
        </is>
      </c>
      <c r="D10" t="n">
        <v>8</v>
      </c>
      <c r="E10" s="42" t="b">
        <v>1</v>
      </c>
      <c r="F10" t="b">
        <v>0</v>
      </c>
      <c r="I10" t="b">
        <v>0</v>
      </c>
    </row>
    <row r="11">
      <c r="A11" s="28" t="inlineStr">
        <is>
          <t>se_pcc</t>
        </is>
      </c>
      <c r="B11" s="183" t="inlineStr">
        <is>
          <t>Standard Error of PCC</t>
        </is>
      </c>
      <c r="C11" t="inlineStr">
        <is>
          <t>float</t>
        </is>
      </c>
      <c r="D11" t="n">
        <v>9</v>
      </c>
      <c r="E11" s="42" t="b">
        <v>0</v>
      </c>
      <c r="F11" t="b">
        <v>0</v>
      </c>
      <c r="I11" t="b">
        <v>0</v>
      </c>
    </row>
    <row r="12">
      <c r="A12" s="28" t="inlineStr">
        <is>
          <t>se_precision</t>
        </is>
      </c>
      <c r="B12" s="183" t="inlineStr">
        <is>
          <t>Preicision</t>
        </is>
      </c>
      <c r="C12" t="inlineStr">
        <is>
          <t>float</t>
        </is>
      </c>
      <c r="D12" t="n">
        <v>9</v>
      </c>
      <c r="E12" s="42" t="b">
        <v>1</v>
      </c>
      <c r="F12" t="b">
        <v>0</v>
      </c>
      <c r="I12" t="b">
        <v>0</v>
      </c>
    </row>
    <row r="13">
      <c r="A13" s="28" t="inlineStr">
        <is>
          <t>95_lower</t>
        </is>
      </c>
      <c r="B13" s="183" t="inlineStr">
        <is>
          <t>95% Lower Bound for Precision</t>
        </is>
      </c>
      <c r="C13" t="inlineStr">
        <is>
          <t>float</t>
        </is>
      </c>
      <c r="D13" t="n">
        <v>10</v>
      </c>
      <c r="E13" s="42" t="b">
        <v>0</v>
      </c>
      <c r="F13" t="b">
        <v>0</v>
      </c>
      <c r="I13" t="b">
        <v>0</v>
      </c>
    </row>
    <row r="14">
      <c r="A14" s="28" t="inlineStr">
        <is>
          <t>95_upper</t>
        </is>
      </c>
      <c r="B14" s="183" t="inlineStr">
        <is>
          <t>95% Upper Bound for Precision</t>
        </is>
      </c>
      <c r="C14" t="inlineStr">
        <is>
          <t>float</t>
        </is>
      </c>
      <c r="D14" t="n">
        <v>10</v>
      </c>
      <c r="E14" s="42" t="b">
        <v>0</v>
      </c>
      <c r="F14" t="b">
        <v>0</v>
      </c>
      <c r="I14" t="b">
        <v>0</v>
      </c>
    </row>
    <row r="15">
      <c r="A15" s="6" t="inlineStr">
        <is>
          <t>est_short_run</t>
        </is>
      </c>
      <c r="B15" s="175" t="inlineStr">
        <is>
          <t>Estimate - Short Run</t>
        </is>
      </c>
      <c r="C15" t="inlineStr">
        <is>
          <t>dummy</t>
        </is>
      </c>
      <c r="D15" t="n">
        <v>11</v>
      </c>
      <c r="E15" s="42" t="b">
        <v>1</v>
      </c>
      <c r="F15" t="b">
        <v>1</v>
      </c>
      <c r="G15" t="n">
        <v>1</v>
      </c>
      <c r="I15" t="b">
        <v>1</v>
      </c>
    </row>
    <row r="16">
      <c r="A16" s="6" t="inlineStr">
        <is>
          <t>est_long_run</t>
        </is>
      </c>
      <c r="B16" s="175" t="inlineStr">
        <is>
          <t>Estimate - Long Run</t>
        </is>
      </c>
      <c r="C16" t="inlineStr">
        <is>
          <t>dummy</t>
        </is>
      </c>
      <c r="D16" t="n">
        <v>11</v>
      </c>
      <c r="E16" s="42" t="b">
        <v>1</v>
      </c>
      <c r="F16" t="b">
        <v>1</v>
      </c>
      <c r="G16" t="n">
        <v>1</v>
      </c>
      <c r="I16" t="b">
        <v>0</v>
      </c>
    </row>
    <row r="17">
      <c r="A17" s="6" t="inlineStr">
        <is>
          <t>est_agg_city</t>
        </is>
      </c>
      <c r="B17" s="175" t="inlineStr">
        <is>
          <t>Estimate - City</t>
        </is>
      </c>
      <c r="C17" t="inlineStr">
        <is>
          <t>dummy</t>
        </is>
      </c>
      <c r="D17" t="n">
        <v>12</v>
      </c>
      <c r="E17" s="42" t="b">
        <v>1</v>
      </c>
      <c r="F17" t="b">
        <v>1</v>
      </c>
      <c r="G17" t="n">
        <v>1</v>
      </c>
      <c r="I17" t="b">
        <v>1</v>
      </c>
    </row>
    <row r="18">
      <c r="A18" s="6" t="inlineStr">
        <is>
          <t>est_agg_subregion</t>
        </is>
      </c>
      <c r="B18" s="175" t="inlineStr">
        <is>
          <t>Estimate - Sub-region</t>
        </is>
      </c>
      <c r="C18" t="inlineStr">
        <is>
          <t>dummy</t>
        </is>
      </c>
      <c r="D18" t="n">
        <v>12</v>
      </c>
      <c r="E18" s="42" t="b">
        <v>1</v>
      </c>
      <c r="F18" t="b">
        <v>1</v>
      </c>
      <c r="G18" t="n">
        <v>1</v>
      </c>
      <c r="I18" t="b">
        <v>1</v>
      </c>
    </row>
    <row r="19">
      <c r="A19" s="6" t="inlineStr">
        <is>
          <t>est_agg_region</t>
        </is>
      </c>
      <c r="B19" s="175" t="inlineStr">
        <is>
          <t>Estimate - Region</t>
        </is>
      </c>
      <c r="C19" t="inlineStr">
        <is>
          <t>dummy</t>
        </is>
      </c>
      <c r="D19" t="n">
        <v>12</v>
      </c>
      <c r="E19" s="42" t="b">
        <v>1</v>
      </c>
      <c r="F19" t="b">
        <v>1</v>
      </c>
      <c r="G19" t="n">
        <v>1</v>
      </c>
      <c r="I19" t="b">
        <v>1</v>
      </c>
    </row>
    <row r="20">
      <c r="A20" s="6" t="inlineStr">
        <is>
          <t>est_agg_country</t>
        </is>
      </c>
      <c r="B20" s="175" t="inlineStr">
        <is>
          <t>Estimate - Country</t>
        </is>
      </c>
      <c r="C20" t="inlineStr">
        <is>
          <t>dummy</t>
        </is>
      </c>
      <c r="D20" t="n">
        <v>12</v>
      </c>
      <c r="E20" s="42" t="b">
        <v>1</v>
      </c>
      <c r="F20" t="b">
        <v>1</v>
      </c>
      <c r="G20" t="n">
        <v>1</v>
      </c>
      <c r="I20" t="b">
        <v>1</v>
      </c>
    </row>
    <row r="21">
      <c r="A21" s="6" t="inlineStr">
        <is>
          <t>est_agg_continent</t>
        </is>
      </c>
      <c r="B21" s="175" t="inlineStr">
        <is>
          <t>Estimate - Continent</t>
        </is>
      </c>
      <c r="C21" t="inlineStr">
        <is>
          <t>dummy</t>
        </is>
      </c>
      <c r="D21" t="n">
        <v>12</v>
      </c>
      <c r="E21" s="42" t="b">
        <v>1</v>
      </c>
      <c r="F21" t="b">
        <v>1</v>
      </c>
      <c r="G21" t="n">
        <v>1</v>
      </c>
      <c r="I21" t="b">
        <v>0</v>
      </c>
    </row>
    <row r="22">
      <c r="A22" s="6" t="inlineStr">
        <is>
          <t>n_obs</t>
        </is>
      </c>
      <c r="B22" s="175" t="inlineStr">
        <is>
          <t>Number of Observations</t>
        </is>
      </c>
      <c r="C22" t="inlineStr">
        <is>
          <t>int</t>
        </is>
      </c>
      <c r="D22" t="n">
        <v>13</v>
      </c>
      <c r="E22" s="42" t="b">
        <v>1</v>
      </c>
      <c r="F22" t="b">
        <v>1</v>
      </c>
      <c r="H22" t="inlineStr">
        <is>
          <t>MED</t>
        </is>
      </c>
      <c r="I22" t="b">
        <v>0</v>
      </c>
    </row>
    <row r="23">
      <c r="A23" s="6" t="inlineStr">
        <is>
          <t>regressands</t>
        </is>
      </c>
      <c r="B23" s="175" t="inlineStr">
        <is>
          <t>Number of Regressands</t>
        </is>
      </c>
      <c r="C23" t="inlineStr">
        <is>
          <t>int</t>
        </is>
      </c>
      <c r="D23" t="n">
        <v>13</v>
      </c>
      <c r="E23" s="42" t="b">
        <v>0</v>
      </c>
      <c r="F23" t="b">
        <v>0</v>
      </c>
      <c r="I23" t="b">
        <v>0</v>
      </c>
    </row>
    <row r="24">
      <c r="A24" s="6" t="inlineStr">
        <is>
          <t>reg_df</t>
        </is>
      </c>
      <c r="B24" s="175" t="inlineStr">
        <is>
          <t>Degrees of Freedom</t>
        </is>
      </c>
      <c r="C24" t="inlineStr">
        <is>
          <t>int</t>
        </is>
      </c>
      <c r="D24" t="n">
        <v>13</v>
      </c>
      <c r="E24" s="42" t="b">
        <v>0</v>
      </c>
      <c r="F24" t="b">
        <v>0</v>
      </c>
      <c r="I24" t="b">
        <v>0</v>
      </c>
    </row>
    <row r="25">
      <c r="A25" s="2" t="inlineStr">
        <is>
          <t>study_size</t>
        </is>
      </c>
      <c r="B25" s="176" t="inlineStr">
        <is>
          <t>Study Size</t>
        </is>
      </c>
      <c r="C25" t="inlineStr">
        <is>
          <t>int</t>
        </is>
      </c>
      <c r="D25" t="n">
        <v>14</v>
      </c>
      <c r="E25" s="42" t="b">
        <v>1</v>
      </c>
      <c r="F25" t="b">
        <v>1</v>
      </c>
      <c r="H25" t="inlineStr">
        <is>
          <t>MED</t>
        </is>
      </c>
      <c r="I25" t="b">
        <v>1</v>
      </c>
    </row>
    <row r="26">
      <c r="A26" s="2" t="inlineStr">
        <is>
          <t>years_of_schooling</t>
        </is>
      </c>
      <c r="B26" s="176" t="inlineStr">
        <is>
          <t>Years of Schooling</t>
        </is>
      </c>
      <c r="C26" t="inlineStr">
        <is>
          <t>float</t>
        </is>
      </c>
      <c r="D26" t="n">
        <v>15</v>
      </c>
      <c r="E26" s="42" t="b">
        <v>1</v>
      </c>
      <c r="F26" t="b">
        <v>1</v>
      </c>
      <c r="H26" t="inlineStr">
        <is>
          <t>MED</t>
        </is>
      </c>
      <c r="I26" t="b">
        <v>1</v>
      </c>
    </row>
    <row r="27">
      <c r="A27" s="2" t="inlineStr">
        <is>
          <t>years_of_experience</t>
        </is>
      </c>
      <c r="B27" s="176" t="inlineStr">
        <is>
          <t>Years of Experience</t>
        </is>
      </c>
      <c r="C27" t="inlineStr">
        <is>
          <t>float</t>
        </is>
      </c>
      <c r="D27" t="n">
        <v>16</v>
      </c>
      <c r="E27" s="42" t="b">
        <v>1</v>
      </c>
      <c r="F27" t="b">
        <v>1</v>
      </c>
      <c r="H27" t="inlineStr">
        <is>
          <t>MED</t>
        </is>
      </c>
      <c r="I27" t="b">
        <v>1</v>
      </c>
    </row>
    <row r="28">
      <c r="A28" s="2" t="inlineStr">
        <is>
          <t>schooling_years</t>
        </is>
      </c>
      <c r="B28" s="176" t="inlineStr">
        <is>
          <t>Education - Years of Schooling</t>
        </is>
      </c>
      <c r="C28" t="inlineStr">
        <is>
          <t>dummy</t>
        </is>
      </c>
      <c r="D28" t="n">
        <v>17</v>
      </c>
      <c r="E28" s="42" t="b">
        <v>1</v>
      </c>
      <c r="F28" t="b">
        <v>1</v>
      </c>
      <c r="G28" t="n">
        <v>1</v>
      </c>
      <c r="I28" t="b">
        <v>1</v>
      </c>
    </row>
    <row r="29">
      <c r="A29" s="2" t="inlineStr">
        <is>
          <t>schooling_levels</t>
        </is>
      </c>
      <c r="B29" s="176" t="inlineStr">
        <is>
          <t>Education - Levels of Schooling</t>
        </is>
      </c>
      <c r="C29" t="inlineStr">
        <is>
          <t>dummy</t>
        </is>
      </c>
      <c r="D29" t="n">
        <v>17</v>
      </c>
      <c r="E29" s="42" t="b">
        <v>1</v>
      </c>
      <c r="F29" t="b">
        <v>1</v>
      </c>
      <c r="G29" t="n">
        <v>1</v>
      </c>
      <c r="I29" t="b">
        <v>0</v>
      </c>
    </row>
    <row r="30">
      <c r="A30" s="2" t="inlineStr">
        <is>
          <t>wage_mean_annual_earnings</t>
        </is>
      </c>
      <c r="B30" s="176" t="inlineStr">
        <is>
          <t>Wage - Mean Annual Earnings</t>
        </is>
      </c>
      <c r="C30" t="inlineStr">
        <is>
          <t>dummy</t>
        </is>
      </c>
      <c r="D30" t="n">
        <v>18</v>
      </c>
      <c r="E30" s="42" t="b">
        <v>1</v>
      </c>
      <c r="F30" t="b">
        <v>1</v>
      </c>
      <c r="G30" t="n">
        <v>1</v>
      </c>
      <c r="I30" t="b">
        <v>0</v>
      </c>
    </row>
    <row r="31">
      <c r="A31" s="2" t="inlineStr">
        <is>
          <t>wage_log_hourly</t>
        </is>
      </c>
      <c r="B31" s="176" t="inlineStr">
        <is>
          <t>Wage - Log Hourly</t>
        </is>
      </c>
      <c r="C31" t="inlineStr">
        <is>
          <t>dummy</t>
        </is>
      </c>
      <c r="D31" t="n">
        <v>18</v>
      </c>
      <c r="E31" s="42" t="b">
        <v>1</v>
      </c>
      <c r="F31" t="b">
        <v>1</v>
      </c>
      <c r="G31" t="n">
        <v>1</v>
      </c>
      <c r="I31" t="b">
        <v>1</v>
      </c>
    </row>
    <row r="32">
      <c r="A32" s="2" t="inlineStr">
        <is>
          <t>wage_log_daily</t>
        </is>
      </c>
      <c r="B32" s="176" t="inlineStr">
        <is>
          <t>Wage - Log Daily</t>
        </is>
      </c>
      <c r="C32" t="inlineStr">
        <is>
          <t>dummy</t>
        </is>
      </c>
      <c r="D32" t="n">
        <v>18</v>
      </c>
      <c r="E32" s="42" t="b">
        <v>1</v>
      </c>
      <c r="F32" t="b">
        <v>1</v>
      </c>
      <c r="G32" t="n">
        <v>1</v>
      </c>
      <c r="I32" t="b">
        <v>1</v>
      </c>
    </row>
    <row r="33">
      <c r="A33" s="2" t="inlineStr">
        <is>
          <t>wage_log_monthly</t>
        </is>
      </c>
      <c r="B33" s="176" t="inlineStr">
        <is>
          <t>Wage - Log Monthly</t>
        </is>
      </c>
      <c r="C33" t="inlineStr">
        <is>
          <t>dummy</t>
        </is>
      </c>
      <c r="D33" t="n">
        <v>18</v>
      </c>
      <c r="E33" s="42" t="b">
        <v>1</v>
      </c>
      <c r="F33" t="b">
        <v>1</v>
      </c>
      <c r="G33" t="n">
        <v>1</v>
      </c>
      <c r="I33" t="b">
        <v>1</v>
      </c>
    </row>
    <row r="34">
      <c r="A34" s="2" t="inlineStr">
        <is>
          <t>data_type_micro</t>
        </is>
      </c>
      <c r="B34" s="176" t="inlineStr">
        <is>
          <t>Data Source - Micro</t>
        </is>
      </c>
      <c r="C34" t="inlineStr">
        <is>
          <t>dummy</t>
        </is>
      </c>
      <c r="D34" t="n">
        <v>19</v>
      </c>
      <c r="E34" s="42" t="b">
        <v>1</v>
      </c>
      <c r="F34" t="b">
        <v>1</v>
      </c>
      <c r="G34" t="n">
        <v>1</v>
      </c>
      <c r="I34" t="b">
        <v>1</v>
      </c>
    </row>
    <row r="35">
      <c r="A35" s="2" t="inlineStr">
        <is>
          <t>data_type_survey</t>
        </is>
      </c>
      <c r="B35" s="176" t="inlineStr">
        <is>
          <t>Data Source - Survey</t>
        </is>
      </c>
      <c r="C35" t="inlineStr">
        <is>
          <t>dummy</t>
        </is>
      </c>
      <c r="D35" t="n">
        <v>19</v>
      </c>
      <c r="E35" s="42" t="b">
        <v>1</v>
      </c>
      <c r="F35" t="b">
        <v>1</v>
      </c>
      <c r="G35" t="n">
        <v>1</v>
      </c>
      <c r="I35" t="b">
        <v>1</v>
      </c>
    </row>
    <row r="36">
      <c r="A36" s="2" t="inlineStr">
        <is>
          <t>data_type_national_register</t>
        </is>
      </c>
      <c r="B36" s="176" t="inlineStr">
        <is>
          <t>Data Source - National Register</t>
        </is>
      </c>
      <c r="C36" t="inlineStr">
        <is>
          <t>dummy</t>
        </is>
      </c>
      <c r="D36" t="n">
        <v>19</v>
      </c>
      <c r="E36" s="42" t="b">
        <v>1</v>
      </c>
      <c r="F36" t="b">
        <v>1</v>
      </c>
      <c r="G36" t="n">
        <v>1</v>
      </c>
      <c r="I36" t="b">
        <v>0</v>
      </c>
    </row>
    <row r="37">
      <c r="A37" s="2" t="inlineStr">
        <is>
          <t>data_cross_section</t>
        </is>
      </c>
      <c r="B37" s="176" t="inlineStr">
        <is>
          <t>Data Type - Cross Section</t>
        </is>
      </c>
      <c r="C37" t="inlineStr">
        <is>
          <t>dummy</t>
        </is>
      </c>
      <c r="D37" t="n">
        <v>20</v>
      </c>
      <c r="E37" s="42" t="b">
        <v>1</v>
      </c>
      <c r="F37" t="b">
        <v>1</v>
      </c>
      <c r="G37" t="n">
        <v>1</v>
      </c>
      <c r="I37" t="b">
        <v>1</v>
      </c>
    </row>
    <row r="38">
      <c r="A38" s="2" t="inlineStr">
        <is>
          <t>data_panel</t>
        </is>
      </c>
      <c r="B38" s="176" t="inlineStr">
        <is>
          <t>Data Type - Panel</t>
        </is>
      </c>
      <c r="C38" t="inlineStr">
        <is>
          <t>dummy</t>
        </is>
      </c>
      <c r="D38" t="n">
        <v>20</v>
      </c>
      <c r="E38" s="42" t="b">
        <v>1</v>
      </c>
      <c r="F38" t="b">
        <v>1</v>
      </c>
      <c r="G38" t="n">
        <v>1</v>
      </c>
      <c r="I38" t="b">
        <v>0</v>
      </c>
    </row>
    <row r="39">
      <c r="A39" s="2" t="inlineStr">
        <is>
          <t>TEMP_data_avgyear</t>
        </is>
      </c>
      <c r="B39" s="176" t="inlineStr">
        <is>
          <t>TEMP - Data Year</t>
        </is>
      </c>
      <c r="C39" t="inlineStr">
        <is>
          <t>float</t>
        </is>
      </c>
      <c r="D39" t="n">
        <v>21</v>
      </c>
      <c r="E39" s="42" t="b">
        <v>0</v>
      </c>
      <c r="F39" t="b">
        <v>0</v>
      </c>
      <c r="I39" t="b">
        <v>0</v>
      </c>
    </row>
    <row r="40">
      <c r="A40" s="2" t="inlineStr">
        <is>
          <t>data_avgyear</t>
        </is>
      </c>
      <c r="B40" s="176" t="inlineStr">
        <is>
          <t>Data Year - Log of Avergage</t>
        </is>
      </c>
      <c r="C40" t="inlineStr">
        <is>
          <t>float</t>
        </is>
      </c>
      <c r="D40" t="n">
        <v>21</v>
      </c>
      <c r="E40" s="42" t="b">
        <v>1</v>
      </c>
      <c r="F40" t="b">
        <v>1</v>
      </c>
      <c r="H40" t="inlineStr">
        <is>
          <t>MED</t>
        </is>
      </c>
      <c r="I40" t="b">
        <v>1</v>
      </c>
    </row>
    <row r="41">
      <c r="A41" s="38" t="inlineStr">
        <is>
          <t>no_ed</t>
        </is>
      </c>
      <c r="B41" s="184" t="inlineStr">
        <is>
          <t>Attained Education - None</t>
        </is>
      </c>
      <c r="C41" t="inlineStr">
        <is>
          <t>perc</t>
        </is>
      </c>
      <c r="D41" t="n">
        <v>22</v>
      </c>
      <c r="E41" s="42" t="b">
        <v>1</v>
      </c>
      <c r="F41" t="b">
        <v>0</v>
      </c>
      <c r="I41" t="b">
        <v>0</v>
      </c>
    </row>
    <row r="42">
      <c r="A42" s="38" t="inlineStr">
        <is>
          <t>prim_ed</t>
        </is>
      </c>
      <c r="B42" s="184" t="inlineStr">
        <is>
          <t>Attained Education - Primary</t>
        </is>
      </c>
      <c r="C42" t="inlineStr">
        <is>
          <t>perc</t>
        </is>
      </c>
      <c r="D42" t="n">
        <v>22</v>
      </c>
      <c r="E42" s="42" t="b">
        <v>1</v>
      </c>
      <c r="F42" t="b">
        <v>0</v>
      </c>
      <c r="I42" t="b">
        <v>1</v>
      </c>
    </row>
    <row r="43">
      <c r="A43" s="38" t="inlineStr">
        <is>
          <t>sec_ed</t>
        </is>
      </c>
      <c r="B43" s="184" t="inlineStr">
        <is>
          <t>Attained Education - Secondary</t>
        </is>
      </c>
      <c r="C43" t="inlineStr">
        <is>
          <t>perc</t>
        </is>
      </c>
      <c r="D43" t="n">
        <v>22</v>
      </c>
      <c r="E43" s="42" t="b">
        <v>1</v>
      </c>
      <c r="F43" t="b">
        <v>0</v>
      </c>
      <c r="I43" t="b">
        <v>1</v>
      </c>
    </row>
    <row r="44">
      <c r="A44" s="38" t="inlineStr">
        <is>
          <t>higher_ed</t>
        </is>
      </c>
      <c r="B44" s="184" t="inlineStr">
        <is>
          <t>Attained Education - Higher</t>
        </is>
      </c>
      <c r="C44" t="inlineStr">
        <is>
          <t>perc</t>
        </is>
      </c>
      <c r="D44" t="n">
        <v>22</v>
      </c>
      <c r="E44" s="42" t="b">
        <v>1</v>
      </c>
      <c r="F44" t="b">
        <v>1</v>
      </c>
      <c r="H44" t="n">
        <v>0.5</v>
      </c>
      <c r="I44" t="b">
        <v>1</v>
      </c>
    </row>
    <row r="45">
      <c r="A45" s="38" t="inlineStr">
        <is>
          <t>school_public</t>
        </is>
      </c>
      <c r="B45" s="184" t="inlineStr">
        <is>
          <t>School Type - Public</t>
        </is>
      </c>
      <c r="C45" t="inlineStr">
        <is>
          <t>perc</t>
        </is>
      </c>
      <c r="D45" t="n">
        <v>23</v>
      </c>
      <c r="E45" s="42" t="b">
        <v>1</v>
      </c>
      <c r="F45" t="b">
        <v>1</v>
      </c>
      <c r="H45" t="n">
        <v>0.5</v>
      </c>
      <c r="I45" t="b">
        <v>1</v>
      </c>
    </row>
    <row r="46">
      <c r="A46" s="38" t="inlineStr">
        <is>
          <t>school_private</t>
        </is>
      </c>
      <c r="B46" s="184" t="inlineStr">
        <is>
          <t>School Type - Private</t>
        </is>
      </c>
      <c r="C46" t="inlineStr">
        <is>
          <t>perc</t>
        </is>
      </c>
      <c r="D46" t="n">
        <v>23</v>
      </c>
      <c r="E46" s="42" t="b">
        <v>1</v>
      </c>
      <c r="F46" t="b">
        <v>0</v>
      </c>
      <c r="I46" t="b">
        <v>0</v>
      </c>
    </row>
    <row r="47">
      <c r="A47" s="38" t="inlineStr">
        <is>
          <t>wage_earners</t>
        </is>
      </c>
      <c r="B47" s="184" t="inlineStr">
        <is>
          <t>Employees - Wage Earners</t>
        </is>
      </c>
      <c r="C47" t="inlineStr">
        <is>
          <t>perc</t>
        </is>
      </c>
      <c r="D47" t="n">
        <v>24</v>
      </c>
      <c r="E47" s="42" t="b">
        <v>1</v>
      </c>
      <c r="F47" t="b">
        <v>1</v>
      </c>
      <c r="H47" t="n">
        <v>0.5</v>
      </c>
      <c r="I47" t="b">
        <v>1</v>
      </c>
    </row>
    <row r="48">
      <c r="A48" s="38" t="inlineStr">
        <is>
          <t>self_employed</t>
        </is>
      </c>
      <c r="B48" s="184" t="inlineStr">
        <is>
          <t>Employees - Self-Employed</t>
        </is>
      </c>
      <c r="C48" t="inlineStr">
        <is>
          <t>perc</t>
        </is>
      </c>
      <c r="D48" t="n">
        <v>24</v>
      </c>
      <c r="E48" s="42" t="b">
        <v>1</v>
      </c>
      <c r="F48" t="b">
        <v>0</v>
      </c>
      <c r="I48" t="b">
        <v>0</v>
      </c>
    </row>
    <row r="49">
      <c r="A49" s="38" t="inlineStr">
        <is>
          <t>gender_male</t>
        </is>
      </c>
      <c r="B49" s="184" t="inlineStr">
        <is>
          <t>Gender - Male</t>
        </is>
      </c>
      <c r="C49" t="inlineStr">
        <is>
          <t>perc</t>
        </is>
      </c>
      <c r="D49" t="n">
        <v>25</v>
      </c>
      <c r="E49" s="42" t="b">
        <v>1</v>
      </c>
      <c r="F49" t="b">
        <v>1</v>
      </c>
      <c r="H49" t="n">
        <v>0.5</v>
      </c>
      <c r="I49" t="b">
        <v>1</v>
      </c>
    </row>
    <row r="50">
      <c r="A50" s="38" t="inlineStr">
        <is>
          <t>gender_female</t>
        </is>
      </c>
      <c r="B50" s="184" t="inlineStr">
        <is>
          <t>Gender - Female</t>
        </is>
      </c>
      <c r="C50" t="inlineStr">
        <is>
          <t>perc</t>
        </is>
      </c>
      <c r="D50" t="n">
        <v>25</v>
      </c>
      <c r="E50" s="42" t="b">
        <v>1</v>
      </c>
      <c r="F50" t="b">
        <v>0</v>
      </c>
      <c r="I50" t="b">
        <v>0</v>
      </c>
    </row>
    <row r="51">
      <c r="A51" s="38" t="inlineStr">
        <is>
          <t>private_sector</t>
        </is>
      </c>
      <c r="B51" s="184" t="inlineStr">
        <is>
          <t>Sector - Private</t>
        </is>
      </c>
      <c r="C51" t="inlineStr">
        <is>
          <t>perc</t>
        </is>
      </c>
      <c r="D51" t="n">
        <v>26</v>
      </c>
      <c r="E51" s="42" t="b">
        <v>1</v>
      </c>
      <c r="F51" t="b">
        <v>1</v>
      </c>
      <c r="H51" t="n">
        <v>0.5</v>
      </c>
      <c r="I51" t="b">
        <v>1</v>
      </c>
    </row>
    <row r="52">
      <c r="A52" s="38" t="inlineStr">
        <is>
          <t>public_sector</t>
        </is>
      </c>
      <c r="B52" s="184" t="inlineStr">
        <is>
          <t>Sector - Public</t>
        </is>
      </c>
      <c r="C52" t="inlineStr">
        <is>
          <t>perc</t>
        </is>
      </c>
      <c r="D52" t="n">
        <v>26</v>
      </c>
      <c r="E52" s="42" t="b">
        <v>1</v>
      </c>
      <c r="F52" t="b">
        <v>0</v>
      </c>
      <c r="I52" t="b">
        <v>0</v>
      </c>
    </row>
    <row r="53">
      <c r="A53" s="38" t="inlineStr">
        <is>
          <t>ethnicity_caucasian</t>
        </is>
      </c>
      <c r="B53" s="184" t="inlineStr">
        <is>
          <t>Ethnicity - Caucasian</t>
        </is>
      </c>
      <c r="C53" t="inlineStr">
        <is>
          <t>perc</t>
        </is>
      </c>
      <c r="D53" t="n">
        <v>27</v>
      </c>
      <c r="E53" s="42" t="b">
        <v>1</v>
      </c>
      <c r="F53" t="b">
        <v>1</v>
      </c>
      <c r="H53" t="n">
        <v>0.5</v>
      </c>
      <c r="I53" t="b">
        <v>1</v>
      </c>
    </row>
    <row r="54">
      <c r="A54" s="38" t="inlineStr">
        <is>
          <t>ethnicity_other</t>
        </is>
      </c>
      <c r="B54" s="184" t="inlineStr">
        <is>
          <t>Ethnicity - Other</t>
        </is>
      </c>
      <c r="C54" t="inlineStr">
        <is>
          <t>perc</t>
        </is>
      </c>
      <c r="D54" t="n">
        <v>27</v>
      </c>
      <c r="E54" s="42" t="b">
        <v>1</v>
      </c>
      <c r="F54" t="b">
        <v>0</v>
      </c>
      <c r="I54" t="b">
        <v>0</v>
      </c>
    </row>
    <row r="55">
      <c r="A55" s="38" t="inlineStr">
        <is>
          <t>sector_rural</t>
        </is>
      </c>
      <c r="B55" s="184" t="inlineStr">
        <is>
          <t>Sector - Rural</t>
        </is>
      </c>
      <c r="C55" t="inlineStr">
        <is>
          <t>perc</t>
        </is>
      </c>
      <c r="D55" t="n">
        <v>28</v>
      </c>
      <c r="E55" s="42" t="b">
        <v>1</v>
      </c>
      <c r="F55" t="b">
        <v>1</v>
      </c>
      <c r="H55" t="n">
        <v>0.5</v>
      </c>
      <c r="I55" t="b">
        <v>1</v>
      </c>
    </row>
    <row r="56">
      <c r="A56" s="38" t="inlineStr">
        <is>
          <t>sector_urban</t>
        </is>
      </c>
      <c r="B56" s="184" t="inlineStr">
        <is>
          <t>Sector - Urban</t>
        </is>
      </c>
      <c r="C56" t="inlineStr">
        <is>
          <t>perc</t>
        </is>
      </c>
      <c r="D56" t="n">
        <v>28</v>
      </c>
      <c r="E56" s="42" t="b">
        <v>1</v>
      </c>
      <c r="F56" t="b">
        <v>0</v>
      </c>
      <c r="I56" t="b">
        <v>0</v>
      </c>
    </row>
    <row r="57">
      <c r="A57" s="38" t="inlineStr">
        <is>
          <t>country</t>
        </is>
      </c>
      <c r="B57" s="184" t="inlineStr">
        <is>
          <t>Country</t>
        </is>
      </c>
      <c r="C57" t="inlineStr">
        <is>
          <t>category</t>
        </is>
      </c>
      <c r="D57" t="n">
        <v>29</v>
      </c>
      <c r="E57" s="42" t="b">
        <v>1</v>
      </c>
      <c r="F57" t="b">
        <v>0</v>
      </c>
      <c r="I57" t="b">
        <v>0</v>
      </c>
    </row>
    <row r="58">
      <c r="A58" s="38" t="inlineStr">
        <is>
          <t>region_advanced_economies</t>
        </is>
      </c>
      <c r="B58" s="184" t="inlineStr">
        <is>
          <t>Region - Advanced Economies</t>
        </is>
      </c>
      <c r="C58" t="inlineStr">
        <is>
          <t>dummy</t>
        </is>
      </c>
      <c r="D58" t="n">
        <v>30</v>
      </c>
      <c r="E58" s="42" t="b">
        <v>1</v>
      </c>
      <c r="F58" t="b">
        <v>1</v>
      </c>
      <c r="G58" t="n">
        <v>1</v>
      </c>
      <c r="I58" t="b">
        <v>0</v>
      </c>
    </row>
    <row r="59">
      <c r="A59" s="38" t="inlineStr">
        <is>
          <t>region_east_asia_and_pacific</t>
        </is>
      </c>
      <c r="B59" s="184" t="inlineStr">
        <is>
          <t>Region - East Asia and Pacific</t>
        </is>
      </c>
      <c r="C59" t="inlineStr">
        <is>
          <t>dummy</t>
        </is>
      </c>
      <c r="D59" t="n">
        <v>30</v>
      </c>
      <c r="E59" s="42" t="b">
        <v>1</v>
      </c>
      <c r="F59" t="b">
        <v>1</v>
      </c>
      <c r="G59" t="n">
        <v>1</v>
      </c>
      <c r="I59" t="b">
        <v>1</v>
      </c>
    </row>
    <row r="60">
      <c r="A60" s="38" t="inlineStr">
        <is>
          <t>region_europe_and_central_asia</t>
        </is>
      </c>
      <c r="B60" s="184" t="inlineStr">
        <is>
          <t>Region - Europe and Central Asia</t>
        </is>
      </c>
      <c r="C60" t="inlineStr">
        <is>
          <t>dummy</t>
        </is>
      </c>
      <c r="D60" t="n">
        <v>30</v>
      </c>
      <c r="E60" s="42" t="b">
        <v>1</v>
      </c>
      <c r="F60" t="b">
        <v>1</v>
      </c>
      <c r="G60" t="n">
        <v>1</v>
      </c>
      <c r="I60" t="b">
        <v>1</v>
      </c>
    </row>
    <row r="61">
      <c r="A61" s="38" t="inlineStr">
        <is>
          <t>region_latin_america_and_caribbean</t>
        </is>
      </c>
      <c r="B61" s="184" t="inlineStr">
        <is>
          <t>Region - Latin America and Caribbean</t>
        </is>
      </c>
      <c r="C61" t="inlineStr">
        <is>
          <t>dummy</t>
        </is>
      </c>
      <c r="D61" t="n">
        <v>30</v>
      </c>
      <c r="E61" s="42" t="b">
        <v>1</v>
      </c>
      <c r="F61" t="b">
        <v>1</v>
      </c>
      <c r="G61" t="n">
        <v>1</v>
      </c>
      <c r="I61" t="b">
        <v>1</v>
      </c>
    </row>
    <row r="62">
      <c r="A62" s="38" t="inlineStr">
        <is>
          <t>region_middle_east_and_north_africa</t>
        </is>
      </c>
      <c r="B62" s="184" t="inlineStr">
        <is>
          <t>Region - Middle East and North Africa</t>
        </is>
      </c>
      <c r="C62" t="inlineStr">
        <is>
          <t>dummy</t>
        </is>
      </c>
      <c r="D62" t="n">
        <v>30</v>
      </c>
      <c r="E62" s="42" t="b">
        <v>1</v>
      </c>
      <c r="F62" t="b">
        <v>1</v>
      </c>
      <c r="G62" t="n">
        <v>1</v>
      </c>
      <c r="I62" t="b">
        <v>1</v>
      </c>
    </row>
    <row r="63">
      <c r="A63" s="38" t="inlineStr">
        <is>
          <t>region_south_asia</t>
        </is>
      </c>
      <c r="B63" s="184" t="inlineStr">
        <is>
          <t>Region - South Africa</t>
        </is>
      </c>
      <c r="C63" t="inlineStr">
        <is>
          <t>dummy</t>
        </is>
      </c>
      <c r="D63" t="n">
        <v>30</v>
      </c>
      <c r="E63" s="42" t="b">
        <v>1</v>
      </c>
      <c r="F63" t="b">
        <v>1</v>
      </c>
      <c r="G63" t="n">
        <v>1</v>
      </c>
      <c r="I63" t="b">
        <v>1</v>
      </c>
    </row>
    <row r="64">
      <c r="A64" s="38" t="inlineStr">
        <is>
          <t>region_sub_saharan_africa</t>
        </is>
      </c>
      <c r="B64" s="184" t="inlineStr">
        <is>
          <t>Region - Sub Saharan Africa</t>
        </is>
      </c>
      <c r="C64" t="inlineStr">
        <is>
          <t>dummy</t>
        </is>
      </c>
      <c r="D64" t="n">
        <v>30</v>
      </c>
      <c r="E64" s="42" t="b">
        <v>1</v>
      </c>
      <c r="F64" t="b">
        <v>1</v>
      </c>
      <c r="G64" t="n">
        <v>1</v>
      </c>
      <c r="I64" t="b">
        <v>1</v>
      </c>
    </row>
    <row r="65">
      <c r="A65" s="38" t="inlineStr">
        <is>
          <t>income_high</t>
        </is>
      </c>
      <c r="B65" s="184" t="inlineStr">
        <is>
          <t>Income - High</t>
        </is>
      </c>
      <c r="C65" t="inlineStr">
        <is>
          <t>dummy</t>
        </is>
      </c>
      <c r="D65" t="n">
        <v>31</v>
      </c>
      <c r="E65" s="42" t="b">
        <v>1</v>
      </c>
      <c r="F65" t="b">
        <v>1</v>
      </c>
      <c r="G65" t="n">
        <v>1</v>
      </c>
      <c r="I65" t="b">
        <v>0</v>
      </c>
    </row>
    <row r="66">
      <c r="A66" s="38" t="inlineStr">
        <is>
          <t>income_middle</t>
        </is>
      </c>
      <c r="B66" s="184" t="inlineStr">
        <is>
          <t>Income - Middle</t>
        </is>
      </c>
      <c r="C66" t="inlineStr">
        <is>
          <t>dummy</t>
        </is>
      </c>
      <c r="D66" t="n">
        <v>31</v>
      </c>
      <c r="E66" s="42" t="b">
        <v>1</v>
      </c>
      <c r="F66" t="b">
        <v>1</v>
      </c>
      <c r="G66" t="n">
        <v>1</v>
      </c>
      <c r="I66" t="b">
        <v>1</v>
      </c>
    </row>
    <row r="67">
      <c r="A67" s="38" t="inlineStr">
        <is>
          <t>income_low</t>
        </is>
      </c>
      <c r="B67" s="184" t="inlineStr">
        <is>
          <t>Income - Low</t>
        </is>
      </c>
      <c r="C67" t="inlineStr">
        <is>
          <t>dummy</t>
        </is>
      </c>
      <c r="D67" t="n">
        <v>31</v>
      </c>
      <c r="E67" s="42" t="b">
        <v>1</v>
      </c>
      <c r="F67" t="b">
        <v>1</v>
      </c>
      <c r="G67" t="n">
        <v>1</v>
      </c>
      <c r="I67" t="b">
        <v>1</v>
      </c>
    </row>
    <row r="68">
      <c r="A68" s="38" t="inlineStr">
        <is>
          <t>med_exp</t>
        </is>
      </c>
      <c r="B68" s="184" t="inlineStr">
        <is>
          <t>Median Expenditure</t>
        </is>
      </c>
      <c r="C68" t="inlineStr">
        <is>
          <t>float</t>
        </is>
      </c>
      <c r="D68" t="n">
        <v>32</v>
      </c>
      <c r="E68" s="42" t="b">
        <v>1</v>
      </c>
      <c r="F68" t="b">
        <v>1</v>
      </c>
      <c r="H68" t="inlineStr">
        <is>
          <t>MED</t>
        </is>
      </c>
      <c r="I68" t="b">
        <v>1</v>
      </c>
    </row>
    <row r="69">
      <c r="A69" s="38" t="inlineStr">
        <is>
          <t>min_wage</t>
        </is>
      </c>
      <c r="B69" s="184" t="inlineStr">
        <is>
          <t>Minimum Wage</t>
        </is>
      </c>
      <c r="C69" t="inlineStr">
        <is>
          <t>float</t>
        </is>
      </c>
      <c r="D69" t="n">
        <v>33</v>
      </c>
      <c r="E69" s="42" t="b">
        <v>1</v>
      </c>
      <c r="F69" t="b">
        <v>1</v>
      </c>
      <c r="H69" t="inlineStr">
        <is>
          <t>MED</t>
        </is>
      </c>
      <c r="I69" t="b">
        <v>1</v>
      </c>
    </row>
    <row r="70">
      <c r="A70" s="38" t="inlineStr">
        <is>
          <t>mean_age</t>
        </is>
      </c>
      <c r="B70" s="184" t="inlineStr">
        <is>
          <t>Mean Wage</t>
        </is>
      </c>
      <c r="C70" t="inlineStr">
        <is>
          <t>float</t>
        </is>
      </c>
      <c r="D70" t="n">
        <v>34</v>
      </c>
      <c r="E70" s="42" t="b">
        <v>1</v>
      </c>
      <c r="F70" t="b">
        <v>1</v>
      </c>
      <c r="H70" t="inlineStr">
        <is>
          <t>MED</t>
        </is>
      </c>
      <c r="I70" t="b">
        <v>1</v>
      </c>
    </row>
    <row r="71">
      <c r="A71" s="4" t="inlineStr">
        <is>
          <t>method_ols</t>
        </is>
      </c>
      <c r="B71" s="177" t="inlineStr">
        <is>
          <t>Method - OLS</t>
        </is>
      </c>
      <c r="C71" t="inlineStr">
        <is>
          <t>dummy</t>
        </is>
      </c>
      <c r="D71" t="n">
        <v>35</v>
      </c>
      <c r="E71" s="42" t="b">
        <v>1</v>
      </c>
      <c r="F71" t="b">
        <v>1</v>
      </c>
      <c r="G71" t="n">
        <v>1</v>
      </c>
      <c r="I71" t="b">
        <v>1</v>
      </c>
    </row>
    <row r="72">
      <c r="A72" s="4" t="inlineStr">
        <is>
          <t>method_hurdle</t>
        </is>
      </c>
      <c r="B72" s="177" t="inlineStr">
        <is>
          <t>Method - Hurdle</t>
        </is>
      </c>
      <c r="C72" t="inlineStr">
        <is>
          <t>dummy</t>
        </is>
      </c>
      <c r="D72" t="n">
        <v>35</v>
      </c>
      <c r="E72" s="42" t="b">
        <v>1</v>
      </c>
      <c r="F72" t="b">
        <v>1</v>
      </c>
      <c r="G72" t="n">
        <v>1</v>
      </c>
      <c r="I72" t="b">
        <v>1</v>
      </c>
    </row>
    <row r="73">
      <c r="A73" s="4" t="inlineStr">
        <is>
          <t>method_cohort</t>
        </is>
      </c>
      <c r="B73" s="177" t="inlineStr">
        <is>
          <t>Method - Cohort</t>
        </is>
      </c>
      <c r="C73" t="inlineStr">
        <is>
          <t>dummy</t>
        </is>
      </c>
      <c r="D73" t="n">
        <v>35</v>
      </c>
      <c r="E73" s="42" t="b">
        <v>1</v>
      </c>
      <c r="F73" t="b">
        <v>1</v>
      </c>
      <c r="G73" t="n">
        <v>1</v>
      </c>
      <c r="I73" t="b">
        <v>1</v>
      </c>
    </row>
    <row r="74">
      <c r="A74" s="4" t="inlineStr">
        <is>
          <t>method_fe</t>
        </is>
      </c>
      <c r="B74" s="177" t="inlineStr">
        <is>
          <t>Method - Fixed Effects</t>
        </is>
      </c>
      <c r="C74" t="inlineStr">
        <is>
          <t>dummy</t>
        </is>
      </c>
      <c r="D74" t="n">
        <v>35</v>
      </c>
      <c r="E74" s="42" t="b">
        <v>1</v>
      </c>
      <c r="F74" t="b">
        <v>1</v>
      </c>
      <c r="G74" t="n">
        <v>1</v>
      </c>
      <c r="I74" t="b">
        <v>1</v>
      </c>
    </row>
    <row r="75">
      <c r="A75" s="4" t="inlineStr">
        <is>
          <t>method_2sls</t>
        </is>
      </c>
      <c r="B75" s="177" t="inlineStr">
        <is>
          <t>Method - 2SLS</t>
        </is>
      </c>
      <c r="C75" t="inlineStr">
        <is>
          <t>dummy</t>
        </is>
      </c>
      <c r="D75" t="n">
        <v>35</v>
      </c>
      <c r="E75" s="42" t="b">
        <v>1</v>
      </c>
      <c r="F75" t="b">
        <v>1</v>
      </c>
      <c r="G75" t="n">
        <v>1</v>
      </c>
      <c r="I75" t="b">
        <v>1</v>
      </c>
    </row>
    <row r="76">
      <c r="A76" s="4" t="inlineStr">
        <is>
          <t>method_heckman</t>
        </is>
      </c>
      <c r="B76" s="177" t="inlineStr">
        <is>
          <t>Method - Heckman</t>
        </is>
      </c>
      <c r="C76" t="inlineStr">
        <is>
          <t>dummy</t>
        </is>
      </c>
      <c r="D76" t="n">
        <v>35</v>
      </c>
      <c r="E76" s="42" t="b">
        <v>1</v>
      </c>
      <c r="F76" t="b">
        <v>1</v>
      </c>
      <c r="G76" t="n">
        <v>1</v>
      </c>
      <c r="I76" t="b">
        <v>1</v>
      </c>
    </row>
    <row r="77">
      <c r="A77" s="4" t="inlineStr">
        <is>
          <t>method_probit</t>
        </is>
      </c>
      <c r="B77" s="177" t="inlineStr">
        <is>
          <t>Method - Probit</t>
        </is>
      </c>
      <c r="C77" t="inlineStr">
        <is>
          <t>dummy</t>
        </is>
      </c>
      <c r="D77" t="n">
        <v>35</v>
      </c>
      <c r="E77" s="42" t="b">
        <v>1</v>
      </c>
      <c r="F77" t="b">
        <v>1</v>
      </c>
      <c r="G77" t="n">
        <v>1</v>
      </c>
      <c r="I77" t="b">
        <v>1</v>
      </c>
    </row>
    <row r="78">
      <c r="A78" s="4" t="inlineStr">
        <is>
          <t>method_IV</t>
        </is>
      </c>
      <c r="B78" s="177" t="inlineStr">
        <is>
          <t>Method - IV</t>
        </is>
      </c>
      <c r="C78" t="inlineStr">
        <is>
          <t>dummy</t>
        </is>
      </c>
      <c r="D78" t="n">
        <v>35</v>
      </c>
      <c r="E78" s="42" t="b">
        <v>1</v>
      </c>
      <c r="F78" t="b">
        <v>1</v>
      </c>
      <c r="G78" t="n">
        <v>1</v>
      </c>
      <c r="I78" t="b">
        <v>0</v>
      </c>
    </row>
    <row r="79">
      <c r="A79" s="4" t="inlineStr">
        <is>
          <t>ability_direct</t>
        </is>
      </c>
      <c r="B79" s="177" t="inlineStr">
        <is>
          <t>Ability - Direct</t>
        </is>
      </c>
      <c r="C79" t="inlineStr">
        <is>
          <t>dummy</t>
        </is>
      </c>
      <c r="D79" t="n">
        <v>36</v>
      </c>
      <c r="E79" s="42" t="b">
        <v>1</v>
      </c>
      <c r="F79" t="b">
        <v>1</v>
      </c>
      <c r="G79" t="n">
        <v>1</v>
      </c>
      <c r="I79" t="b">
        <v>1</v>
      </c>
    </row>
    <row r="80">
      <c r="A80" s="4" t="inlineStr">
        <is>
          <t>ability_proxy</t>
        </is>
      </c>
      <c r="B80" s="177" t="inlineStr">
        <is>
          <t>Ability - Proxied</t>
        </is>
      </c>
      <c r="C80" t="inlineStr">
        <is>
          <t>dummy</t>
        </is>
      </c>
      <c r="D80" t="n">
        <v>36</v>
      </c>
      <c r="E80" s="42" t="b">
        <v>1</v>
      </c>
      <c r="F80" t="b">
        <v>1</v>
      </c>
      <c r="G80" t="n">
        <v>1</v>
      </c>
      <c r="I80" t="b">
        <v>1</v>
      </c>
    </row>
    <row r="81">
      <c r="A81" s="4" t="inlineStr">
        <is>
          <t>ability_uncontrolled</t>
        </is>
      </c>
      <c r="B81" s="177" t="inlineStr">
        <is>
          <t>Ability - Uncontrolled</t>
        </is>
      </c>
      <c r="C81" t="inlineStr">
        <is>
          <t>dummy</t>
        </is>
      </c>
      <c r="D81" t="n">
        <v>36</v>
      </c>
      <c r="E81" s="42" t="b">
        <v>1</v>
      </c>
      <c r="F81" t="b">
        <v>1</v>
      </c>
      <c r="G81" t="n">
        <v>1</v>
      </c>
      <c r="I81" t="b">
        <v>1</v>
      </c>
    </row>
    <row r="82">
      <c r="A82" s="4" t="inlineStr">
        <is>
          <t>ability_unmentioned</t>
        </is>
      </c>
      <c r="B82" s="177" t="inlineStr">
        <is>
          <t>Ability - Unmentioned</t>
        </is>
      </c>
      <c r="C82" t="inlineStr">
        <is>
          <t>dummy</t>
        </is>
      </c>
      <c r="D82" t="n">
        <v>36</v>
      </c>
      <c r="E82" s="42" t="b">
        <v>1</v>
      </c>
      <c r="F82" t="b">
        <v>1</v>
      </c>
      <c r="G82" t="n">
        <v>1</v>
      </c>
      <c r="I82" t="b">
        <v>0</v>
      </c>
    </row>
    <row r="83">
      <c r="A83" s="4" t="inlineStr">
        <is>
          <t>instr_parents_ed</t>
        </is>
      </c>
      <c r="B83" s="177" t="inlineStr">
        <is>
          <t>Instrument - Parents Education</t>
        </is>
      </c>
      <c r="C83" t="inlineStr">
        <is>
          <t>int</t>
        </is>
      </c>
      <c r="D83" t="n">
        <v>37</v>
      </c>
      <c r="E83" s="42" t="b">
        <v>1</v>
      </c>
      <c r="F83" t="b">
        <v>1</v>
      </c>
      <c r="G83" t="n">
        <v>1</v>
      </c>
      <c r="I83" t="b">
        <v>0</v>
      </c>
    </row>
    <row r="84">
      <c r="A84" s="4" t="inlineStr">
        <is>
          <t>instr_distance_to_school</t>
        </is>
      </c>
      <c r="B84" s="177" t="inlineStr">
        <is>
          <t>Instrument - Distance to School</t>
        </is>
      </c>
      <c r="C84" t="inlineStr">
        <is>
          <t>int</t>
        </is>
      </c>
      <c r="D84" t="n">
        <v>37</v>
      </c>
      <c r="E84" s="42" t="b">
        <v>1</v>
      </c>
      <c r="F84" t="b">
        <v>1</v>
      </c>
      <c r="G84" t="n">
        <v>1</v>
      </c>
      <c r="I84" t="b">
        <v>0</v>
      </c>
    </row>
    <row r="85">
      <c r="A85" s="4" t="inlineStr">
        <is>
          <t>instr_spouse_ed</t>
        </is>
      </c>
      <c r="B85" s="177" t="inlineStr">
        <is>
          <t>Instrument - Spouse Education</t>
        </is>
      </c>
      <c r="C85" t="inlineStr">
        <is>
          <t>int</t>
        </is>
      </c>
      <c r="D85" t="n">
        <v>37</v>
      </c>
      <c r="E85" s="42" t="b">
        <v>1</v>
      </c>
      <c r="F85" t="b">
        <v>1</v>
      </c>
      <c r="G85" t="n">
        <v>1</v>
      </c>
      <c r="I85" t="b">
        <v>0</v>
      </c>
    </row>
    <row r="86">
      <c r="A86" s="4" t="inlineStr">
        <is>
          <t>instr_marital_status</t>
        </is>
      </c>
      <c r="B86" s="177" t="inlineStr">
        <is>
          <t>Instrument - Marital Status</t>
        </is>
      </c>
      <c r="C86" t="inlineStr">
        <is>
          <t>int</t>
        </is>
      </c>
      <c r="D86" t="n">
        <v>37</v>
      </c>
      <c r="E86" s="42" t="b">
        <v>1</v>
      </c>
      <c r="F86" t="b">
        <v>1</v>
      </c>
      <c r="G86" t="n">
        <v>1</v>
      </c>
      <c r="I86" t="b">
        <v>0</v>
      </c>
    </row>
    <row r="87">
      <c r="A87" s="4" t="inlineStr">
        <is>
          <t>instr_other</t>
        </is>
      </c>
      <c r="B87" s="177" t="inlineStr">
        <is>
          <t>Instument - Other</t>
        </is>
      </c>
      <c r="C87" t="inlineStr">
        <is>
          <t>int</t>
        </is>
      </c>
      <c r="D87" t="n">
        <v>37</v>
      </c>
      <c r="E87" s="42" t="b">
        <v>1</v>
      </c>
      <c r="F87" t="b">
        <v>1</v>
      </c>
      <c r="G87" t="n">
        <v>1</v>
      </c>
      <c r="I87" t="b">
        <v>0</v>
      </c>
    </row>
    <row r="88">
      <c r="A88" s="4" t="inlineStr">
        <is>
          <t>age_control</t>
        </is>
      </c>
      <c r="B88" s="177" t="inlineStr">
        <is>
          <t>Control - Age</t>
        </is>
      </c>
      <c r="C88" t="inlineStr">
        <is>
          <t>dummy</t>
        </is>
      </c>
      <c r="D88" t="n">
        <v>38</v>
      </c>
      <c r="E88" s="42" t="b">
        <v>1</v>
      </c>
      <c r="F88" t="b">
        <v>1</v>
      </c>
      <c r="G88" t="n">
        <v>1</v>
      </c>
      <c r="I88" t="b">
        <v>0</v>
      </c>
    </row>
    <row r="89">
      <c r="A89" s="4" t="inlineStr">
        <is>
          <t>age_sq_control</t>
        </is>
      </c>
      <c r="B89" s="177" t="inlineStr">
        <is>
          <t>Control - Age Squared</t>
        </is>
      </c>
      <c r="C89" t="inlineStr">
        <is>
          <t>dummy</t>
        </is>
      </c>
      <c r="D89" t="n">
        <v>38</v>
      </c>
      <c r="E89" s="42" t="b">
        <v>1</v>
      </c>
      <c r="F89" t="b">
        <v>1</v>
      </c>
      <c r="G89" t="n">
        <v>1</v>
      </c>
      <c r="I89" t="b">
        <v>0</v>
      </c>
    </row>
    <row r="90">
      <c r="A90" s="4" t="inlineStr">
        <is>
          <t>exp_control</t>
        </is>
      </c>
      <c r="B90" s="177" t="inlineStr">
        <is>
          <t>Control - Experience</t>
        </is>
      </c>
      <c r="C90" t="inlineStr">
        <is>
          <t>dummy</t>
        </is>
      </c>
      <c r="D90" t="n">
        <v>38</v>
      </c>
      <c r="E90" s="42" t="b">
        <v>1</v>
      </c>
      <c r="F90" t="b">
        <v>1</v>
      </c>
      <c r="G90" t="n">
        <v>1</v>
      </c>
      <c r="I90" t="b">
        <v>0</v>
      </c>
    </row>
    <row r="91">
      <c r="A91" s="4" t="inlineStr">
        <is>
          <t>exp_sq_control</t>
        </is>
      </c>
      <c r="B91" s="177" t="inlineStr">
        <is>
          <t>Control - Experience Squared</t>
        </is>
      </c>
      <c r="C91" t="inlineStr">
        <is>
          <t>dummy</t>
        </is>
      </c>
      <c r="D91" t="n">
        <v>38</v>
      </c>
      <c r="E91" s="42" t="b">
        <v>1</v>
      </c>
      <c r="F91" t="b">
        <v>1</v>
      </c>
      <c r="G91" t="n">
        <v>1</v>
      </c>
      <c r="I91" t="b">
        <v>0</v>
      </c>
    </row>
    <row r="92">
      <c r="A92" s="4" t="inlineStr">
        <is>
          <t>ethnicity_control</t>
        </is>
      </c>
      <c r="B92" s="177" t="inlineStr">
        <is>
          <t>Control - Ethnicity</t>
        </is>
      </c>
      <c r="C92" t="inlineStr">
        <is>
          <t>dummy</t>
        </is>
      </c>
      <c r="D92" t="n">
        <v>38</v>
      </c>
      <c r="E92" s="42" t="b">
        <v>1</v>
      </c>
      <c r="F92" t="b">
        <v>1</v>
      </c>
      <c r="G92" t="n">
        <v>1</v>
      </c>
      <c r="I92" t="b">
        <v>0</v>
      </c>
    </row>
    <row r="93">
      <c r="A93" s="4" t="inlineStr">
        <is>
          <t>health_control</t>
        </is>
      </c>
      <c r="B93" s="177" t="inlineStr">
        <is>
          <t>Control - Health</t>
        </is>
      </c>
      <c r="C93" t="inlineStr">
        <is>
          <t>dummy</t>
        </is>
      </c>
      <c r="D93" t="n">
        <v>38</v>
      </c>
      <c r="E93" s="42" t="b">
        <v>1</v>
      </c>
      <c r="F93" t="b">
        <v>1</v>
      </c>
      <c r="G93" t="n">
        <v>1</v>
      </c>
      <c r="I93" t="b">
        <v>0</v>
      </c>
    </row>
    <row r="94">
      <c r="A94" s="4" t="inlineStr">
        <is>
          <t>gender_control</t>
        </is>
      </c>
      <c r="B94" s="177" t="inlineStr">
        <is>
          <t>Control - Gender</t>
        </is>
      </c>
      <c r="C94" t="inlineStr">
        <is>
          <t>dummy</t>
        </is>
      </c>
      <c r="D94" t="n">
        <v>38</v>
      </c>
      <c r="E94" s="42" t="b">
        <v>1</v>
      </c>
      <c r="F94" t="b">
        <v>1</v>
      </c>
      <c r="G94" t="n">
        <v>1</v>
      </c>
      <c r="I94" t="b">
        <v>0</v>
      </c>
    </row>
    <row r="95">
      <c r="A95" s="4" t="inlineStr">
        <is>
          <t>occupation_control</t>
        </is>
      </c>
      <c r="B95" s="177" t="inlineStr">
        <is>
          <t>Control - Occupation</t>
        </is>
      </c>
      <c r="C95" t="inlineStr">
        <is>
          <t>dummy</t>
        </is>
      </c>
      <c r="D95" t="n">
        <v>38</v>
      </c>
      <c r="E95" s="42" t="b">
        <v>1</v>
      </c>
      <c r="F95" t="b">
        <v>1</v>
      </c>
      <c r="G95" t="n">
        <v>1</v>
      </c>
      <c r="I95" t="b">
        <v>0</v>
      </c>
    </row>
    <row r="96">
      <c r="A96" s="4" t="inlineStr">
        <is>
          <t>firm_char_control</t>
        </is>
      </c>
      <c r="B96" s="177" t="inlineStr">
        <is>
          <t>Control - Firm Characteristics</t>
        </is>
      </c>
      <c r="C96" t="inlineStr">
        <is>
          <t>dummy</t>
        </is>
      </c>
      <c r="D96" t="n">
        <v>38</v>
      </c>
      <c r="E96" s="42" t="b">
        <v>1</v>
      </c>
      <c r="F96" t="b">
        <v>1</v>
      </c>
      <c r="G96" t="n">
        <v>1</v>
      </c>
      <c r="I96" t="b">
        <v>0</v>
      </c>
    </row>
    <row r="97">
      <c r="A97" s="4" t="inlineStr">
        <is>
          <t>area_control</t>
        </is>
      </c>
      <c r="B97" s="177" t="inlineStr">
        <is>
          <t>Control - Area</t>
        </is>
      </c>
      <c r="C97" t="inlineStr">
        <is>
          <t>dummy</t>
        </is>
      </c>
      <c r="D97" t="n">
        <v>38</v>
      </c>
      <c r="E97" s="42" t="b">
        <v>1</v>
      </c>
      <c r="F97" t="b">
        <v>1</v>
      </c>
      <c r="G97" t="n">
        <v>1</v>
      </c>
      <c r="I97" t="b">
        <v>0</v>
      </c>
    </row>
    <row r="98">
      <c r="A98" s="4" t="inlineStr">
        <is>
          <t>macro_var_control</t>
        </is>
      </c>
      <c r="B98" s="177" t="inlineStr">
        <is>
          <t>Control - Macro Variables</t>
        </is>
      </c>
      <c r="C98" t="inlineStr">
        <is>
          <t>dummy</t>
        </is>
      </c>
      <c r="D98" t="n">
        <v>38</v>
      </c>
      <c r="E98" s="42" t="b">
        <v>1</v>
      </c>
      <c r="F98" t="b">
        <v>1</v>
      </c>
      <c r="G98" t="n">
        <v>1</v>
      </c>
      <c r="I98" t="b">
        <v>0</v>
      </c>
    </row>
    <row r="99">
      <c r="A99" s="4" t="inlineStr">
        <is>
          <t>impact_factor</t>
        </is>
      </c>
      <c r="B99" s="177" t="inlineStr">
        <is>
          <t>Impact Factor</t>
        </is>
      </c>
      <c r="C99" t="inlineStr">
        <is>
          <t>float</t>
        </is>
      </c>
      <c r="D99" t="n">
        <v>39</v>
      </c>
      <c r="E99" s="42" t="b">
        <v>1</v>
      </c>
      <c r="F99" t="b">
        <v>1</v>
      </c>
      <c r="H99" t="inlineStr">
        <is>
          <t>MED</t>
        </is>
      </c>
      <c r="I99" t="b">
        <v>0</v>
      </c>
    </row>
    <row r="100">
      <c r="A100" s="44" t="inlineStr">
        <is>
          <t>citations</t>
        </is>
      </c>
      <c r="B100" s="178" t="inlineStr">
        <is>
          <t>Citations</t>
        </is>
      </c>
      <c r="C100" t="inlineStr">
        <is>
          <t>int</t>
        </is>
      </c>
      <c r="D100" t="n">
        <v>40</v>
      </c>
      <c r="E100" s="42" t="b">
        <v>1</v>
      </c>
      <c r="F100" t="b">
        <v>1</v>
      </c>
      <c r="H100" t="inlineStr">
        <is>
          <t>MED</t>
        </is>
      </c>
      <c r="I100" t="b">
        <v>1</v>
      </c>
    </row>
    <row r="101">
      <c r="A101" s="44" t="inlineStr">
        <is>
          <t>published</t>
        </is>
      </c>
      <c r="B101" s="178" t="inlineStr">
        <is>
          <t>Study - Published</t>
        </is>
      </c>
      <c r="C101" t="inlineStr">
        <is>
          <t>dummy</t>
        </is>
      </c>
      <c r="D101" t="n">
        <v>41</v>
      </c>
      <c r="E101" s="42" t="b">
        <v>1</v>
      </c>
      <c r="F101" t="b">
        <v>1</v>
      </c>
      <c r="G101" t="n">
        <v>1</v>
      </c>
      <c r="I101" t="b">
        <v>1</v>
      </c>
    </row>
    <row r="102">
      <c r="A102" s="44" t="inlineStr">
        <is>
          <t>unpublished</t>
        </is>
      </c>
      <c r="B102" s="178" t="inlineStr">
        <is>
          <t>Study - Unpublished</t>
        </is>
      </c>
      <c r="C102" t="inlineStr">
        <is>
          <t>dummy</t>
        </is>
      </c>
      <c r="D102" t="n">
        <v>41</v>
      </c>
      <c r="E102" s="42" t="b">
        <v>1</v>
      </c>
      <c r="F102" t="b">
        <v>1</v>
      </c>
      <c r="G102" t="n">
        <v>1</v>
      </c>
      <c r="I102" t="b">
        <v>0</v>
      </c>
    </row>
    <row r="103">
      <c r="A103" s="44" t="inlineStr">
        <is>
          <t>pub_year</t>
        </is>
      </c>
      <c r="B103" s="178" t="inlineStr">
        <is>
          <t>Publication Year</t>
        </is>
      </c>
      <c r="C103" t="inlineStr">
        <is>
          <t>int</t>
        </is>
      </c>
      <c r="D103" t="n">
        <v>42</v>
      </c>
      <c r="E103" s="42" t="b">
        <v>1</v>
      </c>
      <c r="F103" t="b">
        <v>1</v>
      </c>
      <c r="H103" t="inlineStr">
        <is>
          <t>MED</t>
        </is>
      </c>
      <c r="I103" t="b">
        <v>0</v>
      </c>
    </row>
    <row r="104">
      <c r="A104" s="185" t="inlineStr">
        <is>
          <t>pcc_w</t>
        </is>
      </c>
      <c r="B104" s="187" t="inlineStr">
        <is>
          <t>Partial Correlation Coefficient - Winsorized</t>
        </is>
      </c>
      <c r="C104" t="inlineStr">
        <is>
          <t>float</t>
        </is>
      </c>
      <c r="D104" t="n">
        <v>43</v>
      </c>
      <c r="E104" s="42" t="b">
        <v>1</v>
      </c>
      <c r="F104" t="b">
        <v>0</v>
      </c>
      <c r="I104" t="b">
        <v>1</v>
      </c>
    </row>
    <row r="105">
      <c r="A105" s="186" t="inlineStr">
        <is>
          <t>se_pcc_w</t>
        </is>
      </c>
      <c r="B105" s="187" t="inlineStr">
        <is>
          <t>PCC Standard Error - Winsorized</t>
        </is>
      </c>
      <c r="C105" t="inlineStr">
        <is>
          <t>float</t>
        </is>
      </c>
      <c r="D105" t="n">
        <v>44</v>
      </c>
      <c r="E105" s="42" t="b">
        <v>1</v>
      </c>
      <c r="F105" t="b">
        <v>0</v>
      </c>
      <c r="I105" t="b">
        <v>1</v>
      </c>
    </row>
    <row r="106">
      <c r="A106" s="186" t="inlineStr">
        <is>
          <t>se_precision_w</t>
        </is>
      </c>
      <c r="B106" s="187" t="inlineStr">
        <is>
          <t>Precision - Winsorized</t>
        </is>
      </c>
      <c r="C106" t="inlineStr">
        <is>
          <t>float</t>
        </is>
      </c>
      <c r="D106" t="n">
        <v>45</v>
      </c>
      <c r="E106" s="42" t="b">
        <v>1</v>
      </c>
      <c r="F106" t="b">
        <v>0</v>
      </c>
      <c r="I106" t="b">
        <v>0</v>
      </c>
    </row>
    <row r="107">
      <c r="A107" s="186" t="inlineStr">
        <is>
          <t>t_w</t>
        </is>
      </c>
      <c r="B107" s="187" t="inlineStr">
        <is>
          <t>T-Statistic - Winsorized</t>
        </is>
      </c>
      <c r="C107" t="inlineStr">
        <is>
          <t>float</t>
        </is>
      </c>
      <c r="D107" t="n">
        <v>46</v>
      </c>
      <c r="E107" s="42" t="b">
        <v>1</v>
      </c>
      <c r="F107" t="b">
        <v>1</v>
      </c>
      <c r="H107" t="inlineStr">
        <is>
          <t>MED</t>
        </is>
      </c>
      <c r="I107" t="b">
        <v>0</v>
      </c>
    </row>
    <row r="108">
      <c r="A108" s="186" t="inlineStr">
        <is>
          <t>significant_w</t>
        </is>
      </c>
      <c r="B108" s="187" t="inlineStr">
        <is>
          <t>T-Statistic Is Significant - Winsorized</t>
        </is>
      </c>
      <c r="C108" t="inlineStr">
        <is>
          <t>int</t>
        </is>
      </c>
      <c r="D108" t="n">
        <v>47</v>
      </c>
      <c r="E108" s="42" t="b">
        <v>0</v>
      </c>
      <c r="F108" t="b">
        <v>0</v>
      </c>
      <c r="I108" t="b">
        <v>0</v>
      </c>
    </row>
  </sheetData>
  <conditionalFormatting sqref="A2:B4 A11:B14 A25:B40 A6:B9">
    <cfRule type="containsBlanks" priority="9" dxfId="0">
      <formula>LEN(TRIM(A2))=0</formula>
    </cfRule>
  </conditionalFormatting>
  <conditionalFormatting sqref="A10:B10">
    <cfRule type="containsBlanks" priority="8" dxfId="0">
      <formula>LEN(TRIM(A10))=0</formula>
    </cfRule>
  </conditionalFormatting>
  <conditionalFormatting sqref="A5:B5">
    <cfRule type="containsBlanks" priority="7" dxfId="0">
      <formula>LEN(TRIM(A5))=0</formula>
    </cfRule>
  </conditionalFormatting>
  <conditionalFormatting sqref="A15:B24">
    <cfRule type="containsBlanks" priority="6" dxfId="0">
      <formula>LEN(TRIM(A15))=0</formula>
    </cfRule>
  </conditionalFormatting>
  <conditionalFormatting sqref="A41:B70">
    <cfRule type="containsBlanks" priority="4" dxfId="0">
      <formula>LEN(TRIM(A41))=0</formula>
    </cfRule>
  </conditionalFormatting>
  <conditionalFormatting sqref="A71:B99">
    <cfRule type="containsBlanks" priority="3" dxfId="0">
      <formula>LEN(TRIM(A71))=0</formula>
    </cfRule>
  </conditionalFormatting>
  <conditionalFormatting sqref="A100:B103">
    <cfRule type="containsBlanks" priority="2" dxfId="0">
      <formula>LEN(TRIM(A100))=0</formula>
    </cfRule>
  </conditionalFormatting>
  <conditionalFormatting sqref="A104:A108">
    <cfRule type="containsBlanks" priority="1" dxfId="0">
      <formula>LEN(TRIM(A104))=0</formula>
    </cfRule>
  </conditionalFormatting>
  <pageMargins left="0.7" right="0.7" top="0.75" bottom="0.75" header="0.3" footer="0.3"/>
  <pageSetup orientation="portrait" paperSize="9" verticalDpi="30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24"/>
  <sheetViews>
    <sheetView workbookViewId="0">
      <pane ySplit="1" topLeftCell="A53" activePane="bottomLeft" state="frozen"/>
      <selection pane="bottomLeft" activeCell="L59" sqref="L59"/>
    </sheetView>
  </sheetViews>
  <sheetFormatPr baseColWidth="8" defaultColWidth="15.85546875" defaultRowHeight="15"/>
  <sheetData>
    <row r="1">
      <c r="A1" s="226" t="inlineStr">
        <is>
          <t>country</t>
        </is>
      </c>
      <c r="B1" s="226" t="inlineStr">
        <is>
          <t>region_advanced_economies</t>
        </is>
      </c>
      <c r="C1" s="226" t="inlineStr">
        <is>
          <t>region_east_asia_and_pacific</t>
        </is>
      </c>
      <c r="D1" s="226" t="inlineStr">
        <is>
          <t>region_europe_and_central_asia</t>
        </is>
      </c>
      <c r="E1" s="226" t="inlineStr">
        <is>
          <t>region_latin_america_and_caribbean</t>
        </is>
      </c>
      <c r="F1" s="226" t="inlineStr">
        <is>
          <t>region_middle_east_and_north_africa</t>
        </is>
      </c>
      <c r="G1" s="226" t="inlineStr">
        <is>
          <t>region_south_asia</t>
        </is>
      </c>
      <c r="H1" s="226" t="inlineStr">
        <is>
          <t>region_sub_saharan_africa</t>
        </is>
      </c>
      <c r="I1" s="226" t="inlineStr">
        <is>
          <t>income_high</t>
        </is>
      </c>
      <c r="J1" s="226" t="inlineStr">
        <is>
          <t>income_low</t>
        </is>
      </c>
      <c r="K1" s="226" t="inlineStr">
        <is>
          <t>income_middle</t>
        </is>
      </c>
      <c r="L1" s="227" t="inlineStr">
        <is>
          <t>yearly_med_exp</t>
        </is>
      </c>
      <c r="M1" s="227" t="inlineStr">
        <is>
          <t>min_wage</t>
        </is>
      </c>
    </row>
    <row r="2">
      <c r="A2" t="inlineStr">
        <is>
          <t>Albania</t>
        </is>
      </c>
      <c r="B2" t="n">
        <v>0</v>
      </c>
      <c r="C2" t="n">
        <v>0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1</v>
      </c>
      <c r="L2" s="232" t="n">
        <v>443.28</v>
      </c>
      <c r="M2" t="inlineStr">
        <is>
          <t>$25.54/month</t>
        </is>
      </c>
      <c r="N2" s="233" t="n"/>
    </row>
    <row r="3">
      <c r="A3" t="inlineStr">
        <is>
          <t>Algeria</t>
        </is>
      </c>
      <c r="B3" t="n">
        <v>0</v>
      </c>
      <c r="C3" t="n">
        <v>0</v>
      </c>
      <c r="D3" t="n">
        <v>0</v>
      </c>
      <c r="E3" t="n">
        <v>0</v>
      </c>
      <c r="F3" t="n">
        <v>1</v>
      </c>
      <c r="G3" t="n">
        <v>0</v>
      </c>
      <c r="H3" t="n">
        <v>0</v>
      </c>
      <c r="I3" t="n">
        <v>0</v>
      </c>
      <c r="J3" t="n">
        <v>0</v>
      </c>
      <c r="K3" t="n">
        <v>1</v>
      </c>
      <c r="L3" s="232" t="n">
        <v>324.48</v>
      </c>
      <c r="M3" t="inlineStr">
        <is>
          <t>$120.00/month</t>
        </is>
      </c>
      <c r="N3" s="233" t="n"/>
    </row>
    <row r="4">
      <c r="A4" t="inlineStr">
        <is>
          <t>Argentina</t>
        </is>
      </c>
      <c r="B4" t="n">
        <v>0</v>
      </c>
      <c r="C4" t="n">
        <v>0</v>
      </c>
      <c r="D4" t="n">
        <v>0</v>
      </c>
      <c r="E4" t="n">
        <v>1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s="234" t="n">
        <v>3290</v>
      </c>
      <c r="M4" t="inlineStr">
        <is>
          <t>$312/month</t>
        </is>
      </c>
    </row>
    <row r="5">
      <c r="A5" t="inlineStr">
        <is>
          <t>Australia</t>
        </is>
      </c>
      <c r="B5" t="n">
        <v>1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s="234" t="n">
        <v>30464</v>
      </c>
      <c r="M5" t="inlineStr">
        <is>
          <t>$10/hour</t>
        </is>
      </c>
    </row>
    <row r="6">
      <c r="A6" t="inlineStr">
        <is>
          <t>Austria</t>
        </is>
      </c>
      <c r="B6" t="n">
        <v>1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s="234" t="n">
        <v>20447</v>
      </c>
      <c r="M6" t="inlineStr">
        <is>
          <t>$1088/month</t>
        </is>
      </c>
    </row>
    <row r="7">
      <c r="A7" t="inlineStr">
        <is>
          <t>Azerbaijan</t>
        </is>
      </c>
      <c r="B7" t="n">
        <v>0</v>
      </c>
      <c r="C7" t="n">
        <v>0</v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1</v>
      </c>
      <c r="L7" s="232" t="n">
        <v>361.56</v>
      </c>
      <c r="M7" t="inlineStr">
        <is>
          <t>$116.67/month</t>
        </is>
      </c>
      <c r="N7" s="233" t="n"/>
    </row>
    <row r="8">
      <c r="A8" t="inlineStr">
        <is>
          <t>Bangladesh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0</v>
      </c>
      <c r="K8" t="n">
        <v>1</v>
      </c>
      <c r="L8" s="234" t="n">
        <v>373</v>
      </c>
      <c r="M8" t="inlineStr">
        <is>
          <t>$16.03/month</t>
        </is>
      </c>
    </row>
    <row r="9">
      <c r="A9" t="inlineStr">
        <is>
          <t>Belarus</t>
        </is>
      </c>
      <c r="B9" t="n">
        <v>0</v>
      </c>
      <c r="C9" t="n">
        <v>0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</v>
      </c>
      <c r="L9" s="232" t="n">
        <v>1427.76</v>
      </c>
      <c r="M9" t="inlineStr">
        <is>
          <t>$155.00/month</t>
        </is>
      </c>
      <c r="N9" s="233" t="n"/>
    </row>
    <row r="10">
      <c r="A10" t="inlineStr">
        <is>
          <t>Belgium</t>
        </is>
      </c>
      <c r="B10" t="n">
        <v>1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0</v>
      </c>
      <c r="L10" s="234" t="n">
        <v>23564</v>
      </c>
      <c r="M10" t="inlineStr">
        <is>
          <t>$1276/month</t>
        </is>
      </c>
    </row>
    <row r="11">
      <c r="A11" t="inlineStr">
        <is>
          <t>Belize</t>
        </is>
      </c>
      <c r="B11" t="n">
        <v>0</v>
      </c>
      <c r="C11" t="n">
        <v>0</v>
      </c>
      <c r="D11" t="n">
        <v>0</v>
      </c>
      <c r="E11" t="n">
        <v>1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1</v>
      </c>
      <c r="L11" s="232" t="n">
        <v>622.92</v>
      </c>
      <c r="M11" t="inlineStr">
        <is>
          <t>$3.30/h</t>
        </is>
      </c>
      <c r="N11" s="233" t="n"/>
    </row>
    <row r="12">
      <c r="A12" t="inlineStr">
        <is>
          <t>Bolivia</t>
        </is>
      </c>
      <c r="B12" t="n">
        <v>0</v>
      </c>
      <c r="C12" t="n">
        <v>0</v>
      </c>
      <c r="D12" t="n">
        <v>0</v>
      </c>
      <c r="E12" t="n">
        <v>1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1</v>
      </c>
      <c r="L12" s="234" t="n">
        <v>1217</v>
      </c>
      <c r="M12" t="inlineStr">
        <is>
          <t>$45/month</t>
        </is>
      </c>
    </row>
    <row r="13">
      <c r="A13" t="inlineStr">
        <is>
          <t>Bosnia &amp; Herzegovina</t>
        </is>
      </c>
      <c r="B13" t="n">
        <v>0</v>
      </c>
      <c r="C13" t="n">
        <v>0</v>
      </c>
      <c r="D13" t="n">
        <v>1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1</v>
      </c>
      <c r="L13" s="232" t="n">
        <v>1527.36</v>
      </c>
      <c r="M13" t="inlineStr">
        <is>
          <t>$291.94/month</t>
        </is>
      </c>
      <c r="N13" s="233" t="n"/>
    </row>
    <row r="14">
      <c r="A14" t="inlineStr">
        <is>
          <t>Botswana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1</v>
      </c>
      <c r="I14" t="n">
        <v>0</v>
      </c>
      <c r="J14" t="n">
        <v>0</v>
      </c>
      <c r="K14" t="n">
        <v>1</v>
      </c>
      <c r="L14" s="232" t="n">
        <v>1674.6</v>
      </c>
      <c r="M14" t="inlineStr">
        <is>
          <t>$390.00/month</t>
        </is>
      </c>
      <c r="N14" s="233" t="n"/>
    </row>
    <row r="15">
      <c r="A15" t="inlineStr">
        <is>
          <t>Brazil</t>
        </is>
      </c>
      <c r="B15" t="n">
        <v>0</v>
      </c>
      <c r="C15" t="n">
        <v>0</v>
      </c>
      <c r="D15" t="n">
        <v>0</v>
      </c>
      <c r="E15" t="n">
        <v>1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1</v>
      </c>
      <c r="L15" s="234" t="n">
        <v>4874</v>
      </c>
      <c r="M15" t="inlineStr">
        <is>
          <t>$58/month</t>
        </is>
      </c>
    </row>
    <row r="16">
      <c r="A16" t="inlineStr">
        <is>
          <t>Bulgaria</t>
        </is>
      </c>
      <c r="B16" t="n">
        <v>0</v>
      </c>
      <c r="C16" t="n">
        <v>0</v>
      </c>
      <c r="D16" t="n">
        <v>1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1</v>
      </c>
      <c r="L16" s="232" t="n">
        <v>810.72</v>
      </c>
      <c r="M16" t="inlineStr">
        <is>
          <t>$332.72/month</t>
        </is>
      </c>
      <c r="N16" s="233" t="n"/>
    </row>
    <row r="17">
      <c r="A17" t="inlineStr">
        <is>
          <t>Burkina Faso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1</v>
      </c>
      <c r="I17" t="n">
        <v>0</v>
      </c>
      <c r="J17" t="n">
        <v>1</v>
      </c>
      <c r="K17" t="n">
        <v>0</v>
      </c>
      <c r="L17" s="232" t="n">
        <v>207.48</v>
      </c>
      <c r="M17" t="inlineStr">
        <is>
          <t>$62.53/month</t>
        </is>
      </c>
      <c r="N17" s="233" t="n"/>
    </row>
    <row r="18">
      <c r="A18" t="inlineStr">
        <is>
          <t>Cambodia</t>
        </is>
      </c>
      <c r="B18" t="n">
        <v>0</v>
      </c>
      <c r="C18" t="n">
        <v>1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1</v>
      </c>
      <c r="K18" t="n">
        <v>0</v>
      </c>
      <c r="L18" s="232" t="n">
        <v>325.56</v>
      </c>
      <c r="M18" t="inlineStr">
        <is>
          <t>$68.00/month</t>
        </is>
      </c>
      <c r="N18" s="233" t="n"/>
    </row>
    <row r="19">
      <c r="A19" t="inlineStr">
        <is>
          <t>Cameroon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1</v>
      </c>
      <c r="I19" t="n">
        <v>0</v>
      </c>
      <c r="J19" t="n">
        <v>0</v>
      </c>
      <c r="K19" t="n">
        <v>1</v>
      </c>
      <c r="L19" s="232" t="n">
        <v>414.6</v>
      </c>
      <c r="M19" t="inlineStr">
        <is>
          <t>$67.61/month</t>
        </is>
      </c>
      <c r="N19" s="233" t="n"/>
    </row>
    <row r="20">
      <c r="A20" t="inlineStr">
        <is>
          <t>Canada</t>
        </is>
      </c>
      <c r="B20" t="n">
        <v>1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1</v>
      </c>
      <c r="J20" t="n">
        <v>0</v>
      </c>
      <c r="K20" t="n">
        <v>0</v>
      </c>
      <c r="L20" s="234" t="n">
        <v>29010</v>
      </c>
      <c r="M20" t="inlineStr">
        <is>
          <t>$7.85/hour</t>
        </is>
      </c>
    </row>
    <row r="21">
      <c r="A21" t="inlineStr">
        <is>
          <t>Chile</t>
        </is>
      </c>
      <c r="B21" t="n">
        <v>1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1</v>
      </c>
      <c r="J21" t="n">
        <v>0</v>
      </c>
      <c r="K21" t="n">
        <v>0</v>
      </c>
      <c r="L21" s="234" t="n">
        <v>3190</v>
      </c>
      <c r="M21" t="inlineStr">
        <is>
          <t>$191/month</t>
        </is>
      </c>
    </row>
    <row r="22">
      <c r="A22" t="inlineStr">
        <is>
          <t>China</t>
        </is>
      </c>
      <c r="B22" t="n">
        <v>0</v>
      </c>
      <c r="C22" t="n">
        <v>1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1</v>
      </c>
      <c r="L22" s="234" t="n">
        <v>1526</v>
      </c>
      <c r="M22" t="inlineStr">
        <is>
          <t>$27/month</t>
        </is>
      </c>
    </row>
    <row r="23">
      <c r="A23" t="inlineStr">
        <is>
          <t>Colombia</t>
        </is>
      </c>
      <c r="B23" t="n">
        <v>0</v>
      </c>
      <c r="C23" t="n">
        <v>0</v>
      </c>
      <c r="D23" t="n">
        <v>0</v>
      </c>
      <c r="E23" t="n">
        <v>1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1</v>
      </c>
      <c r="L23" s="234" t="n">
        <v>1690</v>
      </c>
      <c r="M23" t="inlineStr">
        <is>
          <t>$144/month</t>
        </is>
      </c>
    </row>
    <row r="24">
      <c r="A24" t="inlineStr">
        <is>
          <t>Costa Rica</t>
        </is>
      </c>
      <c r="B24" t="n">
        <v>0</v>
      </c>
      <c r="C24" t="n">
        <v>0</v>
      </c>
      <c r="D24" t="n">
        <v>0</v>
      </c>
      <c r="E24" t="n">
        <v>1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1</v>
      </c>
      <c r="L24" s="234" t="n">
        <v>3084</v>
      </c>
      <c r="M24" t="inlineStr">
        <is>
          <t>$177/month</t>
        </is>
      </c>
    </row>
    <row r="25">
      <c r="A25" t="inlineStr">
        <is>
          <t>Cote d'Ivoire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1</v>
      </c>
      <c r="I25" t="n">
        <v>0</v>
      </c>
      <c r="J25" t="n">
        <v>0</v>
      </c>
      <c r="K25" t="n">
        <v>1</v>
      </c>
      <c r="L25" s="232" t="n">
        <v>452.28</v>
      </c>
      <c r="M25" t="inlineStr">
        <is>
          <t>$68.69/month</t>
        </is>
      </c>
      <c r="N25" s="233" t="n"/>
    </row>
    <row r="26">
      <c r="A26" t="inlineStr">
        <is>
          <t>Croatia</t>
        </is>
      </c>
      <c r="B26" t="n">
        <v>0</v>
      </c>
      <c r="C26" t="n">
        <v>1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1</v>
      </c>
      <c r="J26" t="n">
        <v>0</v>
      </c>
      <c r="K26" t="n">
        <v>0</v>
      </c>
      <c r="L26" s="234" t="n">
        <v>5388</v>
      </c>
      <c r="M26" t="inlineStr">
        <is>
          <t>$308/month</t>
        </is>
      </c>
    </row>
    <row r="27">
      <c r="A27" t="inlineStr">
        <is>
          <t>Cyprus</t>
        </is>
      </c>
      <c r="B27" t="n">
        <v>0</v>
      </c>
      <c r="C27" t="n">
        <v>0</v>
      </c>
      <c r="D27" t="n">
        <v>1</v>
      </c>
      <c r="E27" t="n">
        <v>0</v>
      </c>
      <c r="F27" t="n">
        <v>0</v>
      </c>
      <c r="G27" t="n">
        <v>0</v>
      </c>
      <c r="H27" t="n">
        <v>0</v>
      </c>
      <c r="I27" t="n">
        <v>1</v>
      </c>
      <c r="J27" t="n">
        <v>0</v>
      </c>
      <c r="K27" t="n">
        <v>0</v>
      </c>
      <c r="L27" s="234" t="n">
        <v>13014</v>
      </c>
      <c r="M27" t="inlineStr">
        <is>
          <t>$681/month</t>
        </is>
      </c>
    </row>
    <row r="28">
      <c r="A28" t="inlineStr">
        <is>
          <t>Czech Republic</t>
        </is>
      </c>
      <c r="B28" t="n">
        <v>1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1</v>
      </c>
      <c r="J28" t="n">
        <v>0</v>
      </c>
      <c r="K28" t="n">
        <v>0</v>
      </c>
      <c r="L28" s="234" t="n">
        <v>5392</v>
      </c>
      <c r="M28" t="inlineStr">
        <is>
          <t>$183/month</t>
        </is>
      </c>
    </row>
    <row r="29">
      <c r="A29" t="inlineStr">
        <is>
          <t>Denmark</t>
        </is>
      </c>
      <c r="B29" t="n">
        <v>1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1</v>
      </c>
      <c r="J29" t="n">
        <v>0</v>
      </c>
      <c r="K29" t="n">
        <v>0</v>
      </c>
      <c r="L29" s="234" t="n">
        <v>24677</v>
      </c>
      <c r="M29" t="inlineStr">
        <is>
          <t>$12/hour</t>
        </is>
      </c>
    </row>
    <row r="30">
      <c r="A30" t="inlineStr">
        <is>
          <t>Djibouti</t>
        </is>
      </c>
      <c r="B30" t="n">
        <v>0</v>
      </c>
      <c r="C30" t="n">
        <v>0</v>
      </c>
      <c r="D30" t="n">
        <v>0</v>
      </c>
      <c r="E30" t="n">
        <v>0</v>
      </c>
      <c r="F30" t="n">
        <v>1</v>
      </c>
      <c r="G30" t="n">
        <v>0</v>
      </c>
      <c r="H30" t="n">
        <v>0</v>
      </c>
      <c r="I30" t="n">
        <v>0</v>
      </c>
      <c r="J30" t="n">
        <v>0</v>
      </c>
      <c r="K30" t="n">
        <v>1</v>
      </c>
      <c r="L30" s="232" t="n">
        <v>1023</v>
      </c>
      <c r="M30" t="inlineStr">
        <is>
          <t>$170.00/month</t>
        </is>
      </c>
      <c r="N30" s="233" t="n"/>
    </row>
    <row r="31">
      <c r="A31" t="inlineStr">
        <is>
          <t>Dominican Republic</t>
        </is>
      </c>
      <c r="B31" t="n">
        <v>0</v>
      </c>
      <c r="C31" t="n">
        <v>0</v>
      </c>
      <c r="D31" t="n">
        <v>0</v>
      </c>
      <c r="E31" t="n">
        <v>1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1</v>
      </c>
      <c r="L31" s="234" t="n">
        <v>1010</v>
      </c>
      <c r="M31" t="inlineStr">
        <is>
          <t>$94/month</t>
        </is>
      </c>
    </row>
    <row r="32">
      <c r="A32" t="inlineStr">
        <is>
          <t>Ecuador</t>
        </is>
      </c>
      <c r="B32" t="n">
        <v>0</v>
      </c>
      <c r="C32" t="n">
        <v>0</v>
      </c>
      <c r="D32" t="n">
        <v>0</v>
      </c>
      <c r="E32" t="n">
        <v>1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1</v>
      </c>
      <c r="L32" s="234" t="n">
        <v>1326</v>
      </c>
      <c r="M32" t="inlineStr">
        <is>
          <t>$80/month</t>
        </is>
      </c>
    </row>
    <row r="33">
      <c r="A33" t="inlineStr">
        <is>
          <t>Egypt</t>
        </is>
      </c>
      <c r="B33" t="n">
        <v>0</v>
      </c>
      <c r="C33" t="n">
        <v>0</v>
      </c>
      <c r="D33" t="n">
        <v>0</v>
      </c>
      <c r="E33" t="n">
        <v>0</v>
      </c>
      <c r="F33" t="n">
        <v>1</v>
      </c>
      <c r="G33" t="n">
        <v>0</v>
      </c>
      <c r="H33" t="n">
        <v>0</v>
      </c>
      <c r="I33" t="n">
        <v>0</v>
      </c>
      <c r="J33" t="n">
        <v>0</v>
      </c>
      <c r="K33" t="n">
        <v>1</v>
      </c>
      <c r="L33" s="234" t="n">
        <v>469</v>
      </c>
      <c r="M33" t="inlineStr">
        <is>
          <t>$9.01/month</t>
        </is>
      </c>
    </row>
    <row r="34">
      <c r="A34" t="inlineStr">
        <is>
          <t>El Salvador</t>
        </is>
      </c>
      <c r="B34" t="n">
        <v>0</v>
      </c>
      <c r="C34" t="n">
        <v>0</v>
      </c>
      <c r="D34" t="n">
        <v>0</v>
      </c>
      <c r="E34" t="n">
        <v>1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1</v>
      </c>
      <c r="L34" s="234" t="n">
        <v>1065</v>
      </c>
      <c r="M34" t="inlineStr">
        <is>
          <t>$110/month</t>
        </is>
      </c>
    </row>
    <row r="35">
      <c r="A35" t="inlineStr">
        <is>
          <t>Eritrea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1</v>
      </c>
      <c r="I35" t="n">
        <v>0</v>
      </c>
      <c r="J35" t="n">
        <v>1</v>
      </c>
      <c r="K35" t="n">
        <v>0</v>
      </c>
      <c r="L35" s="232" t="n">
        <v>6</v>
      </c>
      <c r="M35" t="inlineStr">
        <is>
          <t>NaN</t>
        </is>
      </c>
      <c r="N35" s="233" t="n"/>
    </row>
    <row r="36">
      <c r="A36" t="inlineStr">
        <is>
          <t>Estonia</t>
        </is>
      </c>
      <c r="B36" t="n">
        <v>1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1</v>
      </c>
      <c r="J36" t="n">
        <v>0</v>
      </c>
      <c r="K36" t="n">
        <v>0</v>
      </c>
      <c r="L36" s="234" t="n">
        <v>3072</v>
      </c>
      <c r="M36" t="inlineStr">
        <is>
          <t>$107/month</t>
        </is>
      </c>
    </row>
    <row r="37">
      <c r="A37" t="inlineStr">
        <is>
          <t>Ethiopia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1</v>
      </c>
      <c r="I37" t="n">
        <v>0</v>
      </c>
      <c r="J37" t="n">
        <v>1</v>
      </c>
      <c r="K37" t="n">
        <v>0</v>
      </c>
      <c r="L37" s="232" t="n">
        <v>209.64</v>
      </c>
      <c r="M37" t="inlineStr">
        <is>
          <t>$14.38/month</t>
        </is>
      </c>
      <c r="N37" s="233" t="n"/>
    </row>
    <row r="38">
      <c r="A38" t="inlineStr">
        <is>
          <t>Finland</t>
        </is>
      </c>
      <c r="B38" t="n">
        <v>1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1</v>
      </c>
      <c r="J38" t="n">
        <v>0</v>
      </c>
      <c r="K38" t="n">
        <v>0</v>
      </c>
      <c r="L38" s="234" t="n">
        <v>23714</v>
      </c>
      <c r="M38" t="inlineStr">
        <is>
          <t>$1176/month</t>
        </is>
      </c>
    </row>
    <row r="39">
      <c r="A39" t="inlineStr">
        <is>
          <t>France</t>
        </is>
      </c>
      <c r="B39" t="n">
        <v>1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1</v>
      </c>
      <c r="J39" t="n">
        <v>0</v>
      </c>
      <c r="K39" t="n">
        <v>0</v>
      </c>
      <c r="L39" s="234" t="n">
        <v>23118</v>
      </c>
      <c r="M39" t="inlineStr">
        <is>
          <t>$1076/month</t>
        </is>
      </c>
    </row>
    <row r="40">
      <c r="A40" t="inlineStr">
        <is>
          <t>Gambia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1</v>
      </c>
      <c r="I40" t="n">
        <v>0</v>
      </c>
      <c r="J40" t="n">
        <v>1</v>
      </c>
      <c r="K40" t="n">
        <v>0</v>
      </c>
      <c r="L40" s="232" t="n">
        <v>438.96</v>
      </c>
      <c r="M40" t="inlineStr">
        <is>
          <t>$86.96/month</t>
        </is>
      </c>
      <c r="N40" s="233" t="n"/>
    </row>
    <row r="41">
      <c r="A41" t="inlineStr">
        <is>
          <t>Georgia</t>
        </is>
      </c>
      <c r="B41" t="n">
        <v>0</v>
      </c>
      <c r="C41" t="n">
        <v>0</v>
      </c>
      <c r="D41" t="n">
        <v>1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1</v>
      </c>
      <c r="L41" s="232" t="n">
        <v>648.72</v>
      </c>
      <c r="M41" t="inlineStr">
        <is>
          <t>$209.18/month</t>
        </is>
      </c>
      <c r="N41" s="233" t="n"/>
    </row>
    <row r="42">
      <c r="A42" t="inlineStr">
        <is>
          <t>Germany</t>
        </is>
      </c>
      <c r="B42" t="n">
        <v>1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1</v>
      </c>
      <c r="J42" t="n">
        <v>0</v>
      </c>
      <c r="K42" t="n">
        <v>0</v>
      </c>
      <c r="L42" s="234" t="n">
        <v>24079</v>
      </c>
      <c r="M42" t="inlineStr">
        <is>
          <t>$1142/month</t>
        </is>
      </c>
    </row>
    <row r="43">
      <c r="A43" t="inlineStr">
        <is>
          <t>Ghana</t>
        </is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1</v>
      </c>
      <c r="I43" t="n">
        <v>0</v>
      </c>
      <c r="J43" t="n">
        <v>1</v>
      </c>
      <c r="K43" t="n">
        <v>0</v>
      </c>
      <c r="L43" s="234" t="n">
        <v>235</v>
      </c>
      <c r="M43" t="inlineStr">
        <is>
          <t>$1.03/month</t>
        </is>
      </c>
    </row>
    <row r="44">
      <c r="A44" t="inlineStr">
        <is>
          <t>Great Britain</t>
        </is>
      </c>
      <c r="B44" t="n">
        <v>1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1</v>
      </c>
      <c r="J44" t="n">
        <v>0</v>
      </c>
      <c r="K44" t="n">
        <v>0</v>
      </c>
      <c r="L44" s="234" t="n">
        <v>20938</v>
      </c>
      <c r="M44" t="inlineStr">
        <is>
          <t>$6.03/hour</t>
        </is>
      </c>
    </row>
    <row r="45">
      <c r="A45" t="inlineStr">
        <is>
          <t>Greece</t>
        </is>
      </c>
      <c r="B45" t="n">
        <v>1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1</v>
      </c>
      <c r="J45" t="n">
        <v>0</v>
      </c>
      <c r="K45" t="n">
        <v>0</v>
      </c>
      <c r="L45" s="234" t="n">
        <v>14027</v>
      </c>
      <c r="M45" t="inlineStr">
        <is>
          <t>$466/month</t>
        </is>
      </c>
    </row>
    <row r="46">
      <c r="A46" t="inlineStr">
        <is>
          <t>Guatemala</t>
        </is>
      </c>
      <c r="B46" t="n">
        <v>0</v>
      </c>
      <c r="C46" t="n">
        <v>0</v>
      </c>
      <c r="D46" t="n">
        <v>0</v>
      </c>
      <c r="E46" t="n">
        <v>1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1</v>
      </c>
      <c r="L46" s="234" t="n">
        <v>835</v>
      </c>
      <c r="M46" t="inlineStr">
        <is>
          <t>$85/month</t>
        </is>
      </c>
    </row>
    <row r="47">
      <c r="A47" t="inlineStr">
        <is>
          <t>Honduras</t>
        </is>
      </c>
      <c r="B47" t="n">
        <v>0</v>
      </c>
      <c r="C47" t="n">
        <v>0</v>
      </c>
      <c r="D47" t="n">
        <v>0</v>
      </c>
      <c r="E47" t="n">
        <v>1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1</v>
      </c>
      <c r="L47" s="234" t="n">
        <v>1044</v>
      </c>
      <c r="M47" t="inlineStr">
        <is>
          <t>$77/month</t>
        </is>
      </c>
    </row>
    <row r="48">
      <c r="A48" t="inlineStr">
        <is>
          <t>Hong Kong</t>
        </is>
      </c>
      <c r="B48" t="n">
        <v>0</v>
      </c>
      <c r="C48" t="n">
        <v>1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1</v>
      </c>
      <c r="J48" t="n">
        <v>0</v>
      </c>
      <c r="K48" t="n">
        <v>0</v>
      </c>
      <c r="L48" s="234" t="n">
        <v>26949</v>
      </c>
      <c r="M48" t="inlineStr">
        <is>
          <t>$3.2/hour</t>
        </is>
      </c>
    </row>
    <row r="49">
      <c r="A49" t="inlineStr">
        <is>
          <t>Hungary</t>
        </is>
      </c>
      <c r="B49" t="n">
        <v>1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1</v>
      </c>
      <c r="J49" t="n">
        <v>0</v>
      </c>
      <c r="K49" t="n">
        <v>0</v>
      </c>
      <c r="L49" s="232" t="n">
        <v>2466.12</v>
      </c>
      <c r="M49" t="inlineStr">
        <is>
          <t>$302.60/month</t>
        </is>
      </c>
      <c r="N49" s="233" t="n"/>
    </row>
    <row r="50">
      <c r="A50" t="inlineStr">
        <is>
          <t>India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1</v>
      </c>
      <c r="H50" t="n">
        <v>0</v>
      </c>
      <c r="I50" t="n">
        <v>0</v>
      </c>
      <c r="J50" t="n">
        <v>0</v>
      </c>
      <c r="K50" t="n">
        <v>1</v>
      </c>
      <c r="L50" s="234" t="n">
        <v>1141</v>
      </c>
      <c r="M50" t="inlineStr">
        <is>
          <t>$36/month</t>
        </is>
      </c>
    </row>
    <row r="51">
      <c r="A51" t="inlineStr">
        <is>
          <t>Indonesia</t>
        </is>
      </c>
      <c r="B51" t="n">
        <v>0</v>
      </c>
      <c r="C51" t="n">
        <v>1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1</v>
      </c>
      <c r="L51" s="234" t="n">
        <v>348</v>
      </c>
      <c r="M51" t="inlineStr">
        <is>
          <t>$37/month</t>
        </is>
      </c>
    </row>
    <row r="52">
      <c r="A52" t="inlineStr">
        <is>
          <t>Iran</t>
        </is>
      </c>
      <c r="B52" t="n">
        <v>0</v>
      </c>
      <c r="C52" t="n">
        <v>0</v>
      </c>
      <c r="D52" t="n">
        <v>0</v>
      </c>
      <c r="E52" t="n">
        <v>0</v>
      </c>
      <c r="F52" t="n">
        <v>1</v>
      </c>
      <c r="G52" t="n">
        <v>0</v>
      </c>
      <c r="H52" t="n">
        <v>0</v>
      </c>
      <c r="I52" t="n">
        <v>0</v>
      </c>
      <c r="J52" t="n">
        <v>0</v>
      </c>
      <c r="K52" t="n">
        <v>1</v>
      </c>
      <c r="L52" s="232" t="n">
        <v>1395.96</v>
      </c>
      <c r="M52" t="inlineStr">
        <is>
          <t>$259.5/month</t>
        </is>
      </c>
      <c r="N52" s="233" t="n"/>
    </row>
    <row r="53">
      <c r="A53" t="inlineStr">
        <is>
          <t>Iraq</t>
        </is>
      </c>
      <c r="B53" t="n">
        <v>0</v>
      </c>
      <c r="C53" t="n">
        <v>0</v>
      </c>
      <c r="D53" t="n">
        <v>0</v>
      </c>
      <c r="E53" t="n">
        <v>0</v>
      </c>
      <c r="F53" t="n">
        <v>1</v>
      </c>
      <c r="G53" t="n">
        <v>0</v>
      </c>
      <c r="H53" t="n">
        <v>0</v>
      </c>
      <c r="I53" t="n">
        <v>0</v>
      </c>
      <c r="J53" t="n">
        <v>0</v>
      </c>
      <c r="K53" t="n">
        <v>1</v>
      </c>
      <c r="L53" s="232" t="n">
        <v>30</v>
      </c>
      <c r="M53" t="inlineStr">
        <is>
          <t>NaN</t>
        </is>
      </c>
      <c r="N53" s="233" t="n"/>
    </row>
    <row r="54">
      <c r="A54" t="inlineStr">
        <is>
          <t>Ireland</t>
        </is>
      </c>
      <c r="B54" t="n">
        <v>1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1</v>
      </c>
      <c r="J54" t="n">
        <v>0</v>
      </c>
      <c r="K54" t="n">
        <v>0</v>
      </c>
      <c r="L54" s="234" t="n">
        <v>22862</v>
      </c>
      <c r="M54" t="inlineStr">
        <is>
          <t>$7.65/hour</t>
        </is>
      </c>
    </row>
    <row r="55">
      <c r="A55" t="inlineStr">
        <is>
          <t>Israel</t>
        </is>
      </c>
      <c r="B55" t="n">
        <v>1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1</v>
      </c>
      <c r="J55" t="n">
        <v>0</v>
      </c>
      <c r="K55" t="n">
        <v>0</v>
      </c>
      <c r="L55" s="234" t="n">
        <v>21364</v>
      </c>
      <c r="M55" t="inlineStr">
        <is>
          <t>$3.08/hour</t>
        </is>
      </c>
    </row>
    <row r="56">
      <c r="A56" t="inlineStr">
        <is>
          <t>Italy</t>
        </is>
      </c>
      <c r="B56" t="n">
        <v>1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1</v>
      </c>
      <c r="J56" t="n">
        <v>0</v>
      </c>
      <c r="K56" t="n">
        <v>0</v>
      </c>
      <c r="L56" s="234" t="n">
        <v>21139</v>
      </c>
      <c r="M56" t="inlineStr">
        <is>
          <t>$6.25/hour</t>
        </is>
      </c>
    </row>
    <row r="57">
      <c r="A57" t="inlineStr">
        <is>
          <t>Jamaica</t>
        </is>
      </c>
      <c r="B57" t="n">
        <v>0</v>
      </c>
      <c r="C57" t="n">
        <v>0</v>
      </c>
      <c r="D57" t="n">
        <v>0</v>
      </c>
      <c r="E57" t="n">
        <v>1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1</v>
      </c>
      <c r="L57" s="234" t="n">
        <v>1389</v>
      </c>
      <c r="M57" t="inlineStr">
        <is>
          <t>$32/week</t>
        </is>
      </c>
    </row>
    <row r="58">
      <c r="A58" t="inlineStr">
        <is>
          <t>Japan</t>
        </is>
      </c>
      <c r="B58" t="n">
        <v>1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1</v>
      </c>
      <c r="J58" t="n">
        <v>0</v>
      </c>
      <c r="K58" t="n">
        <v>0</v>
      </c>
      <c r="L58" s="234" t="n">
        <v>22501</v>
      </c>
      <c r="M58" t="inlineStr">
        <is>
          <t>$6.89/hour</t>
        </is>
      </c>
    </row>
    <row r="59">
      <c r="A59" t="inlineStr">
        <is>
          <t>Jordan</t>
        </is>
      </c>
      <c r="B59" t="n">
        <v>0</v>
      </c>
      <c r="C59" t="n">
        <v>0</v>
      </c>
      <c r="D59" t="n">
        <v>0</v>
      </c>
      <c r="E59" t="n">
        <v>0</v>
      </c>
      <c r="F59" t="n">
        <v>1</v>
      </c>
      <c r="G59" t="n">
        <v>0</v>
      </c>
      <c r="H59" t="n">
        <v>0</v>
      </c>
      <c r="I59" t="n">
        <v>0</v>
      </c>
      <c r="J59" t="n">
        <v>0</v>
      </c>
      <c r="K59" t="n">
        <v>1</v>
      </c>
      <c r="L59" s="232" t="n">
        <v>1142.04</v>
      </c>
      <c r="M59" t="inlineStr">
        <is>
          <t>$325.85/month</t>
        </is>
      </c>
      <c r="N59" s="233" t="n"/>
    </row>
    <row r="60">
      <c r="A60" t="inlineStr">
        <is>
          <t>Kazakhstan</t>
        </is>
      </c>
      <c r="B60" t="n">
        <v>0</v>
      </c>
      <c r="C60" t="n">
        <v>0</v>
      </c>
      <c r="D60" t="n">
        <v>1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1</v>
      </c>
      <c r="L60" s="232" t="n">
        <v>1056.6</v>
      </c>
      <c r="M60" t="inlineStr">
        <is>
          <t>$149.67/month</t>
        </is>
      </c>
      <c r="N60" s="233" t="n"/>
    </row>
    <row r="61">
      <c r="A61" t="inlineStr">
        <is>
          <t>Kenya</t>
        </is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1</v>
      </c>
      <c r="I61" t="n">
        <v>0</v>
      </c>
      <c r="J61" t="n">
        <v>0</v>
      </c>
      <c r="K61" t="n">
        <v>1</v>
      </c>
      <c r="L61" s="232" t="n">
        <v>431.76</v>
      </c>
      <c r="M61" t="inlineStr">
        <is>
          <t>$67.68/month</t>
        </is>
      </c>
      <c r="N61" s="233" t="n"/>
    </row>
    <row r="62">
      <c r="A62" t="inlineStr">
        <is>
          <t>Korea</t>
        </is>
      </c>
      <c r="B62" t="n">
        <v>1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1</v>
      </c>
      <c r="J62" t="n">
        <v>0</v>
      </c>
      <c r="K62" t="n">
        <v>0</v>
      </c>
      <c r="L62" s="234" t="n">
        <v>13995</v>
      </c>
      <c r="M62" t="inlineStr">
        <is>
          <t>$3.04/hour</t>
        </is>
      </c>
    </row>
    <row r="63">
      <c r="A63" t="inlineStr">
        <is>
          <t>Kuwait</t>
        </is>
      </c>
      <c r="B63" t="n">
        <v>0</v>
      </c>
      <c r="C63" t="n">
        <v>0</v>
      </c>
      <c r="D63" t="n">
        <v>0</v>
      </c>
      <c r="E63" t="n">
        <v>0</v>
      </c>
      <c r="F63" t="n">
        <v>1</v>
      </c>
      <c r="G63" t="n">
        <v>0</v>
      </c>
      <c r="H63" t="n">
        <v>0</v>
      </c>
      <c r="I63" t="n">
        <v>1</v>
      </c>
      <c r="J63" t="n">
        <v>0</v>
      </c>
      <c r="K63" t="n">
        <v>0</v>
      </c>
      <c r="L63" s="232" t="n">
        <v>6190.440000000001</v>
      </c>
      <c r="M63" t="inlineStr">
        <is>
          <t>$312.50/month</t>
        </is>
      </c>
      <c r="N63" s="233" t="n"/>
    </row>
    <row r="64">
      <c r="A64" t="inlineStr">
        <is>
          <t>Kyrgyzstan</t>
        </is>
      </c>
      <c r="B64" t="n">
        <v>0</v>
      </c>
      <c r="C64" t="n">
        <v>0</v>
      </c>
      <c r="D64" t="n">
        <v>1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1</v>
      </c>
      <c r="L64" s="232" t="n">
        <v>265.2</v>
      </c>
      <c r="M64" t="inlineStr">
        <is>
          <t>$44.58/month</t>
        </is>
      </c>
      <c r="N64" s="233" t="n"/>
    </row>
    <row r="65">
      <c r="A65" t="inlineStr">
        <is>
          <t>Latvia</t>
        </is>
      </c>
      <c r="B65" t="n">
        <v>0</v>
      </c>
      <c r="C65" t="n">
        <v>0</v>
      </c>
      <c r="D65" t="n">
        <v>1</v>
      </c>
      <c r="E65" t="n">
        <v>0</v>
      </c>
      <c r="F65" t="n">
        <v>0</v>
      </c>
      <c r="G65" t="n">
        <v>0</v>
      </c>
      <c r="H65" t="n">
        <v>0</v>
      </c>
      <c r="I65" t="n">
        <v>1</v>
      </c>
      <c r="J65" t="n">
        <v>0</v>
      </c>
      <c r="K65" t="n">
        <v>0</v>
      </c>
      <c r="L65" s="234" t="n">
        <v>3368</v>
      </c>
      <c r="M65" t="inlineStr">
        <is>
          <t>$106/month</t>
        </is>
      </c>
    </row>
    <row r="66">
      <c r="A66" t="inlineStr">
        <is>
          <t>Lesotho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1</v>
      </c>
      <c r="I66" t="n">
        <v>0</v>
      </c>
      <c r="J66" t="n">
        <v>0</v>
      </c>
      <c r="K66" t="n">
        <v>1</v>
      </c>
      <c r="L66" s="232" t="n">
        <v>498.48</v>
      </c>
      <c r="M66" t="inlineStr">
        <is>
          <t>$68.57/month</t>
        </is>
      </c>
      <c r="N66" s="233" t="n"/>
    </row>
    <row r="67">
      <c r="A67" t="inlineStr">
        <is>
          <t>Madagascar</t>
        </is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1</v>
      </c>
      <c r="I67" t="n">
        <v>0</v>
      </c>
      <c r="J67" t="n">
        <v>1</v>
      </c>
      <c r="K67" t="n">
        <v>0</v>
      </c>
      <c r="L67" s="232" t="n">
        <v>276.96</v>
      </c>
      <c r="M67" t="inlineStr">
        <is>
          <t>$43.08/month</t>
        </is>
      </c>
      <c r="N67" s="233" t="n"/>
    </row>
    <row r="68">
      <c r="A68" t="inlineStr">
        <is>
          <t>Malawi</t>
        </is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1</v>
      </c>
      <c r="I68" t="n">
        <v>0</v>
      </c>
      <c r="J68" t="n">
        <v>1</v>
      </c>
      <c r="K68" t="n">
        <v>0</v>
      </c>
      <c r="L68" s="232" t="n">
        <v>162.6</v>
      </c>
      <c r="M68" t="inlineStr">
        <is>
          <t>$38.35/month</t>
        </is>
      </c>
      <c r="N68" s="233" t="n"/>
    </row>
    <row r="69">
      <c r="A69" t="inlineStr">
        <is>
          <t>Malaysia</t>
        </is>
      </c>
      <c r="B69" t="n">
        <v>0</v>
      </c>
      <c r="C69" t="n">
        <v>1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1</v>
      </c>
      <c r="L69" s="234" t="n">
        <v>2185</v>
      </c>
      <c r="M69" t="inlineStr">
        <is>
          <t>$131/month</t>
        </is>
      </c>
    </row>
    <row r="70">
      <c r="A70" t="inlineStr">
        <is>
          <t>Maldives</t>
        </is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1</v>
      </c>
      <c r="H70" t="n">
        <v>0</v>
      </c>
      <c r="I70" t="n">
        <v>0</v>
      </c>
      <c r="J70" t="n">
        <v>0</v>
      </c>
      <c r="K70" t="n">
        <v>1</v>
      </c>
      <c r="L70" s="232" t="n">
        <v>636</v>
      </c>
      <c r="M70" t="inlineStr">
        <is>
          <t>$0.62/hour</t>
        </is>
      </c>
      <c r="N70" s="233" t="n"/>
    </row>
    <row r="71">
      <c r="A71" t="inlineStr">
        <is>
          <t>Malta</t>
        </is>
      </c>
      <c r="B71" t="n">
        <v>0</v>
      </c>
      <c r="C71" t="n">
        <v>0</v>
      </c>
      <c r="D71" t="n">
        <v>0</v>
      </c>
      <c r="E71" t="n">
        <v>0</v>
      </c>
      <c r="F71" t="n">
        <v>1</v>
      </c>
      <c r="G71" t="n">
        <v>0</v>
      </c>
      <c r="H71" t="n">
        <v>0</v>
      </c>
      <c r="I71" t="n">
        <v>1</v>
      </c>
      <c r="J71" t="n">
        <v>0</v>
      </c>
      <c r="K71" t="n">
        <v>0</v>
      </c>
      <c r="L71" s="234" t="n">
        <v>11194</v>
      </c>
      <c r="M71" t="inlineStr">
        <is>
          <t>$3.17/hour</t>
        </is>
      </c>
    </row>
    <row r="72">
      <c r="A72" t="inlineStr">
        <is>
          <t>Mexico</t>
        </is>
      </c>
      <c r="B72" t="n">
        <v>0</v>
      </c>
      <c r="C72" t="n">
        <v>0</v>
      </c>
      <c r="D72" t="n">
        <v>0</v>
      </c>
      <c r="E72" t="n">
        <v>1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1</v>
      </c>
      <c r="L72" s="234" t="n">
        <v>1310</v>
      </c>
      <c r="M72" t="inlineStr">
        <is>
          <t>$4.25/day</t>
        </is>
      </c>
    </row>
    <row r="73">
      <c r="A73" t="inlineStr">
        <is>
          <t>Moldova</t>
        </is>
      </c>
      <c r="B73" t="n">
        <v>0</v>
      </c>
      <c r="C73" t="n">
        <v>0</v>
      </c>
      <c r="D73" t="n">
        <v>1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1</v>
      </c>
      <c r="L73" s="232" t="n">
        <v>667.3199999999999</v>
      </c>
      <c r="M73" t="inlineStr">
        <is>
          <t>$35.00/month</t>
        </is>
      </c>
      <c r="N73" s="233" t="n"/>
    </row>
    <row r="74">
      <c r="A74" t="inlineStr">
        <is>
          <t>Mongolia</t>
        </is>
      </c>
      <c r="B74" t="n">
        <v>0</v>
      </c>
      <c r="C74" t="n">
        <v>1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1</v>
      </c>
      <c r="L74" s="232" t="n">
        <v>843.96</v>
      </c>
      <c r="M74" t="inlineStr">
        <is>
          <t>$190.36/month</t>
        </is>
      </c>
      <c r="N74" s="233" t="n"/>
    </row>
    <row r="75">
      <c r="A75" t="inlineStr">
        <is>
          <t>Morocco</t>
        </is>
      </c>
      <c r="B75" t="n">
        <v>0</v>
      </c>
      <c r="C75" t="n">
        <v>0</v>
      </c>
      <c r="D75" t="n">
        <v>0</v>
      </c>
      <c r="E75" t="n">
        <v>0</v>
      </c>
      <c r="F75" t="n">
        <v>1</v>
      </c>
      <c r="G75" t="n">
        <v>0</v>
      </c>
      <c r="H75" t="n">
        <v>0</v>
      </c>
      <c r="I75" t="n">
        <v>0</v>
      </c>
      <c r="J75" t="n">
        <v>0</v>
      </c>
      <c r="K75" t="n">
        <v>1</v>
      </c>
      <c r="L75" s="234" t="n">
        <v>1181</v>
      </c>
      <c r="M75" t="inlineStr">
        <is>
          <t>$89/month</t>
        </is>
      </c>
    </row>
    <row r="76">
      <c r="A76" t="inlineStr">
        <is>
          <t>Namibia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1</v>
      </c>
      <c r="I76" t="n">
        <v>0</v>
      </c>
      <c r="J76" t="n">
        <v>0</v>
      </c>
      <c r="K76" t="n">
        <v>1</v>
      </c>
      <c r="L76" s="232" t="n">
        <v>1736.16</v>
      </c>
      <c r="M76" t="inlineStr">
        <is>
          <t>$266.67/month</t>
        </is>
      </c>
      <c r="N76" s="233" t="n"/>
    </row>
    <row r="77">
      <c r="A77" t="inlineStr">
        <is>
          <t>Nepal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1</v>
      </c>
      <c r="H77" t="n">
        <v>0</v>
      </c>
      <c r="I77" t="n">
        <v>0</v>
      </c>
      <c r="J77" t="n">
        <v>1</v>
      </c>
      <c r="K77" t="n">
        <v>0</v>
      </c>
      <c r="L77" s="232" t="n">
        <v>242.76</v>
      </c>
      <c r="M77" t="inlineStr">
        <is>
          <t>$61.10/month</t>
        </is>
      </c>
      <c r="N77" s="233" t="n"/>
    </row>
    <row r="78">
      <c r="A78" t="inlineStr">
        <is>
          <t>Netherlands</t>
        </is>
      </c>
      <c r="B78" t="n">
        <v>1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1</v>
      </c>
      <c r="J78" t="n">
        <v>0</v>
      </c>
      <c r="K78" t="n">
        <v>0</v>
      </c>
      <c r="L78" s="234" t="n">
        <v>28339</v>
      </c>
      <c r="M78" t="inlineStr">
        <is>
          <t>$9.43/hour</t>
        </is>
      </c>
    </row>
    <row r="79">
      <c r="A79" t="inlineStr">
        <is>
          <t>New Zealand</t>
        </is>
      </c>
      <c r="B79" t="n">
        <v>1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1</v>
      </c>
      <c r="J79" t="n">
        <v>0</v>
      </c>
      <c r="K79" t="n">
        <v>0</v>
      </c>
      <c r="L79" s="234" t="n">
        <v>19352</v>
      </c>
      <c r="M79" t="inlineStr">
        <is>
          <t>$7.64/hour</t>
        </is>
      </c>
    </row>
    <row r="80">
      <c r="A80" t="inlineStr">
        <is>
          <t>Nicaragua</t>
        </is>
      </c>
      <c r="B80" t="n">
        <v>0</v>
      </c>
      <c r="C80" t="n">
        <v>0</v>
      </c>
      <c r="D80" t="n">
        <v>0</v>
      </c>
      <c r="E80" t="n">
        <v>1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1</v>
      </c>
      <c r="L80" s="234" t="n">
        <v>478</v>
      </c>
      <c r="M80" t="inlineStr">
        <is>
          <t>$36/month</t>
        </is>
      </c>
    </row>
    <row r="81">
      <c r="A81" t="inlineStr">
        <is>
          <t>Niger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1</v>
      </c>
      <c r="I81" t="n">
        <v>0</v>
      </c>
      <c r="J81" t="n">
        <v>1</v>
      </c>
      <c r="K81" t="n">
        <v>0</v>
      </c>
      <c r="L81" s="232" t="n">
        <v>303.96</v>
      </c>
      <c r="M81" t="inlineStr">
        <is>
          <t>$60.00/month</t>
        </is>
      </c>
      <c r="N81" s="233" t="n"/>
    </row>
    <row r="82">
      <c r="A82" t="inlineStr">
        <is>
          <t>Nigeria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1</v>
      </c>
      <c r="I82" t="n">
        <v>0</v>
      </c>
      <c r="J82" t="n">
        <v>0</v>
      </c>
      <c r="K82" t="n">
        <v>1</v>
      </c>
      <c r="L82" s="234" t="n">
        <v>1200</v>
      </c>
      <c r="M82" t="inlineStr">
        <is>
          <t>$53.91/month</t>
        </is>
      </c>
    </row>
    <row r="83">
      <c r="A83" t="inlineStr">
        <is>
          <t>Northern Ireland</t>
        </is>
      </c>
      <c r="B83" t="n">
        <v>1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1</v>
      </c>
      <c r="J83" t="n">
        <v>0</v>
      </c>
      <c r="K83" t="n">
        <v>0</v>
      </c>
      <c r="L83" s="234" t="n">
        <v>19221</v>
      </c>
      <c r="M83" t="inlineStr">
        <is>
          <t>$5.72/hour</t>
        </is>
      </c>
    </row>
    <row r="84">
      <c r="A84" t="inlineStr">
        <is>
          <t>Norway</t>
        </is>
      </c>
      <c r="B84" t="n">
        <v>1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1</v>
      </c>
      <c r="J84" t="n">
        <v>0</v>
      </c>
      <c r="K84" t="n">
        <v>0</v>
      </c>
      <c r="L84" s="234" t="n">
        <v>32473</v>
      </c>
      <c r="M84" t="inlineStr">
        <is>
          <t>$15.50/hour</t>
        </is>
      </c>
    </row>
    <row r="85">
      <c r="A85" t="inlineStr">
        <is>
          <t>Pakistan</t>
        </is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1</v>
      </c>
      <c r="H85" t="n">
        <v>0</v>
      </c>
      <c r="I85" t="n">
        <v>0</v>
      </c>
      <c r="J85" t="n">
        <v>0</v>
      </c>
      <c r="K85" t="n">
        <v>1</v>
      </c>
      <c r="L85" s="234" t="n">
        <v>465</v>
      </c>
      <c r="M85" t="inlineStr">
        <is>
          <t>$28/month</t>
        </is>
      </c>
    </row>
    <row r="86">
      <c r="A86" t="inlineStr">
        <is>
          <t>Palestine</t>
        </is>
      </c>
      <c r="B86" t="n">
        <v>0</v>
      </c>
      <c r="C86" t="n">
        <v>0</v>
      </c>
      <c r="D86" t="n">
        <v>0</v>
      </c>
      <c r="E86" t="n">
        <v>0</v>
      </c>
      <c r="F86" t="n">
        <v>1</v>
      </c>
      <c r="G86" t="n">
        <v>0</v>
      </c>
      <c r="H86" t="n">
        <v>0</v>
      </c>
      <c r="I86" t="n">
        <v>0</v>
      </c>
      <c r="J86" t="n">
        <v>0</v>
      </c>
      <c r="K86" t="n">
        <v>1</v>
      </c>
      <c r="L86" s="232" t="n">
        <v>962.04</v>
      </c>
      <c r="M86" t="inlineStr">
        <is>
          <t>$38.78/day</t>
        </is>
      </c>
      <c r="N86" s="233" t="n"/>
    </row>
    <row r="87">
      <c r="A87" t="inlineStr">
        <is>
          <t>Panama</t>
        </is>
      </c>
      <c r="B87" t="n">
        <v>0</v>
      </c>
      <c r="C87" t="n">
        <v>0</v>
      </c>
      <c r="D87" t="n">
        <v>0</v>
      </c>
      <c r="E87" t="n">
        <v>1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1</v>
      </c>
      <c r="L87" s="234" t="n">
        <v>1913</v>
      </c>
      <c r="M87" t="inlineStr">
        <is>
          <t>$274/month</t>
        </is>
      </c>
    </row>
    <row r="88">
      <c r="A88" t="inlineStr">
        <is>
          <t>Papua New Guinea</t>
        </is>
      </c>
      <c r="B88" t="n">
        <v>0</v>
      </c>
      <c r="C88" t="n">
        <v>1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1</v>
      </c>
      <c r="L88" s="232" t="n">
        <v>1490.16</v>
      </c>
      <c r="M88" t="inlineStr">
        <is>
          <t>$470.00/month</t>
        </is>
      </c>
      <c r="N88" s="233" t="n"/>
    </row>
    <row r="89">
      <c r="A89" t="inlineStr">
        <is>
          <t>Paraguay</t>
        </is>
      </c>
      <c r="B89" t="n">
        <v>0</v>
      </c>
      <c r="C89" t="n">
        <v>0</v>
      </c>
      <c r="D89" t="n">
        <v>0</v>
      </c>
      <c r="E89" t="n">
        <v>1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1</v>
      </c>
      <c r="L89" s="234" t="n">
        <v>706</v>
      </c>
      <c r="M89" t="inlineStr">
        <is>
          <t>$135/month</t>
        </is>
      </c>
    </row>
    <row r="90">
      <c r="A90" t="inlineStr">
        <is>
          <t>Peru</t>
        </is>
      </c>
      <c r="B90" t="n">
        <v>0</v>
      </c>
      <c r="C90" t="n">
        <v>0</v>
      </c>
      <c r="D90" t="n">
        <v>0</v>
      </c>
      <c r="E90" t="n">
        <v>1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1</v>
      </c>
      <c r="L90" s="234" t="n">
        <v>1037</v>
      </c>
      <c r="M90" t="inlineStr">
        <is>
          <t>$80/month</t>
        </is>
      </c>
    </row>
    <row r="91">
      <c r="A91" t="inlineStr">
        <is>
          <t>Philippines</t>
        </is>
      </c>
      <c r="B91" t="n">
        <v>0</v>
      </c>
      <c r="C91" t="n">
        <v>1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1</v>
      </c>
      <c r="L91" s="234" t="n">
        <v>730</v>
      </c>
      <c r="M91" t="inlineStr">
        <is>
          <t>$4.53/day</t>
        </is>
      </c>
    </row>
    <row r="92">
      <c r="A92" t="inlineStr">
        <is>
          <t>Poland</t>
        </is>
      </c>
      <c r="B92" t="n">
        <v>1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1</v>
      </c>
      <c r="J92" t="n">
        <v>0</v>
      </c>
      <c r="K92" t="n">
        <v>0</v>
      </c>
      <c r="L92" s="234" t="n">
        <v>3124</v>
      </c>
      <c r="M92" t="inlineStr">
        <is>
          <t>$186/month</t>
        </is>
      </c>
    </row>
    <row r="93">
      <c r="A93" t="inlineStr">
        <is>
          <t>Portugal</t>
        </is>
      </c>
      <c r="B93" t="n">
        <v>1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1</v>
      </c>
      <c r="J93" t="n">
        <v>0</v>
      </c>
      <c r="K93" t="n">
        <v>0</v>
      </c>
      <c r="L93" s="234" t="n">
        <v>8357</v>
      </c>
      <c r="M93" t="inlineStr">
        <is>
          <t>$360/month</t>
        </is>
      </c>
    </row>
    <row r="94">
      <c r="A94" t="inlineStr">
        <is>
          <t>Puerto Rico</t>
        </is>
      </c>
      <c r="B94" t="n">
        <v>1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1</v>
      </c>
      <c r="J94" t="n">
        <v>0</v>
      </c>
      <c r="K94" t="n">
        <v>0</v>
      </c>
      <c r="L94" s="234" t="n">
        <v>8907</v>
      </c>
      <c r="M94" t="inlineStr">
        <is>
          <t>$4.25/hour</t>
        </is>
      </c>
    </row>
    <row r="95">
      <c r="A95" t="inlineStr">
        <is>
          <t>Romania</t>
        </is>
      </c>
      <c r="B95" t="n">
        <v>0</v>
      </c>
      <c r="C95" t="n">
        <v>0</v>
      </c>
      <c r="D95" t="n">
        <v>1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1</v>
      </c>
      <c r="L95" s="234" t="n">
        <v>1689</v>
      </c>
      <c r="M95" t="inlineStr">
        <is>
          <t>$69/month</t>
        </is>
      </c>
    </row>
    <row r="96">
      <c r="A96" t="inlineStr">
        <is>
          <t>Russia</t>
        </is>
      </c>
      <c r="B96" t="n">
        <v>0</v>
      </c>
      <c r="C96" t="n">
        <v>0</v>
      </c>
      <c r="D96" t="n">
        <v>1</v>
      </c>
      <c r="E96" t="n">
        <v>0</v>
      </c>
      <c r="F96" t="n">
        <v>0</v>
      </c>
      <c r="G96" t="n">
        <v>0</v>
      </c>
      <c r="H96" t="n">
        <v>0</v>
      </c>
      <c r="I96" t="n">
        <v>1</v>
      </c>
      <c r="J96" t="n">
        <v>0</v>
      </c>
      <c r="K96" t="n">
        <v>0</v>
      </c>
      <c r="L96" s="232" t="n">
        <v>2382.12</v>
      </c>
      <c r="M96" t="inlineStr">
        <is>
          <t>$190.05/month</t>
        </is>
      </c>
      <c r="N96" s="233" t="n"/>
    </row>
    <row r="97">
      <c r="A97" t="inlineStr">
        <is>
          <t>Rwanda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1</v>
      </c>
      <c r="I97" t="n">
        <v>0</v>
      </c>
      <c r="J97" t="n">
        <v>1</v>
      </c>
      <c r="K97" t="n">
        <v>0</v>
      </c>
      <c r="L97" s="232" t="n">
        <v>298.32</v>
      </c>
      <c r="M97" t="inlineStr">
        <is>
          <t>$75.00/month</t>
        </is>
      </c>
      <c r="N97" s="233" t="n"/>
    </row>
    <row r="98">
      <c r="A98" t="inlineStr">
        <is>
          <t>Serbia</t>
        </is>
      </c>
      <c r="B98" t="n">
        <v>0</v>
      </c>
      <c r="C98" t="n">
        <v>0</v>
      </c>
      <c r="D98" t="n">
        <v>1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1</v>
      </c>
      <c r="L98" s="234" t="n">
        <v>3517</v>
      </c>
      <c r="M98" t="inlineStr">
        <is>
          <t>$137/month</t>
        </is>
      </c>
    </row>
    <row r="99">
      <c r="A99" t="inlineStr">
        <is>
          <t>Singapore</t>
        </is>
      </c>
      <c r="B99" t="n">
        <v>0</v>
      </c>
      <c r="C99" t="n">
        <v>1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1</v>
      </c>
      <c r="J99" t="n">
        <v>0</v>
      </c>
      <c r="K99" t="n">
        <v>0</v>
      </c>
      <c r="L99" s="234" t="n">
        <v>22413</v>
      </c>
      <c r="M99" t="inlineStr">
        <is>
          <t>$5.57/hour</t>
        </is>
      </c>
    </row>
    <row r="100">
      <c r="A100" t="inlineStr">
        <is>
          <t>Slovakia</t>
        </is>
      </c>
      <c r="B100" t="n">
        <v>1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1</v>
      </c>
      <c r="J100" t="n">
        <v>0</v>
      </c>
      <c r="K100" t="n">
        <v>0</v>
      </c>
      <c r="L100" s="234" t="n">
        <v>5649</v>
      </c>
      <c r="M100" t="inlineStr">
        <is>
          <t>$219/month</t>
        </is>
      </c>
    </row>
    <row r="101">
      <c r="A101" t="inlineStr">
        <is>
          <t>Slovenia</t>
        </is>
      </c>
      <c r="B101" t="n">
        <v>1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1</v>
      </c>
      <c r="J101" t="n">
        <v>0</v>
      </c>
      <c r="K101" t="n">
        <v>0</v>
      </c>
      <c r="L101" s="234" t="n">
        <v>8394</v>
      </c>
      <c r="M101" t="inlineStr">
        <is>
          <t>$462/month</t>
        </is>
      </c>
    </row>
    <row r="102">
      <c r="A102" t="inlineStr">
        <is>
          <t>South Africa</t>
        </is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1</v>
      </c>
      <c r="I102" t="n">
        <v>0</v>
      </c>
      <c r="J102" t="n">
        <v>0</v>
      </c>
      <c r="K102" t="n">
        <v>1</v>
      </c>
      <c r="L102" s="234" t="n">
        <v>5615</v>
      </c>
      <c r="M102" t="inlineStr">
        <is>
          <t>$105/month</t>
        </is>
      </c>
    </row>
    <row r="103">
      <c r="A103" t="inlineStr">
        <is>
          <t>Spain</t>
        </is>
      </c>
      <c r="B103" t="n">
        <v>1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1</v>
      </c>
      <c r="J103" t="n">
        <v>0</v>
      </c>
      <c r="K103" t="n">
        <v>0</v>
      </c>
      <c r="L103" s="234" t="n">
        <v>16799</v>
      </c>
      <c r="M103" t="inlineStr">
        <is>
          <t>$479/month</t>
        </is>
      </c>
    </row>
    <row r="104">
      <c r="A104" t="inlineStr">
        <is>
          <t>Sri Lanka</t>
        </is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1</v>
      </c>
      <c r="H104" t="n">
        <v>0</v>
      </c>
      <c r="I104" t="n">
        <v>0</v>
      </c>
      <c r="J104" t="n">
        <v>0</v>
      </c>
      <c r="K104" t="n">
        <v>1</v>
      </c>
      <c r="L104" s="234" t="n">
        <v>361</v>
      </c>
      <c r="M104" t="inlineStr">
        <is>
          <t>$20/month</t>
        </is>
      </c>
    </row>
    <row r="105">
      <c r="A105" t="inlineStr">
        <is>
          <t>Sudan</t>
        </is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1</v>
      </c>
      <c r="I105" t="n">
        <v>0</v>
      </c>
      <c r="J105" t="n">
        <v>0</v>
      </c>
      <c r="K105" t="n">
        <v>1</v>
      </c>
      <c r="L105" s="232" t="n">
        <v>529.8</v>
      </c>
      <c r="M105" t="inlineStr">
        <is>
          <t>$75.00/month</t>
        </is>
      </c>
      <c r="N105" s="233" t="n"/>
    </row>
    <row r="106">
      <c r="A106" t="inlineStr">
        <is>
          <t>Sweden</t>
        </is>
      </c>
      <c r="B106" t="n">
        <v>1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1</v>
      </c>
      <c r="J106" t="n">
        <v>0</v>
      </c>
      <c r="K106" t="n">
        <v>0</v>
      </c>
      <c r="L106" s="234" t="n">
        <v>25596</v>
      </c>
      <c r="M106" t="inlineStr">
        <is>
          <t>$10.62/hour</t>
        </is>
      </c>
    </row>
    <row r="107">
      <c r="A107" t="inlineStr">
        <is>
          <t>Switzerland</t>
        </is>
      </c>
      <c r="B107" t="n">
        <v>1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1</v>
      </c>
      <c r="J107" t="n">
        <v>0</v>
      </c>
      <c r="K107" t="n">
        <v>0</v>
      </c>
      <c r="L107" s="234" t="n">
        <v>38340</v>
      </c>
      <c r="M107" t="inlineStr">
        <is>
          <t>$3859/month</t>
        </is>
      </c>
    </row>
    <row r="108">
      <c r="A108" t="inlineStr">
        <is>
          <t>Taiwan</t>
        </is>
      </c>
      <c r="B108" t="n">
        <v>0</v>
      </c>
      <c r="C108" t="n">
        <v>1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1</v>
      </c>
      <c r="J108" t="n">
        <v>0</v>
      </c>
      <c r="K108" t="n">
        <v>0</v>
      </c>
      <c r="L108" s="234" t="n">
        <v>9199</v>
      </c>
      <c r="M108" t="inlineStr">
        <is>
          <t>$1.47/hour</t>
        </is>
      </c>
    </row>
    <row r="109">
      <c r="A109" t="inlineStr">
        <is>
          <t>Tajikistan</t>
        </is>
      </c>
      <c r="B109" t="n">
        <v>0</v>
      </c>
      <c r="C109" t="n">
        <v>0</v>
      </c>
      <c r="D109" t="n">
        <v>1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1</v>
      </c>
      <c r="L109" s="232" t="n">
        <v>201.6</v>
      </c>
      <c r="M109" t="inlineStr">
        <is>
          <t>$40.00/month</t>
        </is>
      </c>
      <c r="N109" s="233" t="n"/>
    </row>
    <row r="110">
      <c r="A110" t="inlineStr">
        <is>
          <t>Tanzania</t>
        </is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1</v>
      </c>
      <c r="I110" t="n">
        <v>0</v>
      </c>
      <c r="J110" t="n">
        <v>1</v>
      </c>
      <c r="K110" t="n">
        <v>0</v>
      </c>
      <c r="L110" s="232" t="n">
        <v>204</v>
      </c>
      <c r="M110" t="inlineStr">
        <is>
          <t>$81.03/month</t>
        </is>
      </c>
      <c r="N110" s="233" t="n"/>
    </row>
    <row r="111">
      <c r="A111" t="inlineStr">
        <is>
          <t>Thailand</t>
        </is>
      </c>
      <c r="B111" t="n">
        <v>0</v>
      </c>
      <c r="C111" t="n">
        <v>1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1</v>
      </c>
      <c r="L111" s="234" t="n">
        <v>1343</v>
      </c>
      <c r="M111" t="inlineStr">
        <is>
          <t>$2.25/day</t>
        </is>
      </c>
    </row>
    <row r="112">
      <c r="A112" t="inlineStr">
        <is>
          <t>Timor-Leste</t>
        </is>
      </c>
      <c r="B112" t="n">
        <v>0</v>
      </c>
      <c r="C112" t="n">
        <v>1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1</v>
      </c>
      <c r="L112" s="232" t="n">
        <v>144</v>
      </c>
      <c r="M112" t="inlineStr">
        <is>
          <t>$79.50/month</t>
        </is>
      </c>
      <c r="N112" s="233" t="n"/>
    </row>
    <row r="113">
      <c r="A113" t="inlineStr">
        <is>
          <t>Tunisia</t>
        </is>
      </c>
      <c r="B113" t="n">
        <v>0</v>
      </c>
      <c r="C113" t="n">
        <v>0</v>
      </c>
      <c r="D113" t="n">
        <v>0</v>
      </c>
      <c r="E113" t="n">
        <v>0</v>
      </c>
      <c r="F113" t="n">
        <v>1</v>
      </c>
      <c r="G113" t="n">
        <v>0</v>
      </c>
      <c r="H113" t="n">
        <v>0</v>
      </c>
      <c r="I113" t="n">
        <v>0</v>
      </c>
      <c r="J113" t="n">
        <v>0</v>
      </c>
      <c r="K113" t="n">
        <v>1</v>
      </c>
      <c r="L113" s="234" t="n">
        <v>1268</v>
      </c>
      <c r="M113" t="inlineStr">
        <is>
          <t>$60/month</t>
        </is>
      </c>
    </row>
    <row r="114">
      <c r="A114" t="inlineStr">
        <is>
          <t>Turkey</t>
        </is>
      </c>
      <c r="B114" t="n">
        <v>0</v>
      </c>
      <c r="C114" t="n">
        <v>0</v>
      </c>
      <c r="D114" t="n">
        <v>1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1</v>
      </c>
      <c r="L114" s="234" t="n">
        <v>3292</v>
      </c>
      <c r="M114" t="inlineStr">
        <is>
          <t>$142/month</t>
        </is>
      </c>
    </row>
    <row r="115">
      <c r="A115" t="inlineStr">
        <is>
          <t>Uganda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1</v>
      </c>
      <c r="I115" t="n">
        <v>0</v>
      </c>
      <c r="J115" t="n">
        <v>1</v>
      </c>
      <c r="K115" t="n">
        <v>0</v>
      </c>
      <c r="L115" s="232" t="n">
        <v>277.92</v>
      </c>
      <c r="M115" t="inlineStr">
        <is>
          <t>$51.40/month</t>
        </is>
      </c>
      <c r="N115" s="233" t="n"/>
    </row>
    <row r="116">
      <c r="A116" t="inlineStr">
        <is>
          <t>Ukraine</t>
        </is>
      </c>
      <c r="B116" t="n">
        <v>0</v>
      </c>
      <c r="C116" t="n">
        <v>0</v>
      </c>
      <c r="D116" t="n">
        <v>1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1</v>
      </c>
      <c r="L116" s="232" t="n">
        <v>807.72</v>
      </c>
      <c r="M116" t="inlineStr">
        <is>
          <t>$135.00/month</t>
        </is>
      </c>
      <c r="N116" s="233" t="n"/>
    </row>
    <row r="117">
      <c r="A117" t="inlineStr">
        <is>
          <t>United Arab Emirates</t>
        </is>
      </c>
      <c r="B117" t="n">
        <v>0</v>
      </c>
      <c r="C117" t="n">
        <v>0</v>
      </c>
      <c r="D117" t="n">
        <v>0</v>
      </c>
      <c r="E117" t="n">
        <v>0</v>
      </c>
      <c r="F117" t="n">
        <v>1</v>
      </c>
      <c r="G117" t="n">
        <v>0</v>
      </c>
      <c r="H117" t="n">
        <v>0</v>
      </c>
      <c r="I117" t="n">
        <v>1</v>
      </c>
      <c r="J117" t="n">
        <v>0</v>
      </c>
      <c r="K117" t="n">
        <v>0</v>
      </c>
      <c r="L117" s="234" t="n">
        <v>42283</v>
      </c>
      <c r="M117" t="inlineStr">
        <is>
          <t>$1018/month</t>
        </is>
      </c>
    </row>
    <row r="118">
      <c r="A118" t="inlineStr">
        <is>
          <t>United Kingdom</t>
        </is>
      </c>
      <c r="B118" t="n">
        <v>1</v>
      </c>
      <c r="C118" t="n">
        <v>0</v>
      </c>
      <c r="D118" t="n">
        <v>1</v>
      </c>
      <c r="E118" t="n">
        <v>0</v>
      </c>
      <c r="F118" t="n">
        <v>0</v>
      </c>
      <c r="G118" t="n">
        <v>0</v>
      </c>
      <c r="H118" t="n">
        <v>0</v>
      </c>
      <c r="I118" t="n">
        <v>1</v>
      </c>
      <c r="J118" t="n">
        <v>0</v>
      </c>
      <c r="K118" t="n">
        <v>0</v>
      </c>
      <c r="L118" s="234" t="n">
        <v>22168</v>
      </c>
      <c r="M118" t="inlineStr">
        <is>
          <t>$5.52/hour</t>
        </is>
      </c>
    </row>
    <row r="119">
      <c r="A119" t="inlineStr">
        <is>
          <t>United States</t>
        </is>
      </c>
      <c r="B119" t="n">
        <v>1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1</v>
      </c>
      <c r="J119" t="n">
        <v>0</v>
      </c>
      <c r="K119" t="n">
        <v>0</v>
      </c>
      <c r="L119" s="234" t="n">
        <v>44366</v>
      </c>
      <c r="M119" t="inlineStr">
        <is>
          <t>$5.15/hour</t>
        </is>
      </c>
    </row>
    <row r="120">
      <c r="A120" t="inlineStr">
        <is>
          <t>Uruguay</t>
        </is>
      </c>
      <c r="B120" t="n">
        <v>0</v>
      </c>
      <c r="C120" t="n">
        <v>0</v>
      </c>
      <c r="D120" t="n">
        <v>0</v>
      </c>
      <c r="E120" t="n">
        <v>1</v>
      </c>
      <c r="F120" t="n">
        <v>0</v>
      </c>
      <c r="G120" t="n">
        <v>0</v>
      </c>
      <c r="H120" t="n">
        <v>0</v>
      </c>
      <c r="I120" t="n">
        <v>1</v>
      </c>
      <c r="J120" t="n">
        <v>0</v>
      </c>
      <c r="K120" t="n">
        <v>0</v>
      </c>
      <c r="L120" s="234" t="n">
        <v>5025</v>
      </c>
      <c r="M120" t="inlineStr">
        <is>
          <t>$2.40/hour</t>
        </is>
      </c>
    </row>
    <row r="121">
      <c r="A121" t="inlineStr">
        <is>
          <t>Venezuela</t>
        </is>
      </c>
      <c r="B121" t="n">
        <v>0</v>
      </c>
      <c r="C121" t="n">
        <v>0</v>
      </c>
      <c r="D121" t="n">
        <v>0</v>
      </c>
      <c r="E121" t="n">
        <v>1</v>
      </c>
      <c r="F121" t="n">
        <v>0</v>
      </c>
      <c r="G121" t="n">
        <v>0</v>
      </c>
      <c r="H121" t="n">
        <v>0</v>
      </c>
      <c r="I121" t="n">
        <v>1</v>
      </c>
      <c r="J121" t="n">
        <v>0</v>
      </c>
      <c r="K121" t="n">
        <v>0</v>
      </c>
      <c r="L121" s="232" t="n">
        <v>988.08</v>
      </c>
      <c r="M121" t="inlineStr">
        <is>
          <t>$1.61/hour</t>
        </is>
      </c>
      <c r="N121" s="233" t="n"/>
    </row>
    <row r="122">
      <c r="A122" t="inlineStr">
        <is>
          <t>Vietnam</t>
        </is>
      </c>
      <c r="B122" t="n">
        <v>0</v>
      </c>
      <c r="C122" t="n">
        <v>1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1</v>
      </c>
      <c r="L122" s="234" t="n">
        <v>343</v>
      </c>
      <c r="M122" t="inlineStr">
        <is>
          <t>$18/month</t>
        </is>
      </c>
    </row>
    <row r="123">
      <c r="A123" t="inlineStr">
        <is>
          <t>Zambia</t>
        </is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1</v>
      </c>
      <c r="I123" t="n">
        <v>0</v>
      </c>
      <c r="J123" t="n">
        <v>0</v>
      </c>
      <c r="K123" t="n">
        <v>1</v>
      </c>
      <c r="L123" s="234" t="n">
        <v>226</v>
      </c>
      <c r="M123" t="inlineStr">
        <is>
          <t>$27.63/month</t>
        </is>
      </c>
    </row>
    <row r="124">
      <c r="A124" t="inlineStr">
        <is>
          <t>Zimbabwe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1</v>
      </c>
      <c r="I124" t="n">
        <v>0</v>
      </c>
      <c r="J124" t="n">
        <v>1</v>
      </c>
      <c r="K124" t="n">
        <v>0</v>
      </c>
      <c r="L124" s="232" t="n">
        <v>308.64</v>
      </c>
      <c r="M124" t="inlineStr">
        <is>
          <t>$200.00/month</t>
        </is>
      </c>
      <c r="N124" s="233" t="n"/>
    </row>
  </sheetData>
  <autoFilter ref="A1:M124"/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H23"/>
  <sheetViews>
    <sheetView workbookViewId="0">
      <selection activeCell="I9" sqref="I9"/>
    </sheetView>
  </sheetViews>
  <sheetFormatPr baseColWidth="8" defaultRowHeight="15"/>
  <cols>
    <col width="22.7109375" customWidth="1" style="37" min="1" max="1"/>
    <col width="6.85546875" customWidth="1" style="231" min="2" max="2"/>
    <col width="8.85546875" customWidth="1" style="34" min="3" max="3"/>
  </cols>
  <sheetData>
    <row r="1" ht="15.75" customFormat="1" customHeight="1" s="35" thickBot="1">
      <c r="A1" s="47" t="inlineStr">
        <is>
          <t>Concept</t>
        </is>
      </c>
      <c r="B1" s="48" t="inlineStr">
        <is>
          <t>Cell</t>
        </is>
      </c>
      <c r="C1" s="36" t="inlineStr">
        <is>
          <t>Explanation</t>
        </is>
      </c>
    </row>
    <row r="2">
      <c r="A2" s="27" t="n"/>
      <c r="B2" t="inlineStr">
        <is>
          <t>A1</t>
        </is>
      </c>
      <c r="C2" s="34" t="inlineStr">
        <is>
          <t>Paper information</t>
        </is>
      </c>
    </row>
    <row r="3">
      <c r="A3" s="46" t="n"/>
      <c r="B3" t="inlineStr">
        <is>
          <t>D1</t>
        </is>
      </c>
      <c r="C3" s="34" t="inlineStr">
        <is>
          <t>Main estimate</t>
        </is>
      </c>
    </row>
    <row r="4">
      <c r="A4" s="20" t="n"/>
      <c r="B4" t="inlineStr">
        <is>
          <t>N1</t>
        </is>
      </c>
      <c r="C4" s="34" t="inlineStr">
        <is>
          <t>Estimate characteristics</t>
        </is>
      </c>
    </row>
    <row r="5">
      <c r="A5" s="22" t="n"/>
      <c r="B5" t="inlineStr">
        <is>
          <t>AK1</t>
        </is>
      </c>
      <c r="C5" s="34" t="inlineStr">
        <is>
          <t>Data characteristics</t>
        </is>
      </c>
      <c r="H5" s="76" t="inlineStr">
        <is>
          <t>For VAR_LIST</t>
        </is>
      </c>
    </row>
    <row r="6">
      <c r="A6" s="24" t="n"/>
      <c r="B6" t="inlineStr">
        <is>
          <t>AW1</t>
        </is>
      </c>
      <c r="C6" s="34" t="inlineStr">
        <is>
          <t>Spatial/structural variation</t>
        </is>
      </c>
    </row>
    <row r="7">
      <c r="A7" s="26" t="n"/>
      <c r="B7" t="inlineStr">
        <is>
          <t>CF1</t>
        </is>
      </c>
      <c r="C7" s="34" t="inlineStr">
        <is>
          <t>Estimation method</t>
        </is>
      </c>
      <c r="H7" s="76" t="inlineStr">
        <is>
          <t>Validity checks</t>
        </is>
      </c>
    </row>
    <row r="8">
      <c r="A8" s="45" t="n"/>
      <c r="B8" t="inlineStr">
        <is>
          <t>DE1</t>
        </is>
      </c>
      <c r="C8" s="34" t="inlineStr">
        <is>
          <t>Publication characteristics</t>
        </is>
      </c>
      <c r="H8" t="inlineStr">
        <is>
          <t>For bma, all but one variable from one dummy group are selected for bma (or none at all)</t>
        </is>
      </c>
    </row>
    <row r="21">
      <c r="H21" s="76" t="inlineStr">
        <is>
          <t>Preprocess later</t>
        </is>
      </c>
    </row>
    <row r="22">
      <c r="H22" t="inlineStr">
        <is>
          <t>summary statistics for categorical variables</t>
        </is>
      </c>
    </row>
    <row r="23">
      <c r="H23" t="inlineStr">
        <is>
          <t>For variables == TRUE in BMA, construct the lm correlation test automatically first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6">
    <outlinePr summaryBelow="1" summaryRight="1"/>
    <pageSetUpPr/>
  </sheetPr>
  <dimension ref="A3:CS848"/>
  <sheetViews>
    <sheetView topLeftCell="A524" workbookViewId="0">
      <selection activeCell="Z837" sqref="Z837"/>
    </sheetView>
  </sheetViews>
  <sheetFormatPr baseColWidth="8" defaultRowHeight="15"/>
  <cols>
    <col width="17.28515625" bestFit="1" customWidth="1" style="231" min="1" max="1"/>
    <col width="10.85546875" customWidth="1" style="231" min="2" max="6"/>
    <col width="12.7109375" bestFit="1" customWidth="1" style="231" min="8" max="8"/>
    <col width="12" bestFit="1" customWidth="1" style="231" min="9" max="11"/>
    <col width="11" bestFit="1" customWidth="1" style="231" min="13" max="13"/>
  </cols>
  <sheetData>
    <row r="3">
      <c r="A3" s="74" t="inlineStr">
        <is>
          <t>Bartolj et al. (2013)</t>
        </is>
      </c>
    </row>
    <row r="5">
      <c r="B5" t="inlineStr">
        <is>
          <t>RAW DATA</t>
        </is>
      </c>
      <c r="D5" t="inlineStr">
        <is>
          <t>TABLE A2</t>
        </is>
      </c>
      <c r="K5" t="inlineStr">
        <is>
          <t>OUTCOME</t>
        </is>
      </c>
      <c r="P5" t="inlineStr">
        <is>
          <t>CORRECTED</t>
        </is>
      </c>
    </row>
    <row r="7">
      <c r="C7" t="inlineStr">
        <is>
          <t>years</t>
        </is>
      </c>
      <c r="D7" t="inlineStr">
        <is>
          <t>group</t>
        </is>
      </c>
      <c r="E7" t="inlineStr">
        <is>
          <t>year</t>
        </is>
      </c>
      <c r="F7" t="inlineStr">
        <is>
          <t>ability</t>
        </is>
      </c>
      <c r="G7" t="inlineStr">
        <is>
          <t>coef</t>
        </is>
      </c>
      <c r="H7" s="72" t="inlineStr">
        <is>
          <t>se</t>
        </is>
      </c>
      <c r="K7" t="inlineStr">
        <is>
          <t>return</t>
        </is>
      </c>
      <c r="L7" t="inlineStr">
        <is>
          <t>tstat</t>
        </is>
      </c>
      <c r="M7" t="inlineStr">
        <is>
          <t>return_perc</t>
        </is>
      </c>
      <c r="N7" t="inlineStr">
        <is>
          <t>se</t>
        </is>
      </c>
      <c r="P7" t="inlineStr">
        <is>
          <t>return</t>
        </is>
      </c>
      <c r="Q7" t="inlineStr">
        <is>
          <t>se</t>
        </is>
      </c>
      <c r="R7" t="inlineStr">
        <is>
          <t>tstat</t>
        </is>
      </c>
    </row>
    <row r="8">
      <c r="B8" t="inlineStr">
        <is>
          <t>2yearUG</t>
        </is>
      </c>
      <c r="C8" t="n">
        <v>3</v>
      </c>
      <c r="D8" t="inlineStr">
        <is>
          <t>male</t>
        </is>
      </c>
      <c r="E8" t="n">
        <v>2004</v>
      </c>
      <c r="F8" t="inlineStr">
        <is>
          <t>NO</t>
        </is>
      </c>
      <c r="G8" t="n">
        <v>0.334</v>
      </c>
      <c r="H8" t="n">
        <v>0.058</v>
      </c>
      <c r="K8" s="70">
        <f>(1+G8)^(1/C8)-1</f>
        <v/>
      </c>
      <c r="L8">
        <f>G8/H8</f>
        <v/>
      </c>
      <c r="M8">
        <f>K8*100</f>
        <v/>
      </c>
      <c r="N8">
        <f>M8/L8</f>
        <v/>
      </c>
      <c r="P8" s="73">
        <f>M8</f>
        <v/>
      </c>
      <c r="Q8" s="73">
        <f>IF(N8&gt;0,N8,-N8)</f>
        <v/>
      </c>
      <c r="R8" s="73">
        <f>P8/Q8</f>
        <v/>
      </c>
    </row>
    <row r="9">
      <c r="B9" t="inlineStr">
        <is>
          <t>4yearUG</t>
        </is>
      </c>
      <c r="C9" t="n">
        <v>5</v>
      </c>
      <c r="D9" t="inlineStr">
        <is>
          <t>male</t>
        </is>
      </c>
      <c r="E9" t="n">
        <v>2004</v>
      </c>
      <c r="F9" t="inlineStr">
        <is>
          <t>NO</t>
        </is>
      </c>
      <c r="G9" t="n">
        <v>0.569</v>
      </c>
      <c r="H9" t="n">
        <v>0.021</v>
      </c>
      <c r="K9" s="70">
        <f>(1+G9)^(1/C9)-1</f>
        <v/>
      </c>
      <c r="L9">
        <f>G9/H9</f>
        <v/>
      </c>
      <c r="M9">
        <f>K9*100</f>
        <v/>
      </c>
      <c r="N9">
        <f>M9/L9</f>
        <v/>
      </c>
      <c r="P9" s="73">
        <f>M9</f>
        <v/>
      </c>
      <c r="Q9" s="73">
        <f>IF(N9&gt;0,N9,-N9)</f>
        <v/>
      </c>
      <c r="R9" s="73">
        <f>P9/Q9</f>
        <v/>
      </c>
    </row>
    <row r="10">
      <c r="B10" t="inlineStr">
        <is>
          <t>MSC</t>
        </is>
      </c>
      <c r="C10" s="71" t="inlineStr">
        <is>
          <t>2</t>
        </is>
      </c>
      <c r="D10" t="inlineStr">
        <is>
          <t>male</t>
        </is>
      </c>
      <c r="E10" t="n">
        <v>2004</v>
      </c>
      <c r="F10" t="inlineStr">
        <is>
          <t>NO</t>
        </is>
      </c>
      <c r="G10" t="n">
        <v>1.057</v>
      </c>
      <c r="H10" t="n">
        <v>0.08799999999999999</v>
      </c>
      <c r="K10" s="71">
        <f>(1+G10-G9)^(1/C10)-1</f>
        <v/>
      </c>
      <c r="L10">
        <f>G10/H10</f>
        <v/>
      </c>
      <c r="M10">
        <f>K10*100</f>
        <v/>
      </c>
      <c r="N10">
        <f>M10/L10</f>
        <v/>
      </c>
      <c r="P10" s="73">
        <f>M10</f>
        <v/>
      </c>
      <c r="Q10" s="73">
        <f>IF(N10&gt;0,N10,-N10)</f>
        <v/>
      </c>
      <c r="R10" s="73">
        <f>P10/Q10</f>
        <v/>
      </c>
    </row>
    <row r="11">
      <c r="B11" t="inlineStr">
        <is>
          <t>PHD</t>
        </is>
      </c>
      <c r="C11" s="71" t="inlineStr">
        <is>
          <t>2</t>
        </is>
      </c>
      <c r="D11" t="inlineStr">
        <is>
          <t>male</t>
        </is>
      </c>
      <c r="E11" t="n">
        <v>2004</v>
      </c>
      <c r="F11" t="inlineStr">
        <is>
          <t>NO</t>
        </is>
      </c>
      <c r="G11" t="n">
        <v>1.252</v>
      </c>
      <c r="H11" t="n">
        <v>0.282</v>
      </c>
      <c r="K11" s="70">
        <f>(1+G11-G10)^(1/C11)-1</f>
        <v/>
      </c>
      <c r="L11">
        <f>G11/H11</f>
        <v/>
      </c>
      <c r="M11">
        <f>K11*100</f>
        <v/>
      </c>
      <c r="N11">
        <f>M11/L11</f>
        <v/>
      </c>
      <c r="P11" s="73">
        <f>M11</f>
        <v/>
      </c>
      <c r="Q11" s="73">
        <f>IF(N11&gt;0,N11,-N11)</f>
        <v/>
      </c>
      <c r="R11" s="73">
        <f>P11/Q11</f>
        <v/>
      </c>
    </row>
    <row r="12">
      <c r="B12" t="inlineStr">
        <is>
          <t>2yearUG</t>
        </is>
      </c>
      <c r="C12" t="n">
        <v>3</v>
      </c>
      <c r="D12" t="inlineStr">
        <is>
          <t>male</t>
        </is>
      </c>
      <c r="E12" t="n">
        <v>2006</v>
      </c>
      <c r="F12" t="inlineStr">
        <is>
          <t>NO</t>
        </is>
      </c>
      <c r="G12" t="n">
        <v>0.333</v>
      </c>
      <c r="H12" t="n">
        <v>0.042</v>
      </c>
      <c r="K12" s="70">
        <f>(1+G12)^(1/C12)-1</f>
        <v/>
      </c>
      <c r="L12">
        <f>G12/H12</f>
        <v/>
      </c>
      <c r="M12">
        <f>K12*100</f>
        <v/>
      </c>
      <c r="N12">
        <f>M12/L12</f>
        <v/>
      </c>
      <c r="P12" s="73">
        <f>M12</f>
        <v/>
      </c>
      <c r="Q12" s="73">
        <f>IF(N12&gt;0,N12,-N12)</f>
        <v/>
      </c>
      <c r="R12" s="73">
        <f>P12/Q12</f>
        <v/>
      </c>
    </row>
    <row r="13">
      <c r="B13" t="inlineStr">
        <is>
          <t>4yearUG</t>
        </is>
      </c>
      <c r="C13" t="n">
        <v>5</v>
      </c>
      <c r="D13" t="inlineStr">
        <is>
          <t>male</t>
        </is>
      </c>
      <c r="E13" t="n">
        <v>2006</v>
      </c>
      <c r="F13" t="inlineStr">
        <is>
          <t>NO</t>
        </is>
      </c>
      <c r="G13" t="n">
        <v>0.5600000000000001</v>
      </c>
      <c r="H13" t="n">
        <v>0.014</v>
      </c>
      <c r="K13" s="70">
        <f>(1+G13)^(1/C13)-1</f>
        <v/>
      </c>
      <c r="L13">
        <f>G13/H13</f>
        <v/>
      </c>
      <c r="M13">
        <f>K13*100</f>
        <v/>
      </c>
      <c r="N13">
        <f>M13/L13</f>
        <v/>
      </c>
      <c r="P13" s="73">
        <f>M13</f>
        <v/>
      </c>
      <c r="Q13" s="73">
        <f>IF(N13&gt;0,N13,-N13)</f>
        <v/>
      </c>
      <c r="R13" s="73">
        <f>P13/Q13</f>
        <v/>
      </c>
    </row>
    <row r="14">
      <c r="B14" t="inlineStr">
        <is>
          <t>MSC</t>
        </is>
      </c>
      <c r="C14" s="71" t="inlineStr">
        <is>
          <t>2</t>
        </is>
      </c>
      <c r="D14" t="inlineStr">
        <is>
          <t>male</t>
        </is>
      </c>
      <c r="E14" t="n">
        <v>2006</v>
      </c>
      <c r="F14" t="inlineStr">
        <is>
          <t>NO</t>
        </is>
      </c>
      <c r="G14" t="n">
        <v>0.906</v>
      </c>
      <c r="H14" t="n">
        <v>0.046</v>
      </c>
      <c r="K14" s="71">
        <f>(1+G14-G13)^(1/C14)-1</f>
        <v/>
      </c>
      <c r="L14">
        <f>G14/H14</f>
        <v/>
      </c>
      <c r="M14">
        <f>K14*100</f>
        <v/>
      </c>
      <c r="N14">
        <f>M14/L14</f>
        <v/>
      </c>
      <c r="P14" s="73">
        <f>M14</f>
        <v/>
      </c>
      <c r="Q14" s="73">
        <f>IF(N14&gt;0,N14,-N14)</f>
        <v/>
      </c>
      <c r="R14" s="73">
        <f>P14/Q14</f>
        <v/>
      </c>
    </row>
    <row r="15">
      <c r="B15" t="inlineStr">
        <is>
          <t>PHD</t>
        </is>
      </c>
      <c r="C15" s="71" t="inlineStr">
        <is>
          <t>2</t>
        </is>
      </c>
      <c r="D15" t="inlineStr">
        <is>
          <t>male</t>
        </is>
      </c>
      <c r="E15" t="n">
        <v>2006</v>
      </c>
      <c r="F15" t="inlineStr">
        <is>
          <t>NO</t>
        </is>
      </c>
      <c r="G15" t="n">
        <v>1.002</v>
      </c>
      <c r="H15" t="n">
        <v>0.08599999999999999</v>
      </c>
      <c r="K15" s="70">
        <f>(1+G15-G14)^(1/C15)-1</f>
        <v/>
      </c>
      <c r="L15">
        <f>G15/H15</f>
        <v/>
      </c>
      <c r="M15">
        <f>K15*100</f>
        <v/>
      </c>
      <c r="N15">
        <f>M15/L15</f>
        <v/>
      </c>
      <c r="P15" s="73">
        <f>M15</f>
        <v/>
      </c>
      <c r="Q15" s="73">
        <f>IF(N15&gt;0,N15,-N15)</f>
        <v/>
      </c>
      <c r="R15" s="73">
        <f>P15/Q15</f>
        <v/>
      </c>
    </row>
    <row r="16">
      <c r="B16" t="inlineStr">
        <is>
          <t>2yearUG</t>
        </is>
      </c>
      <c r="C16" t="n">
        <v>3</v>
      </c>
      <c r="D16" t="inlineStr">
        <is>
          <t>male</t>
        </is>
      </c>
      <c r="E16" t="n">
        <v>2008</v>
      </c>
      <c r="F16" t="inlineStr">
        <is>
          <t>NO</t>
        </is>
      </c>
      <c r="G16" t="n">
        <v>0.194</v>
      </c>
      <c r="H16" t="n">
        <v>0.032</v>
      </c>
      <c r="K16" s="70">
        <f>(1+G16)^(1/C16)-1</f>
        <v/>
      </c>
      <c r="L16">
        <f>G16/H16</f>
        <v/>
      </c>
      <c r="M16">
        <f>K16*100</f>
        <v/>
      </c>
      <c r="N16">
        <f>M16/L16</f>
        <v/>
      </c>
      <c r="P16" s="73">
        <f>M16</f>
        <v/>
      </c>
      <c r="Q16" s="73">
        <f>IF(N16&gt;0,N16,-N16)</f>
        <v/>
      </c>
      <c r="R16" s="73">
        <f>P16/Q16</f>
        <v/>
      </c>
    </row>
    <row r="17">
      <c r="B17" t="inlineStr">
        <is>
          <t>4yearUG</t>
        </is>
      </c>
      <c r="C17" t="n">
        <v>5</v>
      </c>
      <c r="D17" t="inlineStr">
        <is>
          <t>male</t>
        </is>
      </c>
      <c r="E17" t="n">
        <v>2008</v>
      </c>
      <c r="F17" t="inlineStr">
        <is>
          <t>NO</t>
        </is>
      </c>
      <c r="G17" t="n">
        <v>0.528</v>
      </c>
      <c r="H17" t="n">
        <v>0.01</v>
      </c>
      <c r="K17" s="70">
        <f>(1+G17)^(1/C17)-1</f>
        <v/>
      </c>
      <c r="L17">
        <f>G17/H17</f>
        <v/>
      </c>
      <c r="M17">
        <f>K17*100</f>
        <v/>
      </c>
      <c r="N17">
        <f>M17/L17</f>
        <v/>
      </c>
      <c r="P17" s="73">
        <f>M17</f>
        <v/>
      </c>
      <c r="Q17" s="73">
        <f>IF(N17&gt;0,N17,-N17)</f>
        <v/>
      </c>
      <c r="R17" s="73">
        <f>P17/Q17</f>
        <v/>
      </c>
    </row>
    <row r="18">
      <c r="B18" t="inlineStr">
        <is>
          <t>MSC</t>
        </is>
      </c>
      <c r="C18" s="71" t="inlineStr">
        <is>
          <t>2</t>
        </is>
      </c>
      <c r="D18" t="inlineStr">
        <is>
          <t>male</t>
        </is>
      </c>
      <c r="E18" t="n">
        <v>2008</v>
      </c>
      <c r="F18" t="inlineStr">
        <is>
          <t>NO</t>
        </is>
      </c>
      <c r="G18" t="n">
        <v>0.868</v>
      </c>
      <c r="H18" t="n">
        <v>0.031</v>
      </c>
      <c r="K18" s="71">
        <f>(1+G18-G17)^(1/C18)-1</f>
        <v/>
      </c>
      <c r="L18">
        <f>G18/H18</f>
        <v/>
      </c>
      <c r="M18">
        <f>K18*100</f>
        <v/>
      </c>
      <c r="N18">
        <f>M18/L18</f>
        <v/>
      </c>
      <c r="P18" s="73">
        <f>M18</f>
        <v/>
      </c>
      <c r="Q18" s="73">
        <f>IF(N18&gt;0,N18,-N18)</f>
        <v/>
      </c>
      <c r="R18" s="73">
        <f>P18/Q18</f>
        <v/>
      </c>
    </row>
    <row r="19">
      <c r="B19" t="inlineStr">
        <is>
          <t>PHD</t>
        </is>
      </c>
      <c r="C19" s="71" t="inlineStr">
        <is>
          <t>2</t>
        </is>
      </c>
      <c r="D19" t="inlineStr">
        <is>
          <t>male</t>
        </is>
      </c>
      <c r="E19" t="n">
        <v>2008</v>
      </c>
      <c r="F19" t="inlineStr">
        <is>
          <t>NO</t>
        </is>
      </c>
      <c r="G19" t="n">
        <v>0.961</v>
      </c>
      <c r="H19" t="n">
        <v>0.044</v>
      </c>
      <c r="K19" s="70">
        <f>(1+G19-G18)^(1/C19)-1</f>
        <v/>
      </c>
      <c r="L19">
        <f>G19/H19</f>
        <v/>
      </c>
      <c r="M19">
        <f>K19*100</f>
        <v/>
      </c>
      <c r="N19">
        <f>M19/L19</f>
        <v/>
      </c>
      <c r="P19" s="73">
        <f>M19</f>
        <v/>
      </c>
      <c r="Q19" s="73">
        <f>IF(N19&gt;0,N19,-N19)</f>
        <v/>
      </c>
      <c r="R19" s="73">
        <f>P19/Q19</f>
        <v/>
      </c>
    </row>
    <row r="20">
      <c r="B20" t="inlineStr">
        <is>
          <t>2yearUG</t>
        </is>
      </c>
      <c r="C20" t="n">
        <v>3</v>
      </c>
      <c r="D20" t="inlineStr">
        <is>
          <t>female</t>
        </is>
      </c>
      <c r="E20" t="n">
        <v>2004</v>
      </c>
      <c r="F20" t="inlineStr">
        <is>
          <t>NO</t>
        </is>
      </c>
      <c r="G20" t="n">
        <v>0.157</v>
      </c>
      <c r="H20" t="n">
        <v>0.056</v>
      </c>
      <c r="K20" s="70">
        <f>(1+G20)^(1/C20)-1</f>
        <v/>
      </c>
      <c r="L20">
        <f>G20/H20</f>
        <v/>
      </c>
      <c r="M20">
        <f>K20*100</f>
        <v/>
      </c>
      <c r="N20">
        <f>M20/L20</f>
        <v/>
      </c>
      <c r="P20" s="73">
        <f>M20</f>
        <v/>
      </c>
      <c r="Q20" s="73">
        <f>IF(N20&gt;0,N20,-N20)</f>
        <v/>
      </c>
      <c r="R20" s="73">
        <f>P20/Q20</f>
        <v/>
      </c>
    </row>
    <row r="21">
      <c r="B21" t="inlineStr">
        <is>
          <t>4yearUG</t>
        </is>
      </c>
      <c r="C21" t="n">
        <v>5</v>
      </c>
      <c r="D21" t="inlineStr">
        <is>
          <t>female</t>
        </is>
      </c>
      <c r="E21" t="n">
        <v>2004</v>
      </c>
      <c r="F21" t="inlineStr">
        <is>
          <t>NO</t>
        </is>
      </c>
      <c r="G21" t="n">
        <v>0.492</v>
      </c>
      <c r="H21" t="n">
        <v>0.02</v>
      </c>
      <c r="K21" s="70">
        <f>(1+G21)^(1/C21)-1</f>
        <v/>
      </c>
      <c r="L21">
        <f>G21/H21</f>
        <v/>
      </c>
      <c r="M21">
        <f>K21*100</f>
        <v/>
      </c>
      <c r="N21">
        <f>M21/L21</f>
        <v/>
      </c>
      <c r="P21" s="73">
        <f>M21</f>
        <v/>
      </c>
      <c r="Q21" s="73">
        <f>IF(N21&gt;0,N21,-N21)</f>
        <v/>
      </c>
      <c r="R21" s="73">
        <f>P21/Q21</f>
        <v/>
      </c>
    </row>
    <row r="22">
      <c r="B22" t="inlineStr">
        <is>
          <t>MSC</t>
        </is>
      </c>
      <c r="C22" s="71" t="inlineStr">
        <is>
          <t>2</t>
        </is>
      </c>
      <c r="D22" t="inlineStr">
        <is>
          <t>female</t>
        </is>
      </c>
      <c r="E22" t="n">
        <v>2004</v>
      </c>
      <c r="F22" t="inlineStr">
        <is>
          <t>NO</t>
        </is>
      </c>
      <c r="G22" t="n">
        <v>1.005</v>
      </c>
      <c r="H22" t="n">
        <v>0.096</v>
      </c>
      <c r="K22" s="71">
        <f>(1+G22-G21)^(1/C22)-1</f>
        <v/>
      </c>
      <c r="L22">
        <f>G22/H22</f>
        <v/>
      </c>
      <c r="M22">
        <f>K22*100</f>
        <v/>
      </c>
      <c r="N22">
        <f>M22/L22</f>
        <v/>
      </c>
      <c r="P22" s="73">
        <f>M22</f>
        <v/>
      </c>
      <c r="Q22" s="73">
        <f>IF(N22&gt;0,N22,-N22)</f>
        <v/>
      </c>
      <c r="R22" s="73">
        <f>P22/Q22</f>
        <v/>
      </c>
    </row>
    <row r="23">
      <c r="B23" t="inlineStr">
        <is>
          <t>PHD</t>
        </is>
      </c>
      <c r="C23" s="71" t="inlineStr">
        <is>
          <t>2</t>
        </is>
      </c>
      <c r="D23" t="inlineStr">
        <is>
          <t>female</t>
        </is>
      </c>
      <c r="E23" t="n">
        <v>2004</v>
      </c>
      <c r="F23" t="inlineStr">
        <is>
          <t>NO</t>
        </is>
      </c>
      <c r="G23" t="n">
        <v>0.95</v>
      </c>
      <c r="H23" t="n">
        <v>0.699</v>
      </c>
      <c r="K23" s="70">
        <f>(1+G23-G22)^(1/C23)-1</f>
        <v/>
      </c>
      <c r="L23">
        <f>G23/H23</f>
        <v/>
      </c>
      <c r="M23">
        <f>K23*100</f>
        <v/>
      </c>
      <c r="N23">
        <f>M23/L23</f>
        <v/>
      </c>
      <c r="P23" s="73">
        <f>M23</f>
        <v/>
      </c>
      <c r="Q23" s="73">
        <f>IF(N23&gt;0,N23,-N23)</f>
        <v/>
      </c>
      <c r="R23" s="73">
        <f>P23/Q23</f>
        <v/>
      </c>
    </row>
    <row r="24">
      <c r="B24" t="inlineStr">
        <is>
          <t>2yearUG</t>
        </is>
      </c>
      <c r="C24" t="n">
        <v>3</v>
      </c>
      <c r="D24" t="inlineStr">
        <is>
          <t>female</t>
        </is>
      </c>
      <c r="E24" t="n">
        <v>2006</v>
      </c>
      <c r="F24" t="inlineStr">
        <is>
          <t>NO</t>
        </is>
      </c>
      <c r="G24" t="n">
        <v>0.187</v>
      </c>
      <c r="H24" t="n">
        <v>0.042</v>
      </c>
      <c r="K24" s="70">
        <f>(1+G24)^(1/C24)-1</f>
        <v/>
      </c>
      <c r="L24">
        <f>G24/H24</f>
        <v/>
      </c>
      <c r="M24">
        <f>K24*100</f>
        <v/>
      </c>
      <c r="N24">
        <f>M24/L24</f>
        <v/>
      </c>
      <c r="P24" s="73">
        <f>M24</f>
        <v/>
      </c>
      <c r="Q24" s="73">
        <f>IF(N24&gt;0,N24,-N24)</f>
        <v/>
      </c>
      <c r="R24" s="73">
        <f>P24/Q24</f>
        <v/>
      </c>
    </row>
    <row r="25">
      <c r="B25" t="inlineStr">
        <is>
          <t>4yearUG</t>
        </is>
      </c>
      <c r="C25" t="n">
        <v>5</v>
      </c>
      <c r="D25" t="inlineStr">
        <is>
          <t>female</t>
        </is>
      </c>
      <c r="E25" t="n">
        <v>2006</v>
      </c>
      <c r="F25" t="inlineStr">
        <is>
          <t>NO</t>
        </is>
      </c>
      <c r="G25" t="n">
        <v>0.431</v>
      </c>
      <c r="H25" t="n">
        <v>0.015</v>
      </c>
      <c r="K25" s="70">
        <f>(1+G25)^(1/C25)-1</f>
        <v/>
      </c>
      <c r="L25">
        <f>G25/H25</f>
        <v/>
      </c>
      <c r="M25">
        <f>K25*100</f>
        <v/>
      </c>
      <c r="N25">
        <f>M25/L25</f>
        <v/>
      </c>
      <c r="P25" s="73">
        <f>M25</f>
        <v/>
      </c>
      <c r="Q25" s="73">
        <f>IF(N25&gt;0,N25,-N25)</f>
        <v/>
      </c>
      <c r="R25" s="73">
        <f>P25/Q25</f>
        <v/>
      </c>
    </row>
    <row r="26">
      <c r="B26" t="inlineStr">
        <is>
          <t>MSC</t>
        </is>
      </c>
      <c r="C26" s="71" t="inlineStr">
        <is>
          <t>2</t>
        </is>
      </c>
      <c r="D26" t="inlineStr">
        <is>
          <t>female</t>
        </is>
      </c>
      <c r="E26" t="n">
        <v>2006</v>
      </c>
      <c r="F26" t="inlineStr">
        <is>
          <t>NO</t>
        </is>
      </c>
      <c r="G26" t="n">
        <v>0.68</v>
      </c>
      <c r="H26" t="n">
        <v>0.051</v>
      </c>
      <c r="K26" s="71">
        <f>(1+G26-G25)^(1/C26)-1</f>
        <v/>
      </c>
      <c r="L26">
        <f>G26/H26</f>
        <v/>
      </c>
      <c r="M26">
        <f>K26*100</f>
        <v/>
      </c>
      <c r="N26">
        <f>M26/L26</f>
        <v/>
      </c>
      <c r="P26" s="73">
        <f>M26</f>
        <v/>
      </c>
      <c r="Q26" s="73">
        <f>IF(N26&gt;0,N26,-N26)</f>
        <v/>
      </c>
      <c r="R26" s="73">
        <f>P26/Q26</f>
        <v/>
      </c>
    </row>
    <row r="27">
      <c r="B27" t="inlineStr">
        <is>
          <t>PHD</t>
        </is>
      </c>
      <c r="C27" s="71" t="inlineStr">
        <is>
          <t>2</t>
        </is>
      </c>
      <c r="D27" t="inlineStr">
        <is>
          <t>female</t>
        </is>
      </c>
      <c r="E27" t="n">
        <v>2006</v>
      </c>
      <c r="F27" t="inlineStr">
        <is>
          <t>NO</t>
        </is>
      </c>
      <c r="G27" t="n">
        <v>0.9429999999999999</v>
      </c>
      <c r="H27" t="n">
        <v>0.141</v>
      </c>
      <c r="K27" s="70">
        <f>(1+G27-G26)^(1/C27)-1</f>
        <v/>
      </c>
      <c r="L27">
        <f>G27/H27</f>
        <v/>
      </c>
      <c r="M27">
        <f>K27*100</f>
        <v/>
      </c>
      <c r="N27">
        <f>M27/L27</f>
        <v/>
      </c>
      <c r="P27" s="73">
        <f>M27</f>
        <v/>
      </c>
      <c r="Q27" s="73">
        <f>IF(N27&gt;0,N27,-N27)</f>
        <v/>
      </c>
      <c r="R27" s="73">
        <f>P27/Q27</f>
        <v/>
      </c>
    </row>
    <row r="28">
      <c r="B28" t="inlineStr">
        <is>
          <t>2yearUG</t>
        </is>
      </c>
      <c r="C28" t="n">
        <v>3</v>
      </c>
      <c r="D28" t="inlineStr">
        <is>
          <t>female</t>
        </is>
      </c>
      <c r="E28" t="n">
        <v>2008</v>
      </c>
      <c r="F28" t="inlineStr">
        <is>
          <t>NO</t>
        </is>
      </c>
      <c r="G28" t="n">
        <v>0.135</v>
      </c>
      <c r="H28" t="n">
        <v>0.033</v>
      </c>
      <c r="K28" s="70">
        <f>(1+G28)^(1/C28)-1</f>
        <v/>
      </c>
      <c r="L28">
        <f>G28/H28</f>
        <v/>
      </c>
      <c r="M28">
        <f>K28*100</f>
        <v/>
      </c>
      <c r="N28">
        <f>M28/L28</f>
        <v/>
      </c>
      <c r="P28" s="73">
        <f>M28</f>
        <v/>
      </c>
      <c r="Q28" s="73">
        <f>IF(N28&gt;0,N28,-N28)</f>
        <v/>
      </c>
      <c r="R28" s="73">
        <f>P28/Q28</f>
        <v/>
      </c>
    </row>
    <row r="29">
      <c r="B29" t="inlineStr">
        <is>
          <t>4yearUG</t>
        </is>
      </c>
      <c r="C29" t="n">
        <v>5</v>
      </c>
      <c r="D29" t="inlineStr">
        <is>
          <t>female</t>
        </is>
      </c>
      <c r="E29" t="n">
        <v>2008</v>
      </c>
      <c r="F29" t="inlineStr">
        <is>
          <t>NO</t>
        </is>
      </c>
      <c r="G29" t="n">
        <v>0.392</v>
      </c>
      <c r="H29" t="n">
        <v>0.011</v>
      </c>
      <c r="K29" s="70">
        <f>(1+G29)^(1/C29)-1</f>
        <v/>
      </c>
      <c r="L29">
        <f>G29/H29</f>
        <v/>
      </c>
      <c r="M29">
        <f>K29*100</f>
        <v/>
      </c>
      <c r="N29">
        <f>M29/L29</f>
        <v/>
      </c>
      <c r="P29" s="73">
        <f>M29</f>
        <v/>
      </c>
      <c r="Q29" s="73">
        <f>IF(N29&gt;0,N29,-N29)</f>
        <v/>
      </c>
      <c r="R29" s="73">
        <f>P29/Q29</f>
        <v/>
      </c>
    </row>
    <row r="30">
      <c r="B30" t="inlineStr">
        <is>
          <t>MSC</t>
        </is>
      </c>
      <c r="C30" s="71" t="inlineStr">
        <is>
          <t>2</t>
        </is>
      </c>
      <c r="D30" t="inlineStr">
        <is>
          <t>female</t>
        </is>
      </c>
      <c r="E30" t="n">
        <v>2008</v>
      </c>
      <c r="F30" t="inlineStr">
        <is>
          <t>NO</t>
        </is>
      </c>
      <c r="G30" t="n">
        <v>0.637</v>
      </c>
      <c r="H30" t="n">
        <v>0.032</v>
      </c>
      <c r="K30" s="71">
        <f>(1+G30-G29)^(1/C30)-1</f>
        <v/>
      </c>
      <c r="L30">
        <f>G30/H30</f>
        <v/>
      </c>
      <c r="M30">
        <f>K30*100</f>
        <v/>
      </c>
      <c r="N30">
        <f>M30/L30</f>
        <v/>
      </c>
      <c r="P30" s="73">
        <f>M30</f>
        <v/>
      </c>
      <c r="Q30" s="73">
        <f>IF(N30&gt;0,N30,-N30)</f>
        <v/>
      </c>
      <c r="R30" s="73">
        <f>P30/Q30</f>
        <v/>
      </c>
    </row>
    <row r="31">
      <c r="B31" t="inlineStr">
        <is>
          <t>PHD</t>
        </is>
      </c>
      <c r="C31" s="71" t="inlineStr">
        <is>
          <t>2</t>
        </is>
      </c>
      <c r="D31" t="inlineStr">
        <is>
          <t>female</t>
        </is>
      </c>
      <c r="E31" t="n">
        <v>2008</v>
      </c>
      <c r="F31" t="inlineStr">
        <is>
          <t>NO</t>
        </is>
      </c>
      <c r="G31" t="n">
        <v>0.716</v>
      </c>
      <c r="H31" t="n">
        <v>0.068</v>
      </c>
      <c r="K31" s="70">
        <f>(1+G31-G30)^(1/C31)-1</f>
        <v/>
      </c>
      <c r="L31">
        <f>G31/H31</f>
        <v/>
      </c>
      <c r="M31">
        <f>K31*100</f>
        <v/>
      </c>
      <c r="N31">
        <f>M31/L31</f>
        <v/>
      </c>
      <c r="P31" s="73">
        <f>M31</f>
        <v/>
      </c>
      <c r="Q31" s="73">
        <f>IF(N31&gt;0,N31,-N31)</f>
        <v/>
      </c>
      <c r="R31" s="73">
        <f>P31/Q31</f>
        <v/>
      </c>
    </row>
    <row r="32">
      <c r="B32" t="inlineStr">
        <is>
          <t>2yearUG</t>
        </is>
      </c>
      <c r="C32" t="n">
        <v>3</v>
      </c>
      <c r="D32" t="inlineStr">
        <is>
          <t>male</t>
        </is>
      </c>
      <c r="E32" t="n">
        <v>2004</v>
      </c>
      <c r="F32" t="inlineStr">
        <is>
          <t>YES</t>
        </is>
      </c>
      <c r="G32" t="n">
        <v>0.35</v>
      </c>
      <c r="H32" t="n">
        <v>0.066</v>
      </c>
      <c r="K32" s="70">
        <f>(1+G32)^(1/C32)-1</f>
        <v/>
      </c>
      <c r="L32">
        <f>G32/H32</f>
        <v/>
      </c>
      <c r="M32">
        <f>K32*100</f>
        <v/>
      </c>
      <c r="N32">
        <f>M32/L32</f>
        <v/>
      </c>
      <c r="P32" s="73">
        <f>M32</f>
        <v/>
      </c>
      <c r="Q32" s="73">
        <f>IF(N32&gt;0,N32,-N32)</f>
        <v/>
      </c>
      <c r="R32" s="73">
        <f>P32/Q32</f>
        <v/>
      </c>
    </row>
    <row r="33">
      <c r="B33" t="inlineStr">
        <is>
          <t>4yearUG</t>
        </is>
      </c>
      <c r="C33" t="n">
        <v>5</v>
      </c>
      <c r="D33" t="inlineStr">
        <is>
          <t>male</t>
        </is>
      </c>
      <c r="E33" t="n">
        <v>2004</v>
      </c>
      <c r="F33" t="inlineStr">
        <is>
          <t>YES</t>
        </is>
      </c>
      <c r="G33" t="n">
        <v>0.53</v>
      </c>
      <c r="H33" t="n">
        <v>0.024</v>
      </c>
      <c r="K33" s="70">
        <f>(1+G33)^(1/C33)-1</f>
        <v/>
      </c>
      <c r="L33">
        <f>G33/H33</f>
        <v/>
      </c>
      <c r="M33">
        <f>K33*100</f>
        <v/>
      </c>
      <c r="N33">
        <f>M33/L33</f>
        <v/>
      </c>
      <c r="P33" s="73">
        <f>M33</f>
        <v/>
      </c>
      <c r="Q33" s="73">
        <f>IF(N33&gt;0,N33,-N33)</f>
        <v/>
      </c>
      <c r="R33" s="73">
        <f>P33/Q33</f>
        <v/>
      </c>
    </row>
    <row r="34">
      <c r="B34" t="inlineStr">
        <is>
          <t>MSC</t>
        </is>
      </c>
      <c r="C34" s="71" t="inlineStr">
        <is>
          <t>2</t>
        </is>
      </c>
      <c r="D34" t="inlineStr">
        <is>
          <t>male</t>
        </is>
      </c>
      <c r="E34" t="n">
        <v>2004</v>
      </c>
      <c r="F34" t="inlineStr">
        <is>
          <t>YES</t>
        </is>
      </c>
      <c r="G34" t="n">
        <v>0.97</v>
      </c>
      <c r="H34" t="n">
        <v>0.092</v>
      </c>
      <c r="K34" s="71">
        <f>(1+G34-G33)^(1/C34)-1</f>
        <v/>
      </c>
      <c r="L34">
        <f>G34/H34</f>
        <v/>
      </c>
      <c r="M34">
        <f>K34*100</f>
        <v/>
      </c>
      <c r="N34">
        <f>M34/L34</f>
        <v/>
      </c>
      <c r="P34" s="73">
        <f>M34</f>
        <v/>
      </c>
      <c r="Q34" s="73">
        <f>IF(N34&gt;0,N34,-N34)</f>
        <v/>
      </c>
      <c r="R34" s="73">
        <f>P34/Q34</f>
        <v/>
      </c>
    </row>
    <row r="35">
      <c r="B35" t="inlineStr">
        <is>
          <t>PHD</t>
        </is>
      </c>
      <c r="C35" s="71" t="inlineStr">
        <is>
          <t>2</t>
        </is>
      </c>
      <c r="D35" t="inlineStr">
        <is>
          <t>male</t>
        </is>
      </c>
      <c r="E35" t="n">
        <v>2004</v>
      </c>
      <c r="F35" t="inlineStr">
        <is>
          <t>YES</t>
        </is>
      </c>
      <c r="G35" t="n">
        <v>1.148</v>
      </c>
      <c r="H35" t="n">
        <v>0.286</v>
      </c>
      <c r="K35" s="70">
        <f>(1+G35-G34)^(1/C35)-1</f>
        <v/>
      </c>
      <c r="L35">
        <f>G35/H35</f>
        <v/>
      </c>
      <c r="M35">
        <f>K35*100</f>
        <v/>
      </c>
      <c r="N35">
        <f>M35/L35</f>
        <v/>
      </c>
      <c r="P35" s="73">
        <f>M35</f>
        <v/>
      </c>
      <c r="Q35" s="73">
        <f>IF(N35&gt;0,N35,-N35)</f>
        <v/>
      </c>
      <c r="R35" s="73">
        <f>P35/Q35</f>
        <v/>
      </c>
    </row>
    <row r="36">
      <c r="B36" t="inlineStr">
        <is>
          <t>2yearUG</t>
        </is>
      </c>
      <c r="C36" t="n">
        <v>3</v>
      </c>
      <c r="D36" t="inlineStr">
        <is>
          <t>male</t>
        </is>
      </c>
      <c r="E36" t="n">
        <v>2006</v>
      </c>
      <c r="F36" t="inlineStr">
        <is>
          <t>YES</t>
        </is>
      </c>
      <c r="G36" t="n">
        <v>0.342</v>
      </c>
      <c r="H36" t="n">
        <v>0.046</v>
      </c>
      <c r="K36" s="70">
        <f>(1+G36)^(1/C36)-1</f>
        <v/>
      </c>
      <c r="L36">
        <f>G36/H36</f>
        <v/>
      </c>
      <c r="M36">
        <f>K36*100</f>
        <v/>
      </c>
      <c r="N36">
        <f>M36/L36</f>
        <v/>
      </c>
      <c r="P36" s="73">
        <f>M36</f>
        <v/>
      </c>
      <c r="Q36" s="73">
        <f>IF(N36&gt;0,N36,-N36)</f>
        <v/>
      </c>
      <c r="R36" s="73">
        <f>P36/Q36</f>
        <v/>
      </c>
    </row>
    <row r="37">
      <c r="B37" t="inlineStr">
        <is>
          <t>4yearUG</t>
        </is>
      </c>
      <c r="C37" t="n">
        <v>5</v>
      </c>
      <c r="D37" t="inlineStr">
        <is>
          <t>male</t>
        </is>
      </c>
      <c r="E37" t="n">
        <v>2006</v>
      </c>
      <c r="F37" t="inlineStr">
        <is>
          <t>YES</t>
        </is>
      </c>
      <c r="G37" t="n">
        <v>0.524</v>
      </c>
      <c r="H37" t="n">
        <v>0.015</v>
      </c>
      <c r="K37" s="70">
        <f>(1+G37)^(1/C37)-1</f>
        <v/>
      </c>
      <c r="L37">
        <f>G37/H37</f>
        <v/>
      </c>
      <c r="M37">
        <f>K37*100</f>
        <v/>
      </c>
      <c r="N37">
        <f>M37/L37</f>
        <v/>
      </c>
      <c r="P37" s="73">
        <f>M37</f>
        <v/>
      </c>
      <c r="Q37" s="73">
        <f>IF(N37&gt;0,N37,-N37)</f>
        <v/>
      </c>
      <c r="R37" s="73">
        <f>P37/Q37</f>
        <v/>
      </c>
    </row>
    <row r="38">
      <c r="B38" t="inlineStr">
        <is>
          <t>MSC</t>
        </is>
      </c>
      <c r="C38" s="71" t="inlineStr">
        <is>
          <t>2</t>
        </is>
      </c>
      <c r="D38" t="inlineStr">
        <is>
          <t>male</t>
        </is>
      </c>
      <c r="E38" t="n">
        <v>2006</v>
      </c>
      <c r="F38" t="inlineStr">
        <is>
          <t>YES</t>
        </is>
      </c>
      <c r="G38" t="n">
        <v>0.849</v>
      </c>
      <c r="H38" t="n">
        <v>0.047</v>
      </c>
      <c r="K38" s="71">
        <f>(1+G38-G37)^(1/C38)-1</f>
        <v/>
      </c>
      <c r="L38">
        <f>G38/H38</f>
        <v/>
      </c>
      <c r="M38">
        <f>K38*100</f>
        <v/>
      </c>
      <c r="N38">
        <f>M38/L38</f>
        <v/>
      </c>
      <c r="P38" s="73">
        <f>M38</f>
        <v/>
      </c>
      <c r="Q38" s="73">
        <f>IF(N38&gt;0,N38,-N38)</f>
        <v/>
      </c>
      <c r="R38" s="73">
        <f>P38/Q38</f>
        <v/>
      </c>
    </row>
    <row r="39">
      <c r="B39" t="inlineStr">
        <is>
          <t>PHD</t>
        </is>
      </c>
      <c r="C39" s="71" t="inlineStr">
        <is>
          <t>2</t>
        </is>
      </c>
      <c r="D39" t="inlineStr">
        <is>
          <t>male</t>
        </is>
      </c>
      <c r="E39" t="n">
        <v>2006</v>
      </c>
      <c r="F39" t="inlineStr">
        <is>
          <t>YES</t>
        </is>
      </c>
      <c r="G39" t="n">
        <v>0.923</v>
      </c>
      <c r="H39" t="n">
        <v>0.08599999999999999</v>
      </c>
      <c r="K39" s="70">
        <f>(1+G39-G38)^(1/C39)-1</f>
        <v/>
      </c>
      <c r="L39">
        <f>G39/H39</f>
        <v/>
      </c>
      <c r="M39">
        <f>K39*100</f>
        <v/>
      </c>
      <c r="N39">
        <f>M39/L39</f>
        <v/>
      </c>
      <c r="P39" s="73">
        <f>M39</f>
        <v/>
      </c>
      <c r="Q39" s="73">
        <f>IF(N39&gt;0,N39,-N39)</f>
        <v/>
      </c>
      <c r="R39" s="73">
        <f>P39/Q39</f>
        <v/>
      </c>
    </row>
    <row r="40">
      <c r="B40" t="inlineStr">
        <is>
          <t>2yearUG</t>
        </is>
      </c>
      <c r="C40" t="n">
        <v>3</v>
      </c>
      <c r="D40" t="inlineStr">
        <is>
          <t>male</t>
        </is>
      </c>
      <c r="E40" t="n">
        <v>2008</v>
      </c>
      <c r="F40" t="inlineStr">
        <is>
          <t>YES</t>
        </is>
      </c>
      <c r="G40" t="n">
        <v>0.189</v>
      </c>
      <c r="H40" t="n">
        <v>0.034</v>
      </c>
      <c r="K40" s="70">
        <f>(1+G40)^(1/C40)-1</f>
        <v/>
      </c>
      <c r="L40">
        <f>G40/H40</f>
        <v/>
      </c>
      <c r="M40">
        <f>K40*100</f>
        <v/>
      </c>
      <c r="N40">
        <f>M40/L40</f>
        <v/>
      </c>
      <c r="P40" s="73">
        <f>M40</f>
        <v/>
      </c>
      <c r="Q40" s="73">
        <f>IF(N40&gt;0,N40,-N40)</f>
        <v/>
      </c>
      <c r="R40" s="73">
        <f>P40/Q40</f>
        <v/>
      </c>
    </row>
    <row r="41">
      <c r="B41" t="inlineStr">
        <is>
          <t>4yearUG</t>
        </is>
      </c>
      <c r="C41" t="n">
        <v>5</v>
      </c>
      <c r="D41" t="inlineStr">
        <is>
          <t>male</t>
        </is>
      </c>
      <c r="E41" t="n">
        <v>2008</v>
      </c>
      <c r="F41" t="inlineStr">
        <is>
          <t>YES</t>
        </is>
      </c>
      <c r="G41" t="n">
        <v>0.502</v>
      </c>
      <c r="H41" t="n">
        <v>0.011</v>
      </c>
      <c r="K41" s="70">
        <f>(1+G41)^(1/C41)-1</f>
        <v/>
      </c>
      <c r="L41">
        <f>G41/H41</f>
        <v/>
      </c>
      <c r="M41">
        <f>K41*100</f>
        <v/>
      </c>
      <c r="N41">
        <f>M41/L41</f>
        <v/>
      </c>
      <c r="P41" s="73">
        <f>M41</f>
        <v/>
      </c>
      <c r="Q41" s="73">
        <f>IF(N41&gt;0,N41,-N41)</f>
        <v/>
      </c>
      <c r="R41" s="73">
        <f>P41/Q41</f>
        <v/>
      </c>
    </row>
    <row r="42">
      <c r="B42" t="inlineStr">
        <is>
          <t>MSC</t>
        </is>
      </c>
      <c r="C42" s="71" t="inlineStr">
        <is>
          <t>2</t>
        </is>
      </c>
      <c r="D42" t="inlineStr">
        <is>
          <t>male</t>
        </is>
      </c>
      <c r="E42" t="n">
        <v>2008</v>
      </c>
      <c r="F42" t="inlineStr">
        <is>
          <t>YES</t>
        </is>
      </c>
      <c r="G42" t="n">
        <v>0.827</v>
      </c>
      <c r="H42" t="n">
        <v>0.031</v>
      </c>
      <c r="K42" s="71">
        <f>(1+G42-G41)^(1/C42)-1</f>
        <v/>
      </c>
      <c r="L42">
        <f>G42/H42</f>
        <v/>
      </c>
      <c r="M42">
        <f>K42*100</f>
        <v/>
      </c>
      <c r="N42">
        <f>M42/L42</f>
        <v/>
      </c>
      <c r="P42" s="73">
        <f>M42</f>
        <v/>
      </c>
      <c r="Q42" s="73">
        <f>IF(N42&gt;0,N42,-N42)</f>
        <v/>
      </c>
      <c r="R42" s="73">
        <f>P42/Q42</f>
        <v/>
      </c>
    </row>
    <row r="43">
      <c r="B43" t="inlineStr">
        <is>
          <t>PHD</t>
        </is>
      </c>
      <c r="C43" s="71" t="inlineStr">
        <is>
          <t>2</t>
        </is>
      </c>
      <c r="D43" t="inlineStr">
        <is>
          <t>male</t>
        </is>
      </c>
      <c r="E43" t="n">
        <v>2008</v>
      </c>
      <c r="F43" t="inlineStr">
        <is>
          <t>YES</t>
        </is>
      </c>
      <c r="G43" t="n">
        <v>0.893</v>
      </c>
      <c r="H43" t="n">
        <v>0.044</v>
      </c>
      <c r="K43" s="70">
        <f>(1+G43-G42)^(1/C43)-1</f>
        <v/>
      </c>
      <c r="L43">
        <f>G43/H43</f>
        <v/>
      </c>
      <c r="M43">
        <f>K43*100</f>
        <v/>
      </c>
      <c r="N43">
        <f>M43/L43</f>
        <v/>
      </c>
      <c r="P43" s="73">
        <f>M43</f>
        <v/>
      </c>
      <c r="Q43" s="73">
        <f>IF(N43&gt;0,N43,-N43)</f>
        <v/>
      </c>
      <c r="R43" s="73">
        <f>P43/Q43</f>
        <v/>
      </c>
    </row>
    <row r="44">
      <c r="B44" t="inlineStr">
        <is>
          <t>2yearUG</t>
        </is>
      </c>
      <c r="C44" t="n">
        <v>3</v>
      </c>
      <c r="D44" t="inlineStr">
        <is>
          <t>female</t>
        </is>
      </c>
      <c r="E44" t="n">
        <v>2004</v>
      </c>
      <c r="F44" t="inlineStr">
        <is>
          <t>YES</t>
        </is>
      </c>
      <c r="G44" t="n">
        <v>0.142</v>
      </c>
      <c r="H44" t="n">
        <v>0.061</v>
      </c>
      <c r="K44" s="70">
        <f>(1+G44)^(1/C44)-1</f>
        <v/>
      </c>
      <c r="L44">
        <f>G44/H44</f>
        <v/>
      </c>
      <c r="M44">
        <f>K44*100</f>
        <v/>
      </c>
      <c r="N44">
        <f>M44/L44</f>
        <v/>
      </c>
      <c r="P44" s="73">
        <f>M44</f>
        <v/>
      </c>
      <c r="Q44" s="73">
        <f>IF(N44&gt;0,N44,-N44)</f>
        <v/>
      </c>
      <c r="R44" s="73">
        <f>P44/Q44</f>
        <v/>
      </c>
    </row>
    <row r="45">
      <c r="B45" t="inlineStr">
        <is>
          <t>4yearUG</t>
        </is>
      </c>
      <c r="C45" t="n">
        <v>5</v>
      </c>
      <c r="D45" t="inlineStr">
        <is>
          <t>female</t>
        </is>
      </c>
      <c r="E45" t="n">
        <v>2004</v>
      </c>
      <c r="F45" t="inlineStr">
        <is>
          <t>YES</t>
        </is>
      </c>
      <c r="G45" t="n">
        <v>0.429</v>
      </c>
      <c r="H45" t="n">
        <v>0.022</v>
      </c>
      <c r="K45" s="70">
        <f>(1+G45)^(1/C45)-1</f>
        <v/>
      </c>
      <c r="L45">
        <f>G45/H45</f>
        <v/>
      </c>
      <c r="M45">
        <f>K45*100</f>
        <v/>
      </c>
      <c r="N45">
        <f>M45/L45</f>
        <v/>
      </c>
      <c r="P45" s="73">
        <f>M45</f>
        <v/>
      </c>
      <c r="Q45" s="73">
        <f>IF(N45&gt;0,N45,-N45)</f>
        <v/>
      </c>
      <c r="R45" s="73">
        <f>P45/Q45</f>
        <v/>
      </c>
    </row>
    <row r="46">
      <c r="B46" t="inlineStr">
        <is>
          <t>MSC</t>
        </is>
      </c>
      <c r="C46" s="71" t="inlineStr">
        <is>
          <t>2</t>
        </is>
      </c>
      <c r="D46" t="inlineStr">
        <is>
          <t>female</t>
        </is>
      </c>
      <c r="E46" t="n">
        <v>2004</v>
      </c>
      <c r="F46" t="inlineStr">
        <is>
          <t>YES</t>
        </is>
      </c>
      <c r="G46" t="n">
        <v>0.913</v>
      </c>
      <c r="H46" t="n">
        <v>0.095</v>
      </c>
      <c r="K46" s="71">
        <f>(1+G46-G45)^(1/C46)-1</f>
        <v/>
      </c>
      <c r="L46">
        <f>G46/H46</f>
        <v/>
      </c>
      <c r="M46">
        <f>K46*100</f>
        <v/>
      </c>
      <c r="N46">
        <f>M46/L46</f>
        <v/>
      </c>
      <c r="P46" s="73">
        <f>M46</f>
        <v/>
      </c>
      <c r="Q46" s="73">
        <f>IF(N46&gt;0,N46,-N46)</f>
        <v/>
      </c>
      <c r="R46" s="73">
        <f>P46/Q46</f>
        <v/>
      </c>
    </row>
    <row r="47">
      <c r="B47" t="inlineStr">
        <is>
          <t>PHD</t>
        </is>
      </c>
      <c r="C47" s="71" t="inlineStr">
        <is>
          <t>2</t>
        </is>
      </c>
      <c r="D47" t="inlineStr">
        <is>
          <t>female</t>
        </is>
      </c>
      <c r="E47" t="n">
        <v>2004</v>
      </c>
      <c r="F47" t="inlineStr">
        <is>
          <t>YES</t>
        </is>
      </c>
      <c r="G47" t="n">
        <v>0.884</v>
      </c>
      <c r="H47" t="n">
        <v>0.6820000000000001</v>
      </c>
      <c r="K47" s="70">
        <f>(1+G47-G46)^(1/C47)-1</f>
        <v/>
      </c>
      <c r="L47">
        <f>G47/H47</f>
        <v/>
      </c>
      <c r="M47">
        <f>K47*100</f>
        <v/>
      </c>
      <c r="N47">
        <f>M47/L47</f>
        <v/>
      </c>
      <c r="P47" s="73">
        <f>M47</f>
        <v/>
      </c>
      <c r="Q47" s="73">
        <f>IF(N47&gt;0,N47,-N47)</f>
        <v/>
      </c>
      <c r="R47" s="73">
        <f>P47/Q47</f>
        <v/>
      </c>
    </row>
    <row r="48">
      <c r="B48" t="inlineStr">
        <is>
          <t>2yearUG</t>
        </is>
      </c>
      <c r="C48" t="n">
        <v>3</v>
      </c>
      <c r="D48" t="inlineStr">
        <is>
          <t>female</t>
        </is>
      </c>
      <c r="E48" t="n">
        <v>2006</v>
      </c>
      <c r="F48" t="inlineStr">
        <is>
          <t>YES</t>
        </is>
      </c>
      <c r="G48" t="n">
        <v>0.182</v>
      </c>
      <c r="H48" t="n">
        <v>0.045</v>
      </c>
      <c r="K48" s="70">
        <f>(1+G48)^(1/C48)-1</f>
        <v/>
      </c>
      <c r="L48">
        <f>G48/H48</f>
        <v/>
      </c>
      <c r="M48">
        <f>K48*100</f>
        <v/>
      </c>
      <c r="N48">
        <f>M48/L48</f>
        <v/>
      </c>
      <c r="P48" s="73">
        <f>M48</f>
        <v/>
      </c>
      <c r="Q48" s="73">
        <f>IF(N48&gt;0,N48,-N48)</f>
        <v/>
      </c>
      <c r="R48" s="73">
        <f>P48/Q48</f>
        <v/>
      </c>
    </row>
    <row r="49">
      <c r="B49" t="inlineStr">
        <is>
          <t>4yearUG</t>
        </is>
      </c>
      <c r="C49" t="n">
        <v>5</v>
      </c>
      <c r="D49" t="inlineStr">
        <is>
          <t>female</t>
        </is>
      </c>
      <c r="E49" t="n">
        <v>2006</v>
      </c>
      <c r="F49" t="inlineStr">
        <is>
          <t>YES</t>
        </is>
      </c>
      <c r="G49" t="n">
        <v>0.37</v>
      </c>
      <c r="H49" t="n">
        <v>0.016</v>
      </c>
      <c r="K49" s="70">
        <f>(1+G49)^(1/C49)-1</f>
        <v/>
      </c>
      <c r="L49">
        <f>G49/H49</f>
        <v/>
      </c>
      <c r="M49">
        <f>K49*100</f>
        <v/>
      </c>
      <c r="N49">
        <f>M49/L49</f>
        <v/>
      </c>
      <c r="P49" s="73">
        <f>M49</f>
        <v/>
      </c>
      <c r="Q49" s="73">
        <f>IF(N49&gt;0,N49,-N49)</f>
        <v/>
      </c>
      <c r="R49" s="73">
        <f>P49/Q49</f>
        <v/>
      </c>
    </row>
    <row r="50">
      <c r="B50" t="inlineStr">
        <is>
          <t>MSC</t>
        </is>
      </c>
      <c r="C50" s="71" t="inlineStr">
        <is>
          <t>2</t>
        </is>
      </c>
      <c r="D50" t="inlineStr">
        <is>
          <t>female</t>
        </is>
      </c>
      <c r="E50" t="n">
        <v>2006</v>
      </c>
      <c r="F50" t="inlineStr">
        <is>
          <t>YES</t>
        </is>
      </c>
      <c r="G50" t="n">
        <v>0.58</v>
      </c>
      <c r="H50" t="n">
        <v>0.051</v>
      </c>
      <c r="K50" s="71">
        <f>(1+G50-G49)^(1/C50)-1</f>
        <v/>
      </c>
      <c r="L50">
        <f>G50/H50</f>
        <v/>
      </c>
      <c r="M50">
        <f>K50*100</f>
        <v/>
      </c>
      <c r="N50">
        <f>M50/L50</f>
        <v/>
      </c>
      <c r="P50" s="73">
        <f>M50</f>
        <v/>
      </c>
      <c r="Q50" s="73">
        <f>IF(N50&gt;0,N50,-N50)</f>
        <v/>
      </c>
      <c r="R50" s="73">
        <f>P50/Q50</f>
        <v/>
      </c>
    </row>
    <row r="51">
      <c r="B51" t="inlineStr">
        <is>
          <t>PHD</t>
        </is>
      </c>
      <c r="C51" s="71" t="inlineStr">
        <is>
          <t>2</t>
        </is>
      </c>
      <c r="D51" t="inlineStr">
        <is>
          <t>female</t>
        </is>
      </c>
      <c r="E51" t="n">
        <v>2006</v>
      </c>
      <c r="F51" t="inlineStr">
        <is>
          <t>YES</t>
        </is>
      </c>
      <c r="G51" t="n">
        <v>0.833</v>
      </c>
      <c r="H51" t="n">
        <v>0.0137</v>
      </c>
      <c r="K51" s="70">
        <f>(1+G51-G50)^(1/C51)-1</f>
        <v/>
      </c>
      <c r="L51">
        <f>G51/H51</f>
        <v/>
      </c>
      <c r="M51">
        <f>K51*100</f>
        <v/>
      </c>
      <c r="N51">
        <f>M51/L51</f>
        <v/>
      </c>
      <c r="P51" s="73">
        <f>M51</f>
        <v/>
      </c>
      <c r="Q51" s="73">
        <f>IF(N51&gt;0,N51,-N51)</f>
        <v/>
      </c>
      <c r="R51" s="73">
        <f>P51/Q51</f>
        <v/>
      </c>
    </row>
    <row r="52">
      <c r="B52" t="inlineStr">
        <is>
          <t>2yearUG</t>
        </is>
      </c>
      <c r="C52" t="n">
        <v>3</v>
      </c>
      <c r="D52" t="inlineStr">
        <is>
          <t>female</t>
        </is>
      </c>
      <c r="E52" t="n">
        <v>2008</v>
      </c>
      <c r="F52" t="inlineStr">
        <is>
          <t>YES</t>
        </is>
      </c>
      <c r="G52" t="n">
        <v>0.142</v>
      </c>
      <c r="H52" t="n">
        <v>0.036</v>
      </c>
      <c r="K52" s="70">
        <f>(1+G52)^(1/C52)-1</f>
        <v/>
      </c>
      <c r="L52">
        <f>G52/H52</f>
        <v/>
      </c>
      <c r="M52">
        <f>K52*100</f>
        <v/>
      </c>
      <c r="N52">
        <f>M52/L52</f>
        <v/>
      </c>
      <c r="P52" s="73">
        <f>M52</f>
        <v/>
      </c>
      <c r="Q52" s="73">
        <f>IF(N52&gt;0,N52,-N52)</f>
        <v/>
      </c>
      <c r="R52" s="73">
        <f>P52/Q52</f>
        <v/>
      </c>
    </row>
    <row r="53">
      <c r="B53" t="inlineStr">
        <is>
          <t>4yearUG</t>
        </is>
      </c>
      <c r="C53" t="n">
        <v>5</v>
      </c>
      <c r="D53" t="inlineStr">
        <is>
          <t>female</t>
        </is>
      </c>
      <c r="E53" t="n">
        <v>2008</v>
      </c>
      <c r="F53" t="inlineStr">
        <is>
          <t>YES</t>
        </is>
      </c>
      <c r="G53" t="n">
        <v>0.363</v>
      </c>
      <c r="H53" t="n">
        <v>0.013</v>
      </c>
      <c r="K53" s="70">
        <f>(1+G53)^(1/C53)-1</f>
        <v/>
      </c>
      <c r="L53">
        <f>G53/H53</f>
        <v/>
      </c>
      <c r="M53">
        <f>K53*100</f>
        <v/>
      </c>
      <c r="N53">
        <f>M53/L53</f>
        <v/>
      </c>
      <c r="P53" s="73">
        <f>M53</f>
        <v/>
      </c>
      <c r="Q53" s="73">
        <f>IF(N53&gt;0,N53,-N53)</f>
        <v/>
      </c>
      <c r="R53" s="73">
        <f>P53/Q53</f>
        <v/>
      </c>
    </row>
    <row r="54">
      <c r="B54" t="inlineStr">
        <is>
          <t>MSC</t>
        </is>
      </c>
      <c r="C54" s="71" t="inlineStr">
        <is>
          <t>2</t>
        </is>
      </c>
      <c r="D54" t="inlineStr">
        <is>
          <t>female</t>
        </is>
      </c>
      <c r="E54" t="n">
        <v>2008</v>
      </c>
      <c r="F54" t="inlineStr">
        <is>
          <t>YES</t>
        </is>
      </c>
      <c r="G54" t="n">
        <v>0.582</v>
      </c>
      <c r="H54" t="n">
        <v>0.033</v>
      </c>
      <c r="K54" s="71">
        <f>(1+G54-G53)^(1/C54)-1</f>
        <v/>
      </c>
      <c r="L54">
        <f>G54/H54</f>
        <v/>
      </c>
      <c r="M54">
        <f>K54*100</f>
        <v/>
      </c>
      <c r="N54">
        <f>M54/L54</f>
        <v/>
      </c>
      <c r="P54" s="73">
        <f>M54</f>
        <v/>
      </c>
      <c r="Q54" s="73">
        <f>IF(N54&gt;0,N54,-N54)</f>
        <v/>
      </c>
      <c r="R54" s="73">
        <f>P54/Q54</f>
        <v/>
      </c>
    </row>
    <row r="55">
      <c r="B55" t="inlineStr">
        <is>
          <t>PHD</t>
        </is>
      </c>
      <c r="C55" s="71" t="inlineStr">
        <is>
          <t>2</t>
        </is>
      </c>
      <c r="D55" t="inlineStr">
        <is>
          <t>female</t>
        </is>
      </c>
      <c r="E55" t="n">
        <v>2008</v>
      </c>
      <c r="F55" t="inlineStr">
        <is>
          <t>YES</t>
        </is>
      </c>
      <c r="G55" t="n">
        <v>0.644</v>
      </c>
      <c r="H55" t="n">
        <v>0.068</v>
      </c>
      <c r="K55" s="70">
        <f>(1+G55-G54)^(1/C55)-1</f>
        <v/>
      </c>
      <c r="L55">
        <f>G55/H55</f>
        <v/>
      </c>
      <c r="M55">
        <f>K55*100</f>
        <v/>
      </c>
      <c r="N55">
        <f>M55/L55</f>
        <v/>
      </c>
      <c r="P55" s="73">
        <f>M55</f>
        <v/>
      </c>
      <c r="Q55" s="73">
        <f>IF(N55&gt;0,N55,-N55)</f>
        <v/>
      </c>
      <c r="R55" s="73">
        <f>P55/Q55</f>
        <v/>
      </c>
    </row>
    <row r="59">
      <c r="A59" s="75" t="inlineStr">
        <is>
          <t>Agrawal (2012)</t>
        </is>
      </c>
    </row>
    <row r="62">
      <c r="B62" t="inlineStr">
        <is>
          <t>RAW DATA</t>
        </is>
      </c>
      <c r="D62" t="inlineStr">
        <is>
          <t>TABLE 5</t>
        </is>
      </c>
      <c r="H62" t="inlineStr">
        <is>
          <t>OUTCOME</t>
        </is>
      </c>
      <c r="N62" t="inlineStr">
        <is>
          <t>CORRECTED</t>
        </is>
      </c>
    </row>
    <row r="64">
      <c r="C64" t="inlineStr">
        <is>
          <t>years</t>
        </is>
      </c>
      <c r="D64" t="inlineStr">
        <is>
          <t>sector</t>
        </is>
      </c>
      <c r="E64" t="inlineStr">
        <is>
          <t>coef</t>
        </is>
      </c>
      <c r="F64" s="72" t="inlineStr">
        <is>
          <t>se</t>
        </is>
      </c>
      <c r="H64" t="inlineStr">
        <is>
          <t>return</t>
        </is>
      </c>
      <c r="I64" t="inlineStr">
        <is>
          <t>t_stat</t>
        </is>
      </c>
      <c r="J64" t="inlineStr">
        <is>
          <t>return_perc</t>
        </is>
      </c>
      <c r="K64" t="inlineStr">
        <is>
          <t>se_new</t>
        </is>
      </c>
      <c r="N64" t="inlineStr">
        <is>
          <t>return</t>
        </is>
      </c>
      <c r="O64" t="inlineStr">
        <is>
          <t>se</t>
        </is>
      </c>
      <c r="P64" t="inlineStr">
        <is>
          <t>tstat</t>
        </is>
      </c>
    </row>
    <row r="65">
      <c r="B65" t="inlineStr">
        <is>
          <t>Primary</t>
        </is>
      </c>
      <c r="C65" t="n">
        <v>3</v>
      </c>
      <c r="D65" t="inlineStr">
        <is>
          <t>All</t>
        </is>
      </c>
      <c r="E65" t="n">
        <v>0.164</v>
      </c>
      <c r="F65" t="n">
        <v>0.008999999999999999</v>
      </c>
      <c r="H65" s="70">
        <f>(E65)/C65</f>
        <v/>
      </c>
      <c r="I65">
        <f>E65/F65</f>
        <v/>
      </c>
      <c r="J65">
        <f>H65*100</f>
        <v/>
      </c>
      <c r="K65">
        <f>J65/I65</f>
        <v/>
      </c>
      <c r="N65" s="73">
        <f>J65</f>
        <v/>
      </c>
      <c r="O65" s="73">
        <f>K65</f>
        <v/>
      </c>
      <c r="P65" s="73">
        <f>N65/O65</f>
        <v/>
      </c>
    </row>
    <row r="66">
      <c r="B66" t="inlineStr">
        <is>
          <t>Middle</t>
        </is>
      </c>
      <c r="C66" t="n">
        <v>3</v>
      </c>
      <c r="D66" t="inlineStr">
        <is>
          <t>All</t>
        </is>
      </c>
      <c r="E66" t="n">
        <v>0.349</v>
      </c>
      <c r="F66" t="n">
        <v>0.008999999999999999</v>
      </c>
      <c r="H66" s="70">
        <f>(E66-E65)/C66</f>
        <v/>
      </c>
      <c r="I66">
        <f>E66/F66</f>
        <v/>
      </c>
      <c r="J66">
        <f>H66*100</f>
        <v/>
      </c>
      <c r="K66">
        <f>J66/I66</f>
        <v/>
      </c>
      <c r="N66" s="73">
        <f>J66</f>
        <v/>
      </c>
      <c r="O66" s="73">
        <f>K66</f>
        <v/>
      </c>
      <c r="P66" s="73">
        <f>N66/O66</f>
        <v/>
      </c>
    </row>
    <row r="67">
      <c r="B67" t="inlineStr">
        <is>
          <t>Secondary</t>
        </is>
      </c>
      <c r="C67" s="71" t="inlineStr">
        <is>
          <t>2</t>
        </is>
      </c>
      <c r="D67" t="inlineStr">
        <is>
          <t>All</t>
        </is>
      </c>
      <c r="E67" t="n">
        <v>0.576</v>
      </c>
      <c r="F67" t="n">
        <v>0.01</v>
      </c>
      <c r="H67" s="70">
        <f>(E67-E66)/C67</f>
        <v/>
      </c>
      <c r="I67">
        <f>E67/F67</f>
        <v/>
      </c>
      <c r="J67">
        <f>H67*100</f>
        <v/>
      </c>
      <c r="K67">
        <f>J67/I67</f>
        <v/>
      </c>
      <c r="N67" s="73">
        <f>J67</f>
        <v/>
      </c>
      <c r="O67" s="73">
        <f>K67</f>
        <v/>
      </c>
      <c r="P67" s="73">
        <f>N67/O67</f>
        <v/>
      </c>
    </row>
    <row r="68">
      <c r="B68" t="inlineStr">
        <is>
          <t>Higher Secondary</t>
        </is>
      </c>
      <c r="C68" s="71" t="inlineStr">
        <is>
          <t>2</t>
        </is>
      </c>
      <c r="D68" t="inlineStr">
        <is>
          <t>All</t>
        </is>
      </c>
      <c r="E68" t="n">
        <v>0.82</v>
      </c>
      <c r="F68" t="n">
        <v>0.013</v>
      </c>
      <c r="H68" s="70">
        <f>(E68-E67)/C68</f>
        <v/>
      </c>
      <c r="I68">
        <f>E68/F68</f>
        <v/>
      </c>
      <c r="J68">
        <f>H68*100</f>
        <v/>
      </c>
      <c r="K68">
        <f>J68/I68</f>
        <v/>
      </c>
      <c r="N68" s="73">
        <f>J68</f>
        <v/>
      </c>
      <c r="O68" s="73">
        <f>K68</f>
        <v/>
      </c>
      <c r="P68" s="73">
        <f>N68/O68</f>
        <v/>
      </c>
    </row>
    <row r="69">
      <c r="B69" t="inlineStr">
        <is>
          <t>Graduate</t>
        </is>
      </c>
      <c r="C69" t="n">
        <v>3</v>
      </c>
      <c r="D69" t="inlineStr">
        <is>
          <t>All</t>
        </is>
      </c>
      <c r="E69" t="n">
        <v>1.296</v>
      </c>
      <c r="F69" t="n">
        <v>0.013</v>
      </c>
      <c r="H69" s="70">
        <f>(E69-E68)/C69</f>
        <v/>
      </c>
      <c r="I69">
        <f>E69/F69</f>
        <v/>
      </c>
      <c r="J69">
        <f>H69*100</f>
        <v/>
      </c>
      <c r="K69">
        <f>J69/I69</f>
        <v/>
      </c>
      <c r="N69" s="73">
        <f>J69</f>
        <v/>
      </c>
      <c r="O69" s="73">
        <f>K69</f>
        <v/>
      </c>
      <c r="P69" s="73">
        <f>N69/O69</f>
        <v/>
      </c>
    </row>
    <row r="70">
      <c r="B70" t="inlineStr">
        <is>
          <t>Primary</t>
        </is>
      </c>
      <c r="C70" t="n">
        <v>3</v>
      </c>
      <c r="D70" t="inlineStr">
        <is>
          <t>Rural</t>
        </is>
      </c>
      <c r="E70" t="n">
        <v>0.139</v>
      </c>
      <c r="F70" t="n">
        <v>0.01</v>
      </c>
      <c r="H70" s="70">
        <f>(E70)/C70</f>
        <v/>
      </c>
      <c r="I70">
        <f>E70/F70</f>
        <v/>
      </c>
      <c r="J70">
        <f>H70*100</f>
        <v/>
      </c>
      <c r="K70">
        <f>J70/I70</f>
        <v/>
      </c>
      <c r="N70" s="73">
        <f>J70</f>
        <v/>
      </c>
      <c r="O70" s="73">
        <f>K70</f>
        <v/>
      </c>
      <c r="P70" s="73">
        <f>N70/O70</f>
        <v/>
      </c>
    </row>
    <row r="71">
      <c r="B71" t="inlineStr">
        <is>
          <t>Middle</t>
        </is>
      </c>
      <c r="C71" t="n">
        <v>3</v>
      </c>
      <c r="D71" t="inlineStr">
        <is>
          <t>Rural</t>
        </is>
      </c>
      <c r="E71" t="n">
        <v>0.313</v>
      </c>
      <c r="F71" t="n">
        <v>0.011</v>
      </c>
      <c r="H71" s="70">
        <f>(E71-E70)/C71</f>
        <v/>
      </c>
      <c r="I71">
        <f>E71/F71</f>
        <v/>
      </c>
      <c r="J71">
        <f>H71*100</f>
        <v/>
      </c>
      <c r="K71">
        <f>J71/I71</f>
        <v/>
      </c>
      <c r="N71" s="73">
        <f>J71</f>
        <v/>
      </c>
      <c r="O71" s="73">
        <f>K71</f>
        <v/>
      </c>
      <c r="P71" s="73">
        <f>N71/O71</f>
        <v/>
      </c>
    </row>
    <row r="72">
      <c r="B72" t="inlineStr">
        <is>
          <t>Secondary</t>
        </is>
      </c>
      <c r="C72" s="71" t="inlineStr">
        <is>
          <t>2</t>
        </is>
      </c>
      <c r="D72" t="inlineStr">
        <is>
          <t>Rural</t>
        </is>
      </c>
      <c r="E72" t="n">
        <v>0.519</v>
      </c>
      <c r="F72" t="n">
        <v>0.012</v>
      </c>
      <c r="H72" s="70">
        <f>(E72-E71)/C72</f>
        <v/>
      </c>
      <c r="I72">
        <f>E72/F72</f>
        <v/>
      </c>
      <c r="J72">
        <f>H72*100</f>
        <v/>
      </c>
      <c r="K72">
        <f>J72/I72</f>
        <v/>
      </c>
      <c r="N72" s="73">
        <f>J72</f>
        <v/>
      </c>
      <c r="O72" s="73">
        <f>K72</f>
        <v/>
      </c>
      <c r="P72" s="73">
        <f>N72/O72</f>
        <v/>
      </c>
    </row>
    <row r="73">
      <c r="B73" t="inlineStr">
        <is>
          <t>Higher Secondary</t>
        </is>
      </c>
      <c r="C73" s="71" t="inlineStr">
        <is>
          <t>2</t>
        </is>
      </c>
      <c r="D73" t="inlineStr">
        <is>
          <t>Rural</t>
        </is>
      </c>
      <c r="E73" t="n">
        <v>0.711</v>
      </c>
      <c r="F73" t="n">
        <v>0.017</v>
      </c>
      <c r="H73" s="70">
        <f>(E73-E72)/C73</f>
        <v/>
      </c>
      <c r="I73">
        <f>E73/F73</f>
        <v/>
      </c>
      <c r="J73">
        <f>H73*100</f>
        <v/>
      </c>
      <c r="K73">
        <f>J73/I73</f>
        <v/>
      </c>
      <c r="N73" s="73">
        <f>J73</f>
        <v/>
      </c>
      <c r="O73" s="73">
        <f>K73</f>
        <v/>
      </c>
      <c r="P73" s="73">
        <f>N73/O73</f>
        <v/>
      </c>
    </row>
    <row r="74">
      <c r="B74" t="inlineStr">
        <is>
          <t>Graduate</t>
        </is>
      </c>
      <c r="C74" t="n">
        <v>3</v>
      </c>
      <c r="D74" t="inlineStr">
        <is>
          <t>Rural</t>
        </is>
      </c>
      <c r="E74" t="n">
        <v>1.204</v>
      </c>
      <c r="F74" t="n">
        <v>0.019</v>
      </c>
      <c r="H74" s="70">
        <f>(E74-E73)/C74</f>
        <v/>
      </c>
      <c r="I74">
        <f>E74/F74</f>
        <v/>
      </c>
      <c r="J74">
        <f>H74*100</f>
        <v/>
      </c>
      <c r="K74">
        <f>J74/I74</f>
        <v/>
      </c>
      <c r="N74" s="73">
        <f>J74</f>
        <v/>
      </c>
      <c r="O74" s="73">
        <f>K74</f>
        <v/>
      </c>
      <c r="P74" s="73">
        <f>N74/O74</f>
        <v/>
      </c>
    </row>
    <row r="75">
      <c r="B75" t="inlineStr">
        <is>
          <t>Primary</t>
        </is>
      </c>
      <c r="C75" t="n">
        <v>3</v>
      </c>
      <c r="D75" t="inlineStr">
        <is>
          <t>Urban</t>
        </is>
      </c>
      <c r="E75" t="n">
        <v>0.198</v>
      </c>
      <c r="F75" t="n">
        <v>0.02</v>
      </c>
      <c r="H75" s="70">
        <f>(E75)/C75</f>
        <v/>
      </c>
      <c r="I75">
        <f>E75/F75</f>
        <v/>
      </c>
      <c r="J75">
        <f>H75*100</f>
        <v/>
      </c>
      <c r="K75">
        <f>J75/I75</f>
        <v/>
      </c>
      <c r="N75" s="73">
        <f>J75</f>
        <v/>
      </c>
      <c r="O75" s="73">
        <f>K75</f>
        <v/>
      </c>
      <c r="P75" s="73">
        <f>N75/O75</f>
        <v/>
      </c>
    </row>
    <row r="76">
      <c r="B76" t="inlineStr">
        <is>
          <t>Middle</t>
        </is>
      </c>
      <c r="C76" t="n">
        <v>3</v>
      </c>
      <c r="D76" t="inlineStr">
        <is>
          <t>Urban</t>
        </is>
      </c>
      <c r="E76" t="n">
        <v>0.384</v>
      </c>
      <c r="F76" t="n">
        <v>0.019</v>
      </c>
      <c r="H76" s="70">
        <f>(E76-E75)/C76</f>
        <v/>
      </c>
      <c r="I76">
        <f>E76/F76</f>
        <v/>
      </c>
      <c r="J76">
        <f>H76*100</f>
        <v/>
      </c>
      <c r="K76">
        <f>J76/I76</f>
        <v/>
      </c>
      <c r="N76" s="73">
        <f>J76</f>
        <v/>
      </c>
      <c r="O76" s="73">
        <f>K76</f>
        <v/>
      </c>
      <c r="P76" s="73">
        <f>N76/O76</f>
        <v/>
      </c>
    </row>
    <row r="77">
      <c r="B77" t="inlineStr">
        <is>
          <t>Secondary</t>
        </is>
      </c>
      <c r="C77" s="71" t="inlineStr">
        <is>
          <t>2</t>
        </is>
      </c>
      <c r="D77" t="inlineStr">
        <is>
          <t>Urban</t>
        </is>
      </c>
      <c r="E77" t="n">
        <v>0.639</v>
      </c>
      <c r="F77" t="n">
        <v>0.019</v>
      </c>
      <c r="H77" s="70">
        <f>(E77-E76)/C77</f>
        <v/>
      </c>
      <c r="I77">
        <f>E77/F77</f>
        <v/>
      </c>
      <c r="J77">
        <f>H77*100</f>
        <v/>
      </c>
      <c r="K77">
        <f>J77/I77</f>
        <v/>
      </c>
      <c r="N77" s="73">
        <f>J77</f>
        <v/>
      </c>
      <c r="O77" s="73">
        <f>K77</f>
        <v/>
      </c>
      <c r="P77" s="73">
        <f>N77/O77</f>
        <v/>
      </c>
    </row>
    <row r="78">
      <c r="B78" t="inlineStr">
        <is>
          <t>Higher Secondary</t>
        </is>
      </c>
      <c r="C78" s="71" t="inlineStr">
        <is>
          <t>2</t>
        </is>
      </c>
      <c r="D78" t="inlineStr">
        <is>
          <t>Urban</t>
        </is>
      </c>
      <c r="E78" t="n">
        <v>0.9320000000000001</v>
      </c>
      <c r="F78" t="n">
        <v>0.023</v>
      </c>
      <c r="H78" s="70">
        <f>(E78-E77)/C78</f>
        <v/>
      </c>
      <c r="I78">
        <f>E78/F78</f>
        <v/>
      </c>
      <c r="J78">
        <f>H78*100</f>
        <v/>
      </c>
      <c r="K78">
        <f>J78/I78</f>
        <v/>
      </c>
      <c r="N78" s="73">
        <f>J78</f>
        <v/>
      </c>
      <c r="O78" s="73">
        <f>K78</f>
        <v/>
      </c>
      <c r="P78" s="73">
        <f>N78/O78</f>
        <v/>
      </c>
    </row>
    <row r="79">
      <c r="B79" t="inlineStr">
        <is>
          <t>Graduate</t>
        </is>
      </c>
      <c r="C79" t="n">
        <v>3</v>
      </c>
      <c r="D79" t="inlineStr">
        <is>
          <t>Urban</t>
        </is>
      </c>
      <c r="E79" t="n">
        <v>1.386</v>
      </c>
      <c r="F79" t="n">
        <v>0.022</v>
      </c>
      <c r="H79" s="70">
        <f>(E79-E78)/C79</f>
        <v/>
      </c>
      <c r="I79">
        <f>E79/F79</f>
        <v/>
      </c>
      <c r="J79">
        <f>H79*100</f>
        <v/>
      </c>
      <c r="K79">
        <f>J79/I79</f>
        <v/>
      </c>
      <c r="N79" s="73">
        <f>J79</f>
        <v/>
      </c>
      <c r="O79" s="73">
        <f>K79</f>
        <v/>
      </c>
      <c r="P79" s="73">
        <f>N79/O79</f>
        <v/>
      </c>
    </row>
    <row r="82">
      <c r="B82" t="inlineStr">
        <is>
          <t>YEARS OF EDUCATION</t>
        </is>
      </c>
    </row>
    <row r="84">
      <c r="B84" s="76" t="inlineStr">
        <is>
          <t>Education</t>
        </is>
      </c>
      <c r="C84" s="76" t="inlineStr">
        <is>
          <t>years</t>
        </is>
      </c>
      <c r="D84" s="76" t="inlineStr">
        <is>
          <t>estimation type</t>
        </is>
      </c>
      <c r="E84" s="76" t="inlineStr">
        <is>
          <t>ratio</t>
        </is>
      </c>
      <c r="F84" s="76" t="inlineStr">
        <is>
          <t>obs</t>
        </is>
      </c>
    </row>
    <row r="85">
      <c r="B85" t="inlineStr">
        <is>
          <t>None</t>
        </is>
      </c>
      <c r="C85" t="n">
        <v>0</v>
      </c>
      <c r="D85" t="inlineStr">
        <is>
          <t>OLS</t>
        </is>
      </c>
      <c r="E85" s="33" t="n">
        <v>0.391</v>
      </c>
      <c r="F85" s="9" t="n">
        <v>46965</v>
      </c>
      <c r="H85" t="inlineStr">
        <is>
          <t>OLS total</t>
        </is>
      </c>
      <c r="I85" s="9" t="n"/>
    </row>
    <row r="86">
      <c r="B86" t="inlineStr">
        <is>
          <t>Primary</t>
        </is>
      </c>
      <c r="C86" t="n">
        <v>5</v>
      </c>
      <c r="D86" t="inlineStr">
        <is>
          <t>OLS</t>
        </is>
      </c>
      <c r="E86" s="33" t="n">
        <v>0.143</v>
      </c>
      <c r="F86" s="9" t="n">
        <v>46965</v>
      </c>
      <c r="H86" s="77">
        <f>C85*E85+C86*E86+C87*E87+C88*E88</f>
        <v/>
      </c>
      <c r="I86" s="9" t="n"/>
    </row>
    <row r="87">
      <c r="B87" t="inlineStr">
        <is>
          <t>Secondary</t>
        </is>
      </c>
      <c r="C87" t="n">
        <v>10</v>
      </c>
      <c r="D87" t="inlineStr">
        <is>
          <t>OLS</t>
        </is>
      </c>
      <c r="E87" s="33" t="n">
        <v>0.314</v>
      </c>
      <c r="F87" s="9" t="n">
        <v>46965</v>
      </c>
      <c r="G87" s="33" t="n"/>
      <c r="H87" s="33" t="n"/>
      <c r="I87" s="9" t="n"/>
    </row>
    <row r="88">
      <c r="B88" t="inlineStr">
        <is>
          <t>Higher</t>
        </is>
      </c>
      <c r="C88" s="71" t="inlineStr">
        <is>
          <t>15</t>
        </is>
      </c>
      <c r="D88" t="inlineStr">
        <is>
          <t>OLS</t>
        </is>
      </c>
      <c r="E88" s="33" t="n">
        <v>0.1519999999999999</v>
      </c>
      <c r="F88" s="9" t="n">
        <v>46965</v>
      </c>
      <c r="G88" s="33" t="n"/>
      <c r="H88" s="33" t="n"/>
      <c r="I88" s="9" t="n"/>
    </row>
    <row r="89">
      <c r="B89" t="inlineStr">
        <is>
          <t>None</t>
        </is>
      </c>
      <c r="C89" t="n">
        <v>0</v>
      </c>
      <c r="D89" t="inlineStr">
        <is>
          <t>Heckman</t>
        </is>
      </c>
      <c r="E89" t="n">
        <v>0.326</v>
      </c>
      <c r="F89" s="9" t="n">
        <v>99900</v>
      </c>
      <c r="G89" s="33" t="n"/>
      <c r="H89" s="33" t="inlineStr">
        <is>
          <t>Heckman total</t>
        </is>
      </c>
      <c r="I89" s="9" t="n"/>
    </row>
    <row r="90">
      <c r="B90" t="inlineStr">
        <is>
          <t>Primary</t>
        </is>
      </c>
      <c r="C90" t="n">
        <v>5</v>
      </c>
      <c r="D90" t="inlineStr">
        <is>
          <t>Heckman</t>
        </is>
      </c>
      <c r="E90" t="n">
        <v>0.127</v>
      </c>
      <c r="F90" s="9" t="n">
        <v>99900</v>
      </c>
      <c r="G90" s="33" t="n"/>
      <c r="H90" s="77">
        <f>C89*E89+C90*E90+C91*E91+C92*E92</f>
        <v/>
      </c>
    </row>
    <row r="91">
      <c r="B91" t="inlineStr">
        <is>
          <t>Secondary</t>
        </is>
      </c>
      <c r="C91" t="n">
        <v>10</v>
      </c>
      <c r="D91" t="inlineStr">
        <is>
          <t>Heckman</t>
        </is>
      </c>
      <c r="E91" t="n">
        <v>0.361</v>
      </c>
      <c r="F91" s="9" t="n">
        <v>99900</v>
      </c>
      <c r="I91" s="9" t="n"/>
    </row>
    <row r="92">
      <c r="B92" t="inlineStr">
        <is>
          <t>Higher</t>
        </is>
      </c>
      <c r="C92" s="71" t="inlineStr">
        <is>
          <t>15</t>
        </is>
      </c>
      <c r="D92" t="inlineStr">
        <is>
          <t>Heckman</t>
        </is>
      </c>
      <c r="E92" t="n">
        <v>0.1859999999999999</v>
      </c>
      <c r="F92" s="9" t="n">
        <v>99900</v>
      </c>
      <c r="I92" s="9" t="n"/>
    </row>
    <row r="93">
      <c r="C93" s="71" t="n"/>
      <c r="I93" s="9" t="n"/>
    </row>
    <row r="94">
      <c r="C94" s="71" t="n"/>
      <c r="I94" s="9" t="n"/>
    </row>
    <row r="95">
      <c r="I95" s="9" t="n"/>
    </row>
    <row r="96">
      <c r="A96" s="75" t="inlineStr">
        <is>
          <t>Sackey (2008)</t>
        </is>
      </c>
    </row>
    <row r="98">
      <c r="B98" t="inlineStr">
        <is>
          <t>RAW DATA</t>
        </is>
      </c>
      <c r="D98" s="76" t="inlineStr">
        <is>
          <t>Table 2</t>
        </is>
      </c>
      <c r="I98" t="inlineStr">
        <is>
          <t>OUTCOME</t>
        </is>
      </c>
      <c r="O98" t="inlineStr">
        <is>
          <t>CORRECTED</t>
        </is>
      </c>
    </row>
    <row r="100">
      <c r="C100" t="inlineStr">
        <is>
          <t>years</t>
        </is>
      </c>
      <c r="D100" t="inlineStr">
        <is>
          <t>year</t>
        </is>
      </c>
      <c r="E100" t="inlineStr">
        <is>
          <t>group</t>
        </is>
      </c>
      <c r="F100" t="inlineStr">
        <is>
          <t>coef</t>
        </is>
      </c>
      <c r="G100" s="72" t="inlineStr">
        <is>
          <t>t-value</t>
        </is>
      </c>
      <c r="I100" t="inlineStr">
        <is>
          <t>return</t>
        </is>
      </c>
      <c r="J100" t="inlineStr">
        <is>
          <t>return_perc</t>
        </is>
      </c>
      <c r="K100" t="inlineStr">
        <is>
          <t>se</t>
        </is>
      </c>
      <c r="O100" t="inlineStr">
        <is>
          <t>return</t>
        </is>
      </c>
      <c r="P100" t="inlineStr">
        <is>
          <t>se</t>
        </is>
      </c>
      <c r="Q100" t="inlineStr">
        <is>
          <t>tstat</t>
        </is>
      </c>
    </row>
    <row r="101">
      <c r="B101" t="inlineStr">
        <is>
          <t>Primary</t>
        </is>
      </c>
      <c r="C101" t="n">
        <v>6</v>
      </c>
      <c r="D101" t="n">
        <v>1992</v>
      </c>
      <c r="E101" t="inlineStr">
        <is>
          <t>female</t>
        </is>
      </c>
      <c r="F101" t="n">
        <v>0.213</v>
      </c>
      <c r="G101" t="n">
        <v>4.12</v>
      </c>
      <c r="I101" s="70">
        <f>(F101)/C101</f>
        <v/>
      </c>
      <c r="J101">
        <f>I101*100</f>
        <v/>
      </c>
      <c r="K101">
        <f>J101/G101</f>
        <v/>
      </c>
      <c r="O101" s="73">
        <f>J101</f>
        <v/>
      </c>
      <c r="P101" s="73">
        <f>K101</f>
        <v/>
      </c>
      <c r="Q101" s="73">
        <f>O101/P101</f>
        <v/>
      </c>
    </row>
    <row r="102">
      <c r="B102" t="inlineStr">
        <is>
          <t>Middle</t>
        </is>
      </c>
      <c r="C102" t="n">
        <v>4</v>
      </c>
      <c r="D102" t="n">
        <v>1992</v>
      </c>
      <c r="E102" t="inlineStr">
        <is>
          <t>female</t>
        </is>
      </c>
      <c r="F102" t="n">
        <v>0.365</v>
      </c>
      <c r="G102" t="n">
        <v>6.66</v>
      </c>
      <c r="I102" s="70">
        <f>(F102-F101)/C102</f>
        <v/>
      </c>
      <c r="J102">
        <f>I102*100</f>
        <v/>
      </c>
      <c r="K102">
        <f>J102/G102</f>
        <v/>
      </c>
      <c r="O102" s="73">
        <f>J102</f>
        <v/>
      </c>
      <c r="P102" s="73">
        <f>K102</f>
        <v/>
      </c>
      <c r="Q102" s="73">
        <f>O102/P102</f>
        <v/>
      </c>
    </row>
    <row r="103">
      <c r="B103" t="inlineStr">
        <is>
          <t>Secondary</t>
        </is>
      </c>
      <c r="C103" s="71" t="inlineStr">
        <is>
          <t>5</t>
        </is>
      </c>
      <c r="D103" t="n">
        <v>1992</v>
      </c>
      <c r="E103" t="inlineStr">
        <is>
          <t>female</t>
        </is>
      </c>
      <c r="F103" t="n">
        <v>0.729</v>
      </c>
      <c r="G103" t="n">
        <v>6.03</v>
      </c>
      <c r="I103" s="70">
        <f>(F103-F102)/C103</f>
        <v/>
      </c>
      <c r="J103">
        <f>I103*100</f>
        <v/>
      </c>
      <c r="K103">
        <f>J103/G103</f>
        <v/>
      </c>
      <c r="O103" s="73">
        <f>J103</f>
        <v/>
      </c>
      <c r="P103" s="73">
        <f>K103</f>
        <v/>
      </c>
      <c r="Q103" s="73">
        <f>O103/P103</f>
        <v/>
      </c>
    </row>
    <row r="104">
      <c r="B104" t="inlineStr">
        <is>
          <t>Higher</t>
        </is>
      </c>
      <c r="C104" s="71" t="inlineStr">
        <is>
          <t>6</t>
        </is>
      </c>
      <c r="D104" t="n">
        <v>1992</v>
      </c>
      <c r="E104" t="inlineStr">
        <is>
          <t>female</t>
        </is>
      </c>
      <c r="F104" t="n">
        <v>1.413</v>
      </c>
      <c r="G104" t="n">
        <v>3.38</v>
      </c>
      <c r="I104" s="70">
        <f>(F104-F103)/C104</f>
        <v/>
      </c>
      <c r="J104">
        <f>I104*100</f>
        <v/>
      </c>
      <c r="K104">
        <f>J104/G104</f>
        <v/>
      </c>
      <c r="O104" s="73">
        <f>J104</f>
        <v/>
      </c>
      <c r="P104" s="73">
        <f>K104</f>
        <v/>
      </c>
      <c r="Q104" s="73">
        <f>O104/P104</f>
        <v/>
      </c>
    </row>
    <row r="105">
      <c r="B105" t="inlineStr">
        <is>
          <t>Primary</t>
        </is>
      </c>
      <c r="C105" t="n">
        <v>6</v>
      </c>
      <c r="D105" t="n">
        <v>1992</v>
      </c>
      <c r="E105" t="inlineStr">
        <is>
          <t>male</t>
        </is>
      </c>
      <c r="F105" t="n">
        <v>0.024</v>
      </c>
      <c r="G105" t="n">
        <v>0.48</v>
      </c>
      <c r="I105" s="70">
        <f>(F105)/C105</f>
        <v/>
      </c>
      <c r="J105">
        <f>I105*100</f>
        <v/>
      </c>
      <c r="K105">
        <f>J105/G105</f>
        <v/>
      </c>
      <c r="O105" s="73">
        <f>J105</f>
        <v/>
      </c>
      <c r="P105" s="73">
        <f>K105</f>
        <v/>
      </c>
      <c r="Q105" s="73">
        <f>O105/P105</f>
        <v/>
      </c>
    </row>
    <row r="106">
      <c r="B106" t="inlineStr">
        <is>
          <t>Middle</t>
        </is>
      </c>
      <c r="C106" t="n">
        <v>4</v>
      </c>
      <c r="D106" t="n">
        <v>1992</v>
      </c>
      <c r="E106" t="inlineStr">
        <is>
          <t>male</t>
        </is>
      </c>
      <c r="F106" t="n">
        <v>0.193</v>
      </c>
      <c r="G106" t="n">
        <v>4.01</v>
      </c>
      <c r="I106" s="70">
        <f>(F106-F105)/C106</f>
        <v/>
      </c>
      <c r="J106">
        <f>I106*100</f>
        <v/>
      </c>
      <c r="K106">
        <f>J106/G106</f>
        <v/>
      </c>
      <c r="O106" s="73">
        <f>J106</f>
        <v/>
      </c>
      <c r="P106" s="73">
        <f>K106</f>
        <v/>
      </c>
      <c r="Q106" s="73">
        <f>O106/P106</f>
        <v/>
      </c>
    </row>
    <row r="107">
      <c r="B107" t="inlineStr">
        <is>
          <t>Secondary</t>
        </is>
      </c>
      <c r="C107" s="71" t="inlineStr">
        <is>
          <t>5</t>
        </is>
      </c>
      <c r="D107" t="n">
        <v>1992</v>
      </c>
      <c r="E107" t="inlineStr">
        <is>
          <t>male</t>
        </is>
      </c>
      <c r="F107" t="n">
        <v>0.5629999999999999</v>
      </c>
      <c r="G107" t="n">
        <v>6.66</v>
      </c>
      <c r="I107" s="70">
        <f>(F107-F106)/C107</f>
        <v/>
      </c>
      <c r="J107">
        <f>I107*100</f>
        <v/>
      </c>
      <c r="K107">
        <f>J107/G107</f>
        <v/>
      </c>
      <c r="O107" s="73">
        <f>J107</f>
        <v/>
      </c>
      <c r="P107" s="73">
        <f>K107</f>
        <v/>
      </c>
      <c r="Q107" s="73">
        <f>O107/P107</f>
        <v/>
      </c>
    </row>
    <row r="108">
      <c r="B108" t="inlineStr">
        <is>
          <t>Higher</t>
        </is>
      </c>
      <c r="C108" s="71" t="inlineStr">
        <is>
          <t>6</t>
        </is>
      </c>
      <c r="D108" t="n">
        <v>1992</v>
      </c>
      <c r="E108" t="inlineStr">
        <is>
          <t>male</t>
        </is>
      </c>
      <c r="F108" t="n">
        <v>1.357</v>
      </c>
      <c r="G108" t="n">
        <v>5.93</v>
      </c>
      <c r="I108" s="70">
        <f>(F108-F107)/C108</f>
        <v/>
      </c>
      <c r="J108">
        <f>I108*100</f>
        <v/>
      </c>
      <c r="K108">
        <f>J108/G108</f>
        <v/>
      </c>
      <c r="O108" s="73">
        <f>J108</f>
        <v/>
      </c>
      <c r="P108" s="73">
        <f>K108</f>
        <v/>
      </c>
      <c r="Q108" s="73">
        <f>O108/P108</f>
        <v/>
      </c>
    </row>
    <row r="109">
      <c r="B109" t="inlineStr">
        <is>
          <t>Primary</t>
        </is>
      </c>
      <c r="C109" t="n">
        <v>6</v>
      </c>
      <c r="D109" t="n">
        <v>1999</v>
      </c>
      <c r="E109" t="inlineStr">
        <is>
          <t>female</t>
        </is>
      </c>
      <c r="F109" t="n">
        <v>0.3</v>
      </c>
      <c r="G109" t="n">
        <v>4.37</v>
      </c>
      <c r="I109" s="70">
        <f>(F109)/C109</f>
        <v/>
      </c>
      <c r="J109">
        <f>I109*100</f>
        <v/>
      </c>
      <c r="K109">
        <f>J109/G109</f>
        <v/>
      </c>
      <c r="O109" s="73">
        <f>J109</f>
        <v/>
      </c>
      <c r="P109" s="73">
        <f>K109</f>
        <v/>
      </c>
      <c r="Q109" s="73">
        <f>O109/P109</f>
        <v/>
      </c>
    </row>
    <row r="110">
      <c r="B110" t="inlineStr">
        <is>
          <t>Middle</t>
        </is>
      </c>
      <c r="C110" t="n">
        <v>4</v>
      </c>
      <c r="D110" t="n">
        <v>1999</v>
      </c>
      <c r="E110" t="inlineStr">
        <is>
          <t>female</t>
        </is>
      </c>
      <c r="F110" t="n">
        <v>0.461</v>
      </c>
      <c r="G110" t="n">
        <v>6.68</v>
      </c>
      <c r="I110" s="70">
        <f>(F110-F109)/C110</f>
        <v/>
      </c>
      <c r="J110">
        <f>I110*100</f>
        <v/>
      </c>
      <c r="K110">
        <f>J110/G110</f>
        <v/>
      </c>
      <c r="O110" s="73">
        <f>J110</f>
        <v/>
      </c>
      <c r="P110" s="73">
        <f>K110</f>
        <v/>
      </c>
      <c r="Q110" s="73">
        <f>O110/P110</f>
        <v/>
      </c>
    </row>
    <row r="111">
      <c r="B111" t="inlineStr">
        <is>
          <t>Secondary</t>
        </is>
      </c>
      <c r="C111" s="71" t="inlineStr">
        <is>
          <t>5</t>
        </is>
      </c>
      <c r="D111" t="n">
        <v>1999</v>
      </c>
      <c r="E111" t="inlineStr">
        <is>
          <t>female</t>
        </is>
      </c>
      <c r="F111" t="n">
        <v>1.075</v>
      </c>
      <c r="G111" t="n">
        <v>5.43</v>
      </c>
      <c r="I111" s="70">
        <f>(F111-F110)/C111</f>
        <v/>
      </c>
      <c r="J111">
        <f>I111*100</f>
        <v/>
      </c>
      <c r="K111">
        <f>J111/G111</f>
        <v/>
      </c>
      <c r="O111" s="73">
        <f>J111</f>
        <v/>
      </c>
      <c r="P111" s="73">
        <f>K111</f>
        <v/>
      </c>
      <c r="Q111" s="73">
        <f>O111/P111</f>
        <v/>
      </c>
    </row>
    <row r="112">
      <c r="B112" t="inlineStr">
        <is>
          <t>Higher</t>
        </is>
      </c>
      <c r="C112" s="71" t="inlineStr">
        <is>
          <t>6</t>
        </is>
      </c>
      <c r="D112" t="n">
        <v>1999</v>
      </c>
      <c r="E112" t="inlineStr">
        <is>
          <t>female</t>
        </is>
      </c>
      <c r="F112" t="n">
        <v>2.176</v>
      </c>
      <c r="G112" t="n">
        <v>3.47</v>
      </c>
      <c r="I112" s="70">
        <f>(F112-F111)/C112</f>
        <v/>
      </c>
      <c r="J112">
        <f>I112*100</f>
        <v/>
      </c>
      <c r="K112">
        <f>J112/G112</f>
        <v/>
      </c>
      <c r="O112" s="73">
        <f>J112</f>
        <v/>
      </c>
      <c r="P112" s="73">
        <f>K112</f>
        <v/>
      </c>
      <c r="Q112" s="73">
        <f>O112/P112</f>
        <v/>
      </c>
    </row>
    <row r="113">
      <c r="B113" t="inlineStr">
        <is>
          <t>Primary</t>
        </is>
      </c>
      <c r="C113" t="n">
        <v>6</v>
      </c>
      <c r="D113" t="n">
        <v>1999</v>
      </c>
      <c r="E113" t="inlineStr">
        <is>
          <t>male</t>
        </is>
      </c>
      <c r="F113" t="n">
        <v>0.078</v>
      </c>
      <c r="G113" t="n">
        <v>0.91</v>
      </c>
      <c r="I113" s="70">
        <f>(F113)/C113</f>
        <v/>
      </c>
      <c r="J113">
        <f>I113*100</f>
        <v/>
      </c>
      <c r="K113">
        <f>J113/G113</f>
        <v/>
      </c>
      <c r="O113" s="73">
        <f>J113</f>
        <v/>
      </c>
      <c r="P113" s="73">
        <f>K113</f>
        <v/>
      </c>
      <c r="Q113" s="73">
        <f>O113/P113</f>
        <v/>
      </c>
    </row>
    <row r="114">
      <c r="B114" t="inlineStr">
        <is>
          <t>Middle</t>
        </is>
      </c>
      <c r="C114" t="n">
        <v>4</v>
      </c>
      <c r="D114" t="n">
        <v>1999</v>
      </c>
      <c r="E114" t="inlineStr">
        <is>
          <t>male</t>
        </is>
      </c>
      <c r="F114" t="n">
        <v>0.301</v>
      </c>
      <c r="G114" t="n">
        <v>3.86</v>
      </c>
      <c r="I114" s="70">
        <f>(F114-F113)/C114</f>
        <v/>
      </c>
      <c r="J114">
        <f>I114*100</f>
        <v/>
      </c>
      <c r="K114">
        <f>J114/G114</f>
        <v/>
      </c>
      <c r="O114" s="73">
        <f>J114</f>
        <v/>
      </c>
      <c r="P114" s="73">
        <f>K114</f>
        <v/>
      </c>
      <c r="Q114" s="73">
        <f>O114/P114</f>
        <v/>
      </c>
    </row>
    <row r="115">
      <c r="B115" t="inlineStr">
        <is>
          <t>Secondary</t>
        </is>
      </c>
      <c r="C115" s="71" t="inlineStr">
        <is>
          <t>5</t>
        </is>
      </c>
      <c r="D115" t="n">
        <v>1999</v>
      </c>
      <c r="E115" t="inlineStr">
        <is>
          <t>male</t>
        </is>
      </c>
      <c r="F115" t="n">
        <v>0.586</v>
      </c>
      <c r="G115" t="n">
        <v>4.28</v>
      </c>
      <c r="I115" s="70">
        <f>(F115-F114)/C115</f>
        <v/>
      </c>
      <c r="J115">
        <f>I115*100</f>
        <v/>
      </c>
      <c r="K115">
        <f>J115/G115</f>
        <v/>
      </c>
      <c r="O115" s="73">
        <f>J115</f>
        <v/>
      </c>
      <c r="P115" s="73">
        <f>K115</f>
        <v/>
      </c>
      <c r="Q115" s="73">
        <f>O115/P115</f>
        <v/>
      </c>
    </row>
    <row r="116">
      <c r="B116" t="inlineStr">
        <is>
          <t>Higher</t>
        </is>
      </c>
      <c r="C116" s="71" t="inlineStr">
        <is>
          <t>6</t>
        </is>
      </c>
      <c r="D116" t="n">
        <v>1999</v>
      </c>
      <c r="E116" t="inlineStr">
        <is>
          <t>male</t>
        </is>
      </c>
      <c r="F116" t="n">
        <v>1.718</v>
      </c>
      <c r="G116" t="n">
        <v>4.65</v>
      </c>
      <c r="I116" s="70">
        <f>(F116-F115)/C116</f>
        <v/>
      </c>
      <c r="J116">
        <f>I116*100</f>
        <v/>
      </c>
      <c r="K116">
        <f>J116/G116</f>
        <v/>
      </c>
      <c r="O116" s="73">
        <f>J116</f>
        <v/>
      </c>
      <c r="P116" s="73">
        <f>K116</f>
        <v/>
      </c>
      <c r="Q116" s="73">
        <f>O116/P116</f>
        <v/>
      </c>
    </row>
    <row r="118">
      <c r="D118" s="76" t="inlineStr">
        <is>
          <t>Table 5</t>
        </is>
      </c>
      <c r="F118" t="inlineStr">
        <is>
          <t>Family background control</t>
        </is>
      </c>
    </row>
    <row r="120">
      <c r="C120" t="inlineStr">
        <is>
          <t>years</t>
        </is>
      </c>
      <c r="D120" t="inlineStr">
        <is>
          <t>year</t>
        </is>
      </c>
      <c r="E120" t="inlineStr">
        <is>
          <t>group</t>
        </is>
      </c>
      <c r="F120" t="inlineStr">
        <is>
          <t>control</t>
        </is>
      </c>
      <c r="G120" t="inlineStr">
        <is>
          <t>coef</t>
        </is>
      </c>
      <c r="H120" s="72" t="inlineStr">
        <is>
          <t>t-value</t>
        </is>
      </c>
      <c r="J120" t="inlineStr">
        <is>
          <t>return</t>
        </is>
      </c>
      <c r="K120" t="inlineStr">
        <is>
          <t>return_perc</t>
        </is>
      </c>
      <c r="L120" t="inlineStr">
        <is>
          <t>se</t>
        </is>
      </c>
      <c r="P120" t="inlineStr">
        <is>
          <t>return</t>
        </is>
      </c>
      <c r="Q120" t="inlineStr">
        <is>
          <t>se</t>
        </is>
      </c>
      <c r="R120" t="inlineStr">
        <is>
          <t>tstat</t>
        </is>
      </c>
    </row>
    <row r="121">
      <c r="B121" t="inlineStr">
        <is>
          <t>Primary</t>
        </is>
      </c>
      <c r="C121" t="n">
        <v>6</v>
      </c>
      <c r="D121" t="n">
        <v>1992</v>
      </c>
      <c r="E121" t="inlineStr">
        <is>
          <t>female</t>
        </is>
      </c>
      <c r="F121" t="inlineStr">
        <is>
          <t>father</t>
        </is>
      </c>
      <c r="G121" t="n">
        <v>0.193</v>
      </c>
      <c r="H121" t="n">
        <v>3.67</v>
      </c>
      <c r="J121" s="70">
        <f>(G121)/C121</f>
        <v/>
      </c>
      <c r="K121">
        <f>J121*100</f>
        <v/>
      </c>
      <c r="L121">
        <f>K121/H121</f>
        <v/>
      </c>
      <c r="P121" s="73">
        <f>K121</f>
        <v/>
      </c>
      <c r="Q121" s="73">
        <f>L121</f>
        <v/>
      </c>
      <c r="R121" s="73">
        <f>P121/Q121</f>
        <v/>
      </c>
    </row>
    <row r="122">
      <c r="B122" t="inlineStr">
        <is>
          <t>Middle</t>
        </is>
      </c>
      <c r="C122" t="n">
        <v>4</v>
      </c>
      <c r="D122" t="n">
        <v>1992</v>
      </c>
      <c r="E122" t="inlineStr">
        <is>
          <t>female</t>
        </is>
      </c>
      <c r="F122" t="inlineStr">
        <is>
          <t>father</t>
        </is>
      </c>
      <c r="G122" t="n">
        <v>0.34</v>
      </c>
      <c r="H122" t="n">
        <v>5.96</v>
      </c>
      <c r="J122" s="70">
        <f>(G122-G121)/C122</f>
        <v/>
      </c>
      <c r="K122">
        <f>J122*100</f>
        <v/>
      </c>
      <c r="L122">
        <f>K122/H122</f>
        <v/>
      </c>
      <c r="P122" s="73">
        <f>K122</f>
        <v/>
      </c>
      <c r="Q122" s="73">
        <f>L122</f>
        <v/>
      </c>
      <c r="R122" s="73">
        <f>P122/Q122</f>
        <v/>
      </c>
    </row>
    <row r="123">
      <c r="B123" t="inlineStr">
        <is>
          <t>Secondary</t>
        </is>
      </c>
      <c r="C123" s="71" t="inlineStr">
        <is>
          <t>5</t>
        </is>
      </c>
      <c r="D123" t="n">
        <v>1992</v>
      </c>
      <c r="E123" t="inlineStr">
        <is>
          <t>female</t>
        </is>
      </c>
      <c r="F123" t="inlineStr">
        <is>
          <t>father</t>
        </is>
      </c>
      <c r="G123" t="n">
        <v>0.6899999999999999</v>
      </c>
      <c r="H123" t="n">
        <v>5.54</v>
      </c>
      <c r="J123" s="70">
        <f>(G123-G122)/C123</f>
        <v/>
      </c>
      <c r="K123">
        <f>J123*100</f>
        <v/>
      </c>
      <c r="L123">
        <f>K123/H123</f>
        <v/>
      </c>
      <c r="P123" s="73">
        <f>K123</f>
        <v/>
      </c>
      <c r="Q123" s="73">
        <f>L123</f>
        <v/>
      </c>
      <c r="R123" s="73">
        <f>P123/Q123</f>
        <v/>
      </c>
    </row>
    <row r="124">
      <c r="B124" t="inlineStr">
        <is>
          <t>Higher</t>
        </is>
      </c>
      <c r="C124" s="71" t="inlineStr">
        <is>
          <t>6</t>
        </is>
      </c>
      <c r="D124" t="n">
        <v>1992</v>
      </c>
      <c r="E124" t="inlineStr">
        <is>
          <t>female</t>
        </is>
      </c>
      <c r="F124" t="inlineStr">
        <is>
          <t>father</t>
        </is>
      </c>
      <c r="G124" t="n">
        <v>1.367</v>
      </c>
      <c r="H124" t="n">
        <v>3.26</v>
      </c>
      <c r="J124" s="70">
        <f>(G124-G123)/C124</f>
        <v/>
      </c>
      <c r="K124">
        <f>J124*100</f>
        <v/>
      </c>
      <c r="L124">
        <f>K124/H124</f>
        <v/>
      </c>
      <c r="P124" s="73">
        <f>K124</f>
        <v/>
      </c>
      <c r="Q124" s="73">
        <f>L124</f>
        <v/>
      </c>
      <c r="R124" s="73">
        <f>P124/Q124</f>
        <v/>
      </c>
    </row>
    <row r="125">
      <c r="B125" t="inlineStr">
        <is>
          <t>Primary</t>
        </is>
      </c>
      <c r="C125" t="n">
        <v>6</v>
      </c>
      <c r="D125" t="n">
        <v>1992</v>
      </c>
      <c r="E125" t="inlineStr">
        <is>
          <t>male</t>
        </is>
      </c>
      <c r="F125" t="inlineStr">
        <is>
          <t>mother</t>
        </is>
      </c>
      <c r="G125" t="n">
        <v>0.202</v>
      </c>
      <c r="H125" t="n">
        <v>3.88</v>
      </c>
      <c r="J125" s="70">
        <f>(G125)/C125</f>
        <v/>
      </c>
      <c r="K125">
        <f>J125*100</f>
        <v/>
      </c>
      <c r="L125">
        <f>K125/H125</f>
        <v/>
      </c>
      <c r="P125" s="73">
        <f>K125</f>
        <v/>
      </c>
      <c r="Q125" s="73">
        <f>L125</f>
        <v/>
      </c>
      <c r="R125" s="73">
        <f>P125/Q125</f>
        <v/>
      </c>
    </row>
    <row r="126">
      <c r="B126" t="inlineStr">
        <is>
          <t>Middle</t>
        </is>
      </c>
      <c r="C126" t="n">
        <v>4</v>
      </c>
      <c r="D126" t="n">
        <v>1992</v>
      </c>
      <c r="E126" t="inlineStr">
        <is>
          <t>male</t>
        </is>
      </c>
      <c r="F126" t="inlineStr">
        <is>
          <t>mother</t>
        </is>
      </c>
      <c r="G126" t="n">
        <v>0.346</v>
      </c>
      <c r="H126" t="n">
        <v>6.2</v>
      </c>
      <c r="J126" s="70">
        <f>(G126-G125)/C126</f>
        <v/>
      </c>
      <c r="K126">
        <f>J126*100</f>
        <v/>
      </c>
      <c r="L126">
        <f>K126/H126</f>
        <v/>
      </c>
      <c r="P126" s="73">
        <f>K126</f>
        <v/>
      </c>
      <c r="Q126" s="73">
        <f>L126</f>
        <v/>
      </c>
      <c r="R126" s="73">
        <f>P126/Q126</f>
        <v/>
      </c>
    </row>
    <row r="127">
      <c r="B127" t="inlineStr">
        <is>
          <t>Secondary</t>
        </is>
      </c>
      <c r="C127" s="71" t="inlineStr">
        <is>
          <t>5</t>
        </is>
      </c>
      <c r="D127" t="n">
        <v>1992</v>
      </c>
      <c r="E127" t="inlineStr">
        <is>
          <t>male</t>
        </is>
      </c>
      <c r="F127" t="inlineStr">
        <is>
          <t>mother</t>
        </is>
      </c>
      <c r="G127" t="n">
        <v>0.6929999999999999</v>
      </c>
      <c r="H127" t="n">
        <v>5.63</v>
      </c>
      <c r="J127" s="70">
        <f>(G127-G126)/C127</f>
        <v/>
      </c>
      <c r="K127">
        <f>J127*100</f>
        <v/>
      </c>
      <c r="L127">
        <f>K127/H127</f>
        <v/>
      </c>
      <c r="P127" s="73">
        <f>K127</f>
        <v/>
      </c>
      <c r="Q127" s="73">
        <f>L127</f>
        <v/>
      </c>
      <c r="R127" s="73">
        <f>P127/Q127</f>
        <v/>
      </c>
    </row>
    <row r="128">
      <c r="B128" t="inlineStr">
        <is>
          <t>Higher</t>
        </is>
      </c>
      <c r="C128" s="71" t="inlineStr">
        <is>
          <t>6</t>
        </is>
      </c>
      <c r="D128" t="n">
        <v>1992</v>
      </c>
      <c r="E128" t="inlineStr">
        <is>
          <t>male</t>
        </is>
      </c>
      <c r="F128" t="inlineStr">
        <is>
          <t>mother</t>
        </is>
      </c>
      <c r="G128" t="n">
        <v>1.382</v>
      </c>
      <c r="H128" t="n">
        <v>3.31</v>
      </c>
      <c r="J128" s="70">
        <f>(G128-G127)/C128</f>
        <v/>
      </c>
      <c r="K128">
        <f>J128*100</f>
        <v/>
      </c>
      <c r="L128">
        <f>K128/H128</f>
        <v/>
      </c>
      <c r="P128" s="73">
        <f>K128</f>
        <v/>
      </c>
      <c r="Q128" s="73">
        <f>L128</f>
        <v/>
      </c>
      <c r="R128" s="73">
        <f>P128/Q128</f>
        <v/>
      </c>
    </row>
    <row r="129">
      <c r="B129" t="inlineStr">
        <is>
          <t>Primary</t>
        </is>
      </c>
      <c r="C129" t="n">
        <v>6</v>
      </c>
      <c r="D129" t="n">
        <v>1999</v>
      </c>
      <c r="E129" t="inlineStr">
        <is>
          <t>female</t>
        </is>
      </c>
      <c r="F129" t="inlineStr">
        <is>
          <t>father</t>
        </is>
      </c>
      <c r="G129" t="n">
        <v>0.017</v>
      </c>
      <c r="H129" t="n">
        <v>0.34</v>
      </c>
      <c r="J129" s="70">
        <f>(G129)/C129</f>
        <v/>
      </c>
      <c r="K129">
        <f>J129*100</f>
        <v/>
      </c>
      <c r="L129">
        <f>K129/H129</f>
        <v/>
      </c>
      <c r="P129" s="73">
        <f>K129</f>
        <v/>
      </c>
      <c r="Q129" s="73">
        <f>L129</f>
        <v/>
      </c>
      <c r="R129" s="73">
        <f>P129/Q129</f>
        <v/>
      </c>
    </row>
    <row r="130">
      <c r="B130" t="inlineStr">
        <is>
          <t>Middle</t>
        </is>
      </c>
      <c r="C130" t="n">
        <v>4</v>
      </c>
      <c r="D130" t="n">
        <v>1999</v>
      </c>
      <c r="E130" t="inlineStr">
        <is>
          <t>female</t>
        </is>
      </c>
      <c r="F130" t="inlineStr">
        <is>
          <t>father</t>
        </is>
      </c>
      <c r="G130" t="n">
        <v>0.188</v>
      </c>
      <c r="H130" t="n">
        <v>3.85</v>
      </c>
      <c r="J130" s="70">
        <f>(G130-G129)/C130</f>
        <v/>
      </c>
      <c r="K130">
        <f>J130*100</f>
        <v/>
      </c>
      <c r="L130">
        <f>K130/H130</f>
        <v/>
      </c>
      <c r="P130" s="73">
        <f>K130</f>
        <v/>
      </c>
      <c r="Q130" s="73">
        <f>L130</f>
        <v/>
      </c>
      <c r="R130" s="73">
        <f>P130/Q130</f>
        <v/>
      </c>
    </row>
    <row r="131">
      <c r="B131" t="inlineStr">
        <is>
          <t>Secondary</t>
        </is>
      </c>
      <c r="C131" s="71" t="inlineStr">
        <is>
          <t>5</t>
        </is>
      </c>
      <c r="D131" t="n">
        <v>1999</v>
      </c>
      <c r="E131" t="inlineStr">
        <is>
          <t>female</t>
        </is>
      </c>
      <c r="F131" t="inlineStr">
        <is>
          <t>father</t>
        </is>
      </c>
      <c r="G131" t="n">
        <v>0.5629999999999999</v>
      </c>
      <c r="H131" t="n">
        <v>6.52</v>
      </c>
      <c r="J131" s="70">
        <f>(G131-G130)/C131</f>
        <v/>
      </c>
      <c r="K131">
        <f>J131*100</f>
        <v/>
      </c>
      <c r="L131">
        <f>K131/H131</f>
        <v/>
      </c>
      <c r="P131" s="73">
        <f>K131</f>
        <v/>
      </c>
      <c r="Q131" s="73">
        <f>L131</f>
        <v/>
      </c>
      <c r="R131" s="73">
        <f>P131/Q131</f>
        <v/>
      </c>
    </row>
    <row r="132">
      <c r="B132" t="inlineStr">
        <is>
          <t>Higher</t>
        </is>
      </c>
      <c r="C132" s="71" t="inlineStr">
        <is>
          <t>6</t>
        </is>
      </c>
      <c r="D132" t="n">
        <v>1999</v>
      </c>
      <c r="E132" t="inlineStr">
        <is>
          <t>female</t>
        </is>
      </c>
      <c r="F132" t="inlineStr">
        <is>
          <t>father</t>
        </is>
      </c>
      <c r="G132" t="n">
        <v>1.367</v>
      </c>
      <c r="H132" t="n">
        <v>5.95</v>
      </c>
      <c r="J132" s="70">
        <f>(G132-G131)/C132</f>
        <v/>
      </c>
      <c r="K132">
        <f>J132*100</f>
        <v/>
      </c>
      <c r="L132">
        <f>K132/H132</f>
        <v/>
      </c>
      <c r="P132" s="73">
        <f>K132</f>
        <v/>
      </c>
      <c r="Q132" s="73">
        <f>L132</f>
        <v/>
      </c>
      <c r="R132" s="73">
        <f>P132/Q132</f>
        <v/>
      </c>
    </row>
    <row r="133">
      <c r="B133" t="inlineStr">
        <is>
          <t>Primary</t>
        </is>
      </c>
      <c r="C133" t="n">
        <v>6</v>
      </c>
      <c r="D133" t="n">
        <v>1999</v>
      </c>
      <c r="E133" t="inlineStr">
        <is>
          <t>male</t>
        </is>
      </c>
      <c r="F133" t="inlineStr">
        <is>
          <t>mother</t>
        </is>
      </c>
      <c r="G133" t="n">
        <v>0.023</v>
      </c>
      <c r="H133" t="n">
        <v>0.45</v>
      </c>
      <c r="J133" s="70">
        <f>(G133)/C133</f>
        <v/>
      </c>
      <c r="K133">
        <f>J133*100</f>
        <v/>
      </c>
      <c r="L133">
        <f>K133/H133</f>
        <v/>
      </c>
      <c r="P133" s="73">
        <f>K133</f>
        <v/>
      </c>
      <c r="Q133" s="73">
        <f>L133</f>
        <v/>
      </c>
      <c r="R133" s="73">
        <f>P133/Q133</f>
        <v/>
      </c>
    </row>
    <row r="134">
      <c r="B134" t="inlineStr">
        <is>
          <t>Middle</t>
        </is>
      </c>
      <c r="C134" t="n">
        <v>4</v>
      </c>
      <c r="D134" t="n">
        <v>1999</v>
      </c>
      <c r="E134" t="inlineStr">
        <is>
          <t>male</t>
        </is>
      </c>
      <c r="F134" t="inlineStr">
        <is>
          <t>mother</t>
        </is>
      </c>
      <c r="G134" t="n">
        <v>0.193</v>
      </c>
      <c r="H134" t="n">
        <v>4</v>
      </c>
      <c r="J134" s="70">
        <f>(G134-G133)/C134</f>
        <v/>
      </c>
      <c r="K134">
        <f>J134*100</f>
        <v/>
      </c>
      <c r="L134">
        <f>K134/H134</f>
        <v/>
      </c>
      <c r="P134" s="73">
        <f>K134</f>
        <v/>
      </c>
      <c r="Q134" s="73">
        <f>L134</f>
        <v/>
      </c>
      <c r="R134" s="73">
        <f>P134/Q134</f>
        <v/>
      </c>
    </row>
    <row r="135">
      <c r="B135" t="inlineStr">
        <is>
          <t>Secondary</t>
        </is>
      </c>
      <c r="C135" s="71" t="inlineStr">
        <is>
          <t>5</t>
        </is>
      </c>
      <c r="D135" t="n">
        <v>1999</v>
      </c>
      <c r="E135" t="inlineStr">
        <is>
          <t>male</t>
        </is>
      </c>
      <c r="F135" t="inlineStr">
        <is>
          <t>mother</t>
        </is>
      </c>
      <c r="G135" t="n">
        <v>0.5590000000000001</v>
      </c>
      <c r="H135" t="n">
        <v>6.57</v>
      </c>
      <c r="J135" s="70">
        <f>(G135-G134)/C135</f>
        <v/>
      </c>
      <c r="K135">
        <f>J135*100</f>
        <v/>
      </c>
      <c r="L135">
        <f>K135/H135</f>
        <v/>
      </c>
      <c r="P135" s="73">
        <f>K135</f>
        <v/>
      </c>
      <c r="Q135" s="73">
        <f>L135</f>
        <v/>
      </c>
      <c r="R135" s="73">
        <f>P135/Q135</f>
        <v/>
      </c>
    </row>
    <row r="136">
      <c r="B136" t="inlineStr">
        <is>
          <t>Higher</t>
        </is>
      </c>
      <c r="C136" s="71" t="inlineStr">
        <is>
          <t>6</t>
        </is>
      </c>
      <c r="D136" t="n">
        <v>1999</v>
      </c>
      <c r="E136" t="inlineStr">
        <is>
          <t>male</t>
        </is>
      </c>
      <c r="F136" t="inlineStr">
        <is>
          <t>mother</t>
        </is>
      </c>
      <c r="G136" t="n">
        <v>1.339</v>
      </c>
      <c r="H136" t="n">
        <v>5.82</v>
      </c>
      <c r="J136" s="70">
        <f>(G136-G135)/C136</f>
        <v/>
      </c>
      <c r="K136">
        <f>J136*100</f>
        <v/>
      </c>
      <c r="L136">
        <f>K136/H136</f>
        <v/>
      </c>
      <c r="P136" s="73">
        <f>K136</f>
        <v/>
      </c>
      <c r="Q136" s="73">
        <f>L136</f>
        <v/>
      </c>
      <c r="R136" s="73">
        <f>P136/Q136</f>
        <v/>
      </c>
    </row>
    <row r="137">
      <c r="B137" t="inlineStr">
        <is>
          <t>Primary</t>
        </is>
      </c>
      <c r="C137" t="n">
        <v>6</v>
      </c>
      <c r="D137" t="n">
        <v>1992</v>
      </c>
      <c r="E137" t="inlineStr">
        <is>
          <t>female</t>
        </is>
      </c>
      <c r="F137" t="inlineStr">
        <is>
          <t>father</t>
        </is>
      </c>
      <c r="G137" t="n">
        <v>0.299</v>
      </c>
      <c r="H137" t="n">
        <v>4.24</v>
      </c>
      <c r="J137" s="70">
        <f>(G137)/C137</f>
        <v/>
      </c>
      <c r="K137">
        <f>J137*100</f>
        <v/>
      </c>
      <c r="L137">
        <f>K137/H137</f>
        <v/>
      </c>
      <c r="P137" s="73">
        <f>K137</f>
        <v/>
      </c>
      <c r="Q137" s="73">
        <f>L137</f>
        <v/>
      </c>
      <c r="R137" s="73">
        <f>P137/Q137</f>
        <v/>
      </c>
    </row>
    <row r="138">
      <c r="B138" t="inlineStr">
        <is>
          <t>Middle</t>
        </is>
      </c>
      <c r="C138" t="n">
        <v>4</v>
      </c>
      <c r="D138" t="n">
        <v>1992</v>
      </c>
      <c r="E138" t="inlineStr">
        <is>
          <t>female</t>
        </is>
      </c>
      <c r="F138" t="inlineStr">
        <is>
          <t>father</t>
        </is>
      </c>
      <c r="G138" t="n">
        <v>0.465</v>
      </c>
      <c r="H138" t="n">
        <v>6.45</v>
      </c>
      <c r="J138" s="70">
        <f>(G138-G137)/C138</f>
        <v/>
      </c>
      <c r="K138">
        <f>J138*100</f>
        <v/>
      </c>
      <c r="L138">
        <f>K138/H138</f>
        <v/>
      </c>
      <c r="P138" s="73">
        <f>K138</f>
        <v/>
      </c>
      <c r="Q138" s="73">
        <f>L138</f>
        <v/>
      </c>
      <c r="R138" s="73">
        <f>P138/Q138</f>
        <v/>
      </c>
    </row>
    <row r="139">
      <c r="B139" t="inlineStr">
        <is>
          <t>Secondary</t>
        </is>
      </c>
      <c r="C139" s="71" t="inlineStr">
        <is>
          <t>5</t>
        </is>
      </c>
      <c r="D139" t="n">
        <v>1992</v>
      </c>
      <c r="E139" t="inlineStr">
        <is>
          <t>female</t>
        </is>
      </c>
      <c r="F139" t="inlineStr">
        <is>
          <t>father</t>
        </is>
      </c>
      <c r="G139" t="n">
        <v>1.081</v>
      </c>
      <c r="H139" t="n">
        <v>5.37</v>
      </c>
      <c r="J139" s="70">
        <f>(G139-G138)/C139</f>
        <v/>
      </c>
      <c r="K139">
        <f>J139*100</f>
        <v/>
      </c>
      <c r="L139">
        <f>K139/H139</f>
        <v/>
      </c>
      <c r="P139" s="73">
        <f>K139</f>
        <v/>
      </c>
      <c r="Q139" s="73">
        <f>L139</f>
        <v/>
      </c>
      <c r="R139" s="73">
        <f>P139/Q139</f>
        <v/>
      </c>
    </row>
    <row r="140">
      <c r="B140" t="inlineStr">
        <is>
          <t>Higher</t>
        </is>
      </c>
      <c r="C140" s="71" t="inlineStr">
        <is>
          <t>6</t>
        </is>
      </c>
      <c r="D140" t="n">
        <v>1992</v>
      </c>
      <c r="E140" t="inlineStr">
        <is>
          <t>female</t>
        </is>
      </c>
      <c r="F140" t="inlineStr">
        <is>
          <t>father</t>
        </is>
      </c>
      <c r="G140" t="n">
        <v>2.187</v>
      </c>
      <c r="H140" t="n">
        <v>3.47</v>
      </c>
      <c r="J140" s="70">
        <f>(G140-G139)/C140</f>
        <v/>
      </c>
      <c r="K140">
        <f>J140*100</f>
        <v/>
      </c>
      <c r="L140">
        <f>K140/H140</f>
        <v/>
      </c>
      <c r="P140" s="73">
        <f>K140</f>
        <v/>
      </c>
      <c r="Q140" s="73">
        <f>L140</f>
        <v/>
      </c>
      <c r="R140" s="73">
        <f>P140/Q140</f>
        <v/>
      </c>
    </row>
    <row r="141">
      <c r="B141" t="inlineStr">
        <is>
          <t>Primary</t>
        </is>
      </c>
      <c r="C141" t="n">
        <v>6</v>
      </c>
      <c r="D141" t="n">
        <v>1992</v>
      </c>
      <c r="E141" t="inlineStr">
        <is>
          <t>male</t>
        </is>
      </c>
      <c r="F141" t="inlineStr">
        <is>
          <t>mother</t>
        </is>
      </c>
      <c r="G141" t="n">
        <v>0.3</v>
      </c>
      <c r="H141" t="n">
        <v>4.33</v>
      </c>
      <c r="J141" s="70">
        <f>(G141)/C141</f>
        <v/>
      </c>
      <c r="K141">
        <f>J141*100</f>
        <v/>
      </c>
      <c r="L141">
        <f>K141/H141</f>
        <v/>
      </c>
      <c r="P141" s="73">
        <f>K141</f>
        <v/>
      </c>
      <c r="Q141" s="73">
        <f>L141</f>
        <v/>
      </c>
      <c r="R141" s="73">
        <f>P141/Q141</f>
        <v/>
      </c>
    </row>
    <row r="142">
      <c r="B142" t="inlineStr">
        <is>
          <t>Middle</t>
        </is>
      </c>
      <c r="C142" t="n">
        <v>4</v>
      </c>
      <c r="D142" t="n">
        <v>1992</v>
      </c>
      <c r="E142" t="inlineStr">
        <is>
          <t>male</t>
        </is>
      </c>
      <c r="F142" t="inlineStr">
        <is>
          <t>mother</t>
        </is>
      </c>
      <c r="G142" t="n">
        <v>0.462</v>
      </c>
      <c r="H142" t="n">
        <v>6.53</v>
      </c>
      <c r="J142" s="70">
        <f>(G142-G141)/C142</f>
        <v/>
      </c>
      <c r="K142">
        <f>J142*100</f>
        <v/>
      </c>
      <c r="L142">
        <f>K142/H142</f>
        <v/>
      </c>
      <c r="P142" s="73">
        <f>K142</f>
        <v/>
      </c>
      <c r="Q142" s="73">
        <f>L142</f>
        <v/>
      </c>
      <c r="R142" s="73">
        <f>P142/Q142</f>
        <v/>
      </c>
    </row>
    <row r="143">
      <c r="B143" t="inlineStr">
        <is>
          <t>Secondary</t>
        </is>
      </c>
      <c r="C143" s="71" t="inlineStr">
        <is>
          <t>5</t>
        </is>
      </c>
      <c r="D143" t="n">
        <v>1992</v>
      </c>
      <c r="E143" t="inlineStr">
        <is>
          <t>male</t>
        </is>
      </c>
      <c r="F143" t="inlineStr">
        <is>
          <t>mother</t>
        </is>
      </c>
      <c r="G143" t="n">
        <v>1.08</v>
      </c>
      <c r="H143" t="n">
        <v>5.38</v>
      </c>
      <c r="J143" s="70">
        <f>(G143-G142)/C143</f>
        <v/>
      </c>
      <c r="K143">
        <f>J143*100</f>
        <v/>
      </c>
      <c r="L143">
        <f>K143/H143</f>
        <v/>
      </c>
      <c r="P143" s="73">
        <f>K143</f>
        <v/>
      </c>
      <c r="Q143" s="73">
        <f>L143</f>
        <v/>
      </c>
      <c r="R143" s="73">
        <f>P143/Q143</f>
        <v/>
      </c>
    </row>
    <row r="144">
      <c r="B144" t="inlineStr">
        <is>
          <t>Higher</t>
        </is>
      </c>
      <c r="C144" s="71" t="inlineStr">
        <is>
          <t>6</t>
        </is>
      </c>
      <c r="D144" t="n">
        <v>1992</v>
      </c>
      <c r="E144" t="inlineStr">
        <is>
          <t>male</t>
        </is>
      </c>
      <c r="F144" t="inlineStr">
        <is>
          <t>mother</t>
        </is>
      </c>
      <c r="G144" t="n">
        <v>2.206</v>
      </c>
      <c r="H144" t="n">
        <v>3.48</v>
      </c>
      <c r="J144" s="70">
        <f>(G144-G143)/C144</f>
        <v/>
      </c>
      <c r="K144">
        <f>J144*100</f>
        <v/>
      </c>
      <c r="L144">
        <f>K144/H144</f>
        <v/>
      </c>
      <c r="P144" s="73">
        <f>K144</f>
        <v/>
      </c>
      <c r="Q144" s="73">
        <f>L144</f>
        <v/>
      </c>
      <c r="R144" s="73">
        <f>P144/Q144</f>
        <v/>
      </c>
    </row>
    <row r="145">
      <c r="B145" t="inlineStr">
        <is>
          <t>Primary</t>
        </is>
      </c>
      <c r="C145" t="n">
        <v>6</v>
      </c>
      <c r="D145" t="n">
        <v>1999</v>
      </c>
      <c r="E145" t="inlineStr">
        <is>
          <t>female</t>
        </is>
      </c>
      <c r="F145" t="inlineStr">
        <is>
          <t>father</t>
        </is>
      </c>
      <c r="G145" t="n">
        <v>0.008</v>
      </c>
      <c r="H145" t="n">
        <v>0.09</v>
      </c>
      <c r="J145" s="70">
        <f>(G145)/C145</f>
        <v/>
      </c>
      <c r="K145">
        <f>J145*100</f>
        <v/>
      </c>
      <c r="L145">
        <f>K145/H145</f>
        <v/>
      </c>
      <c r="P145" s="73">
        <f>K145</f>
        <v/>
      </c>
      <c r="Q145" s="73">
        <f>L145</f>
        <v/>
      </c>
      <c r="R145" s="73">
        <f>P145/Q145</f>
        <v/>
      </c>
    </row>
    <row r="146">
      <c r="B146" t="inlineStr">
        <is>
          <t>Middle</t>
        </is>
      </c>
      <c r="C146" t="n">
        <v>4</v>
      </c>
      <c r="D146" t="n">
        <v>1999</v>
      </c>
      <c r="E146" t="inlineStr">
        <is>
          <t>female</t>
        </is>
      </c>
      <c r="F146" t="inlineStr">
        <is>
          <t>father</t>
        </is>
      </c>
      <c r="G146" t="n">
        <v>0.22</v>
      </c>
      <c r="H146" t="n">
        <v>2.76</v>
      </c>
      <c r="J146" s="70">
        <f>(G146-G145)/C146</f>
        <v/>
      </c>
      <c r="K146">
        <f>J146*100</f>
        <v/>
      </c>
      <c r="L146">
        <f>K146/H146</f>
        <v/>
      </c>
      <c r="P146" s="73">
        <f>K146</f>
        <v/>
      </c>
      <c r="Q146" s="73">
        <f>L146</f>
        <v/>
      </c>
      <c r="R146" s="73">
        <f>P146/Q146</f>
        <v/>
      </c>
    </row>
    <row r="147">
      <c r="B147" t="inlineStr">
        <is>
          <t>Secondary</t>
        </is>
      </c>
      <c r="C147" s="71" t="inlineStr">
        <is>
          <t>5</t>
        </is>
      </c>
      <c r="D147" t="n">
        <v>1999</v>
      </c>
      <c r="E147" t="inlineStr">
        <is>
          <t>female</t>
        </is>
      </c>
      <c r="F147" t="inlineStr">
        <is>
          <t>father</t>
        </is>
      </c>
      <c r="G147" t="n">
        <v>0.491</v>
      </c>
      <c r="H147" t="n">
        <v>3.5</v>
      </c>
      <c r="J147" s="70">
        <f>(G147-G146)/C147</f>
        <v/>
      </c>
      <c r="K147">
        <f>J147*100</f>
        <v/>
      </c>
      <c r="L147">
        <f>K147/H147</f>
        <v/>
      </c>
      <c r="P147" s="73">
        <f>K147</f>
        <v/>
      </c>
      <c r="Q147" s="73">
        <f>L147</f>
        <v/>
      </c>
      <c r="R147" s="73">
        <f>P147/Q147</f>
        <v/>
      </c>
    </row>
    <row r="148">
      <c r="B148" t="inlineStr">
        <is>
          <t>Higher</t>
        </is>
      </c>
      <c r="C148" s="71" t="inlineStr">
        <is>
          <t>6</t>
        </is>
      </c>
      <c r="D148" t="n">
        <v>1999</v>
      </c>
      <c r="E148" t="inlineStr">
        <is>
          <t>female</t>
        </is>
      </c>
      <c r="F148" t="inlineStr">
        <is>
          <t>father</t>
        </is>
      </c>
      <c r="G148" t="n">
        <v>1.571</v>
      </c>
      <c r="H148" t="n">
        <v>4.24</v>
      </c>
      <c r="J148" s="70">
        <f>(G148-G147)/C148</f>
        <v/>
      </c>
      <c r="K148">
        <f>J148*100</f>
        <v/>
      </c>
      <c r="L148">
        <f>K148/H148</f>
        <v/>
      </c>
      <c r="P148" s="73">
        <f>K148</f>
        <v/>
      </c>
      <c r="Q148" s="73">
        <f>L148</f>
        <v/>
      </c>
      <c r="R148" s="73">
        <f>P148/Q148</f>
        <v/>
      </c>
    </row>
    <row r="149">
      <c r="B149" t="inlineStr">
        <is>
          <t>Primary</t>
        </is>
      </c>
      <c r="C149" t="n">
        <v>6</v>
      </c>
      <c r="D149" t="n">
        <v>1999</v>
      </c>
      <c r="E149" t="inlineStr">
        <is>
          <t>male</t>
        </is>
      </c>
      <c r="F149" t="inlineStr">
        <is>
          <t>mother</t>
        </is>
      </c>
      <c r="G149" t="n">
        <v>0.033</v>
      </c>
      <c r="H149" t="n">
        <v>0.38</v>
      </c>
      <c r="J149" s="70">
        <f>(G149)/C149</f>
        <v/>
      </c>
      <c r="K149">
        <f>J149*100</f>
        <v/>
      </c>
      <c r="L149">
        <f>K149/H149</f>
        <v/>
      </c>
      <c r="P149" s="73">
        <f>K149</f>
        <v/>
      </c>
      <c r="Q149" s="73">
        <f>L149</f>
        <v/>
      </c>
      <c r="R149" s="73">
        <f>P149/Q149</f>
        <v/>
      </c>
    </row>
    <row r="150">
      <c r="B150" t="inlineStr">
        <is>
          <t>Middle</t>
        </is>
      </c>
      <c r="C150" t="n">
        <v>4</v>
      </c>
      <c r="D150" t="n">
        <v>1999</v>
      </c>
      <c r="E150" t="inlineStr">
        <is>
          <t>male</t>
        </is>
      </c>
      <c r="F150" t="inlineStr">
        <is>
          <t>mother</t>
        </is>
      </c>
      <c r="G150" t="n">
        <v>0.255</v>
      </c>
      <c r="H150" t="n">
        <v>3.25</v>
      </c>
      <c r="J150" s="70">
        <f>(G150-G149)/C150</f>
        <v/>
      </c>
      <c r="K150">
        <f>J150*100</f>
        <v/>
      </c>
      <c r="L150">
        <f>K150/H150</f>
        <v/>
      </c>
      <c r="P150" s="73">
        <f>K150</f>
        <v/>
      </c>
      <c r="Q150" s="73">
        <f>L150</f>
        <v/>
      </c>
      <c r="R150" s="73">
        <f>P150/Q150</f>
        <v/>
      </c>
    </row>
    <row r="151">
      <c r="B151" t="inlineStr">
        <is>
          <t>Secondary</t>
        </is>
      </c>
      <c r="C151" s="71" t="inlineStr">
        <is>
          <t>5</t>
        </is>
      </c>
      <c r="D151" t="n">
        <v>1999</v>
      </c>
      <c r="E151" t="inlineStr">
        <is>
          <t>male</t>
        </is>
      </c>
      <c r="F151" t="inlineStr">
        <is>
          <t>mother</t>
        </is>
      </c>
      <c r="G151" t="n">
        <v>0.54</v>
      </c>
      <c r="H151" t="n">
        <v>3.91</v>
      </c>
      <c r="J151" s="70">
        <f>(G151-G150)/C151</f>
        <v/>
      </c>
      <c r="K151">
        <f>J151*100</f>
        <v/>
      </c>
      <c r="L151">
        <f>K151/H151</f>
        <v/>
      </c>
      <c r="P151" s="73">
        <f>K151</f>
        <v/>
      </c>
      <c r="Q151" s="73">
        <f>L151</f>
        <v/>
      </c>
      <c r="R151" s="73">
        <f>P151/Q151</f>
        <v/>
      </c>
    </row>
    <row r="152">
      <c r="B152" t="inlineStr">
        <is>
          <t>Higher</t>
        </is>
      </c>
      <c r="C152" s="71" t="inlineStr">
        <is>
          <t>6</t>
        </is>
      </c>
      <c r="D152" t="n">
        <v>1999</v>
      </c>
      <c r="E152" t="inlineStr">
        <is>
          <t>male</t>
        </is>
      </c>
      <c r="F152" t="inlineStr">
        <is>
          <t>mother</t>
        </is>
      </c>
      <c r="G152" t="n">
        <v>1.634</v>
      </c>
      <c r="H152" t="n">
        <v>4.43</v>
      </c>
      <c r="J152" s="70">
        <f>(G152-G151)/C152</f>
        <v/>
      </c>
      <c r="K152">
        <f>J152*100</f>
        <v/>
      </c>
      <c r="L152">
        <f>K152/H152</f>
        <v/>
      </c>
      <c r="P152" s="73">
        <f>K152</f>
        <v/>
      </c>
      <c r="Q152" s="73">
        <f>L152</f>
        <v/>
      </c>
      <c r="R152" s="73">
        <f>P152/Q152</f>
        <v/>
      </c>
    </row>
    <row r="155">
      <c r="B155" s="76" t="inlineStr">
        <is>
          <t>Years of education (mean)</t>
        </is>
      </c>
    </row>
    <row r="157">
      <c r="C157" t="inlineStr">
        <is>
          <t>Years</t>
        </is>
      </c>
      <c r="D157" t="inlineStr">
        <is>
          <t>Group</t>
        </is>
      </c>
      <c r="E157" t="inlineStr">
        <is>
          <t>Ratio</t>
        </is>
      </c>
      <c r="H157" s="76" t="inlineStr">
        <is>
          <t>Total</t>
        </is>
      </c>
    </row>
    <row r="158">
      <c r="B158" t="inlineStr">
        <is>
          <t>None</t>
        </is>
      </c>
      <c r="C158" t="n">
        <v>0</v>
      </c>
      <c r="D158" t="inlineStr">
        <is>
          <t>Fem92</t>
        </is>
      </c>
      <c r="E158" t="n">
        <v>0.2625</v>
      </c>
      <c r="H158" t="inlineStr">
        <is>
          <t>Fem92</t>
        </is>
      </c>
    </row>
    <row r="159">
      <c r="B159" t="inlineStr">
        <is>
          <t>Primary</t>
        </is>
      </c>
      <c r="C159" t="n">
        <v>6</v>
      </c>
      <c r="D159" t="inlineStr">
        <is>
          <t>Fem92</t>
        </is>
      </c>
      <c r="E159" t="n">
        <v>0.25</v>
      </c>
      <c r="H159" s="78">
        <f>C158*E158+C159*E159+C160*E160+C161*E161+C162*E162</f>
        <v/>
      </c>
    </row>
    <row r="160">
      <c r="B160" t="inlineStr">
        <is>
          <t>Middle</t>
        </is>
      </c>
      <c r="C160" t="n">
        <v>10</v>
      </c>
      <c r="D160" t="inlineStr">
        <is>
          <t>Fem92</t>
        </is>
      </c>
      <c r="E160" t="n">
        <v>0.1125</v>
      </c>
    </row>
    <row r="161">
      <c r="B161" t="inlineStr">
        <is>
          <t>Secondary</t>
        </is>
      </c>
      <c r="C161" s="71" t="inlineStr">
        <is>
          <t>15</t>
        </is>
      </c>
      <c r="D161" t="inlineStr">
        <is>
          <t>Fem92</t>
        </is>
      </c>
      <c r="E161" t="n">
        <v>0.1125</v>
      </c>
    </row>
    <row r="162">
      <c r="B162" t="inlineStr">
        <is>
          <t>Higher</t>
        </is>
      </c>
      <c r="C162" s="71" t="inlineStr">
        <is>
          <t>21</t>
        </is>
      </c>
      <c r="D162" t="inlineStr">
        <is>
          <t>Fem92</t>
        </is>
      </c>
      <c r="E162" t="n">
        <v>0.2625</v>
      </c>
    </row>
    <row r="163">
      <c r="B163" t="inlineStr">
        <is>
          <t>None</t>
        </is>
      </c>
      <c r="C163" t="n">
        <v>0</v>
      </c>
      <c r="D163" t="inlineStr">
        <is>
          <t>Male92</t>
        </is>
      </c>
      <c r="E163" t="n">
        <v>0.17</v>
      </c>
      <c r="H163" t="inlineStr">
        <is>
          <t>Male92</t>
        </is>
      </c>
    </row>
    <row r="164">
      <c r="B164" t="inlineStr">
        <is>
          <t>Primary</t>
        </is>
      </c>
      <c r="C164" t="n">
        <v>6</v>
      </c>
      <c r="D164" t="inlineStr">
        <is>
          <t>Male92</t>
        </is>
      </c>
      <c r="E164" t="n">
        <v>0.2</v>
      </c>
      <c r="H164" s="78">
        <f>C163*E163+C164*E164+C165*E165+C166*E166+C167*E167</f>
        <v/>
      </c>
    </row>
    <row r="165">
      <c r="B165" t="inlineStr">
        <is>
          <t>Middle</t>
        </is>
      </c>
      <c r="C165" t="n">
        <v>10</v>
      </c>
      <c r="D165" t="inlineStr">
        <is>
          <t>Male92</t>
        </is>
      </c>
      <c r="E165" t="n">
        <v>0.23</v>
      </c>
    </row>
    <row r="166">
      <c r="B166" t="inlineStr">
        <is>
          <t>Secondary</t>
        </is>
      </c>
      <c r="C166" s="71" t="inlineStr">
        <is>
          <t>15</t>
        </is>
      </c>
      <c r="D166" t="inlineStr">
        <is>
          <t>Male92</t>
        </is>
      </c>
      <c r="E166" t="n">
        <v>0.23</v>
      </c>
    </row>
    <row r="167">
      <c r="B167" t="inlineStr">
        <is>
          <t>Higher</t>
        </is>
      </c>
      <c r="C167" s="71" t="inlineStr">
        <is>
          <t>21</t>
        </is>
      </c>
      <c r="D167" t="inlineStr">
        <is>
          <t>Male92</t>
        </is>
      </c>
      <c r="E167" t="n">
        <v>0.17</v>
      </c>
    </row>
    <row r="168">
      <c r="B168" t="inlineStr">
        <is>
          <t>None</t>
        </is>
      </c>
      <c r="C168" t="n">
        <v>0</v>
      </c>
      <c r="D168" t="inlineStr">
        <is>
          <t>Fem99</t>
        </is>
      </c>
      <c r="E168" t="n">
        <v>0.1925</v>
      </c>
      <c r="H168" t="inlineStr">
        <is>
          <t>Fem99</t>
        </is>
      </c>
    </row>
    <row r="169">
      <c r="B169" t="inlineStr">
        <is>
          <t>Primary</t>
        </is>
      </c>
      <c r="C169" t="n">
        <v>6</v>
      </c>
      <c r="D169" t="inlineStr">
        <is>
          <t>Fem99</t>
        </is>
      </c>
      <c r="E169" t="n">
        <v>0.29</v>
      </c>
      <c r="H169" s="78">
        <f>C168*E168+C169*E169+C170*E170+C171*E171+C172*E172</f>
        <v/>
      </c>
    </row>
    <row r="170">
      <c r="B170" t="inlineStr">
        <is>
          <t>Middle</t>
        </is>
      </c>
      <c r="C170" t="n">
        <v>10</v>
      </c>
      <c r="D170" t="inlineStr">
        <is>
          <t>Fem99</t>
        </is>
      </c>
      <c r="E170" t="n">
        <v>0.1625</v>
      </c>
    </row>
    <row r="171">
      <c r="B171" t="inlineStr">
        <is>
          <t>Secondary</t>
        </is>
      </c>
      <c r="C171" s="71" t="inlineStr">
        <is>
          <t>15</t>
        </is>
      </c>
      <c r="D171" t="inlineStr">
        <is>
          <t>Fem99</t>
        </is>
      </c>
      <c r="E171" t="n">
        <v>0.1625</v>
      </c>
    </row>
    <row r="172">
      <c r="B172" t="inlineStr">
        <is>
          <t>Higher</t>
        </is>
      </c>
      <c r="C172" s="71" t="inlineStr">
        <is>
          <t>21</t>
        </is>
      </c>
      <c r="D172" t="inlineStr">
        <is>
          <t>Fem99</t>
        </is>
      </c>
      <c r="E172" t="n">
        <v>0.1925</v>
      </c>
    </row>
    <row r="173">
      <c r="B173" t="inlineStr">
        <is>
          <t>None</t>
        </is>
      </c>
      <c r="C173" t="n">
        <v>0</v>
      </c>
      <c r="D173" t="inlineStr">
        <is>
          <t>Male99</t>
        </is>
      </c>
      <c r="E173" t="n">
        <v>0.12</v>
      </c>
      <c r="H173" t="inlineStr">
        <is>
          <t>Male99</t>
        </is>
      </c>
      <c r="J173" s="77" t="n"/>
    </row>
    <row r="174">
      <c r="B174" t="inlineStr">
        <is>
          <t>Primary</t>
        </is>
      </c>
      <c r="C174" t="n">
        <v>6</v>
      </c>
      <c r="D174" t="inlineStr">
        <is>
          <t>Male99</t>
        </is>
      </c>
      <c r="E174" t="n">
        <v>0.23</v>
      </c>
      <c r="H174" s="78">
        <f>C173*E173+C174*E174+C175*E175+C176*E176+C177*E177</f>
        <v/>
      </c>
    </row>
    <row r="175">
      <c r="B175" t="inlineStr">
        <is>
          <t>Middle</t>
        </is>
      </c>
      <c r="C175" t="n">
        <v>10</v>
      </c>
      <c r="D175" t="inlineStr">
        <is>
          <t>Male99</t>
        </is>
      </c>
      <c r="E175" t="n">
        <v>0.265</v>
      </c>
    </row>
    <row r="176">
      <c r="B176" t="inlineStr">
        <is>
          <t>Secondary</t>
        </is>
      </c>
      <c r="C176" s="71" t="inlineStr">
        <is>
          <t>15</t>
        </is>
      </c>
      <c r="D176" t="inlineStr">
        <is>
          <t>Male99</t>
        </is>
      </c>
      <c r="E176" t="n">
        <v>0.265</v>
      </c>
    </row>
    <row r="177">
      <c r="B177" t="inlineStr">
        <is>
          <t>Higher</t>
        </is>
      </c>
      <c r="C177" s="71" t="inlineStr">
        <is>
          <t>21</t>
        </is>
      </c>
      <c r="D177" t="inlineStr">
        <is>
          <t>Male99</t>
        </is>
      </c>
      <c r="E177" t="n">
        <v>0.12</v>
      </c>
    </row>
    <row r="181">
      <c r="A181" s="75" t="inlineStr">
        <is>
          <t>Giles et al. (2019)</t>
        </is>
      </c>
      <c r="C181" t="inlineStr">
        <is>
          <t>Table 3</t>
        </is>
      </c>
    </row>
    <row r="183">
      <c r="C183" t="inlineStr">
        <is>
          <t>Years</t>
        </is>
      </c>
      <c r="D183" t="inlineStr">
        <is>
          <t>coef</t>
        </is>
      </c>
      <c r="E183" s="72" t="inlineStr">
        <is>
          <t>se</t>
        </is>
      </c>
      <c r="G183" t="inlineStr">
        <is>
          <t>return</t>
        </is>
      </c>
      <c r="H183" t="inlineStr">
        <is>
          <t>return_perc</t>
        </is>
      </c>
      <c r="I183" t="inlineStr">
        <is>
          <t>t</t>
        </is>
      </c>
      <c r="M183" t="inlineStr">
        <is>
          <t>return</t>
        </is>
      </c>
      <c r="N183" t="inlineStr">
        <is>
          <t>se</t>
        </is>
      </c>
      <c r="O183" t="inlineStr">
        <is>
          <t>tstat</t>
        </is>
      </c>
    </row>
    <row r="184">
      <c r="B184" t="inlineStr">
        <is>
          <t>College</t>
        </is>
      </c>
      <c r="C184" t="n">
        <v>5</v>
      </c>
      <c r="D184" t="n">
        <v>0.498</v>
      </c>
      <c r="E184" t="n">
        <v>0.029</v>
      </c>
      <c r="G184" s="70">
        <f>(EXP(D184)-1)/C184</f>
        <v/>
      </c>
      <c r="H184">
        <f>G184*100</f>
        <v/>
      </c>
      <c r="I184">
        <f>D184/E184</f>
        <v/>
      </c>
      <c r="M184" s="73">
        <f>H184</f>
        <v/>
      </c>
      <c r="N184" s="73">
        <f>M184/O184</f>
        <v/>
      </c>
      <c r="O184" s="73">
        <f>I184</f>
        <v/>
      </c>
    </row>
    <row r="185">
      <c r="B185" t="inlineStr">
        <is>
          <t>High</t>
        </is>
      </c>
      <c r="C185" t="n">
        <v>3</v>
      </c>
      <c r="D185" t="n">
        <v>0.256</v>
      </c>
      <c r="E185" t="n">
        <v>0.027</v>
      </c>
      <c r="G185" s="70">
        <f>(EXP(D185)-1)/C185</f>
        <v/>
      </c>
      <c r="H185">
        <f>G185*100</f>
        <v/>
      </c>
      <c r="I185">
        <f>D185/E185</f>
        <v/>
      </c>
      <c r="M185" s="73">
        <f>H185</f>
        <v/>
      </c>
      <c r="N185" s="73">
        <f>M185/O185</f>
        <v/>
      </c>
      <c r="O185" s="73">
        <f>I185</f>
        <v/>
      </c>
    </row>
    <row r="186">
      <c r="B186" t="inlineStr">
        <is>
          <t>Middle</t>
        </is>
      </c>
      <c r="C186" t="n">
        <v>3</v>
      </c>
      <c r="D186" t="n">
        <v>0.254</v>
      </c>
      <c r="E186" t="n">
        <v>0.062</v>
      </c>
      <c r="G186" s="70">
        <f>(EXP(D186)-1)/C186</f>
        <v/>
      </c>
      <c r="H186">
        <f>G186*100</f>
        <v/>
      </c>
      <c r="I186">
        <f>D186/E186</f>
        <v/>
      </c>
      <c r="M186" s="73">
        <f>H186</f>
        <v/>
      </c>
      <c r="N186" s="73">
        <f>M186/O186</f>
        <v/>
      </c>
      <c r="O186" s="73">
        <f>I186</f>
        <v/>
      </c>
    </row>
    <row r="187">
      <c r="B187" t="inlineStr">
        <is>
          <t>College</t>
        </is>
      </c>
      <c r="C187" t="n">
        <v>5</v>
      </c>
      <c r="D187" t="n">
        <v>0.497</v>
      </c>
      <c r="E187" t="n">
        <v>0.029</v>
      </c>
      <c r="G187" s="70">
        <f>(EXP(D187)-1)/C187</f>
        <v/>
      </c>
      <c r="H187">
        <f>G187*100</f>
        <v/>
      </c>
      <c r="I187">
        <f>D187/E187</f>
        <v/>
      </c>
      <c r="M187" s="73">
        <f>H187</f>
        <v/>
      </c>
      <c r="N187" s="73">
        <f>M187/O187</f>
        <v/>
      </c>
      <c r="O187" s="73">
        <f>I187</f>
        <v/>
      </c>
    </row>
    <row r="188">
      <c r="B188" t="inlineStr">
        <is>
          <t>High</t>
        </is>
      </c>
      <c r="C188" t="n">
        <v>3</v>
      </c>
      <c r="D188" t="n">
        <v>0.245</v>
      </c>
      <c r="E188" t="n">
        <v>0.027</v>
      </c>
      <c r="G188" s="70">
        <f>(EXP(D188)-1)/C188</f>
        <v/>
      </c>
      <c r="H188">
        <f>G188*100</f>
        <v/>
      </c>
      <c r="I188">
        <f>D188/E188</f>
        <v/>
      </c>
      <c r="M188" s="73">
        <f>H188</f>
        <v/>
      </c>
      <c r="N188" s="73">
        <f>M188/O188</f>
        <v/>
      </c>
      <c r="O188" s="73">
        <f>I188</f>
        <v/>
      </c>
    </row>
    <row r="189">
      <c r="B189" t="inlineStr">
        <is>
          <t>Middle</t>
        </is>
      </c>
      <c r="C189" t="n">
        <v>3</v>
      </c>
      <c r="D189" t="n">
        <v>0.27</v>
      </c>
      <c r="E189" t="n">
        <v>0.063</v>
      </c>
      <c r="G189" s="70">
        <f>(EXP(D189)-1)/C189</f>
        <v/>
      </c>
      <c r="H189">
        <f>G189*100</f>
        <v/>
      </c>
      <c r="I189">
        <f>D189/E189</f>
        <v/>
      </c>
      <c r="M189" s="73">
        <f>H189</f>
        <v/>
      </c>
      <c r="N189" s="73">
        <f>M189/O189</f>
        <v/>
      </c>
      <c r="O189" s="73">
        <f>I189</f>
        <v/>
      </c>
    </row>
    <row r="190">
      <c r="B190" t="inlineStr">
        <is>
          <t>College</t>
        </is>
      </c>
      <c r="C190" t="n">
        <v>5</v>
      </c>
      <c r="D190" t="n">
        <v>0.471</v>
      </c>
      <c r="E190" t="n">
        <v>0.028</v>
      </c>
      <c r="G190" s="70">
        <f>(EXP(D190)-1)/C190</f>
        <v/>
      </c>
      <c r="H190">
        <f>G190*100</f>
        <v/>
      </c>
      <c r="I190">
        <f>D190/E190</f>
        <v/>
      </c>
      <c r="M190" s="73">
        <f>H190</f>
        <v/>
      </c>
      <c r="N190" s="73">
        <f>M190/O190</f>
        <v/>
      </c>
      <c r="O190" s="73">
        <f>I190</f>
        <v/>
      </c>
    </row>
    <row r="191">
      <c r="B191" t="inlineStr">
        <is>
          <t>High</t>
        </is>
      </c>
      <c r="C191" t="n">
        <v>3</v>
      </c>
      <c r="D191" t="n">
        <v>0.216</v>
      </c>
      <c r="E191" t="n">
        <v>0.028</v>
      </c>
      <c r="G191" s="70">
        <f>(EXP(D191)-1)/C191</f>
        <v/>
      </c>
      <c r="H191">
        <f>G191*100</f>
        <v/>
      </c>
      <c r="I191">
        <f>D191/E191</f>
        <v/>
      </c>
      <c r="M191" s="73">
        <f>H191</f>
        <v/>
      </c>
      <c r="N191" s="73">
        <f>M191/O191</f>
        <v/>
      </c>
      <c r="O191" s="73">
        <f>I191</f>
        <v/>
      </c>
    </row>
    <row r="192">
      <c r="B192" t="inlineStr">
        <is>
          <t>Middle</t>
        </is>
      </c>
      <c r="C192" t="n">
        <v>3</v>
      </c>
      <c r="D192" t="n">
        <v>0.242</v>
      </c>
      <c r="E192" t="n">
        <v>0.063</v>
      </c>
      <c r="G192" s="70">
        <f>(EXP(D192)-1)/C192</f>
        <v/>
      </c>
      <c r="H192">
        <f>G192*100</f>
        <v/>
      </c>
      <c r="I192">
        <f>D192/E192</f>
        <v/>
      </c>
      <c r="M192" s="73">
        <f>H192</f>
        <v/>
      </c>
      <c r="N192" s="73">
        <f>M192/O192</f>
        <v/>
      </c>
      <c r="O192" s="73">
        <f>I192</f>
        <v/>
      </c>
    </row>
    <row r="193">
      <c r="B193" t="inlineStr">
        <is>
          <t>College</t>
        </is>
      </c>
      <c r="C193" t="n">
        <v>5</v>
      </c>
      <c r="D193" t="n">
        <v>0.42</v>
      </c>
      <c r="E193" t="n">
        <v>0.03</v>
      </c>
      <c r="G193" s="70">
        <f>(EXP(D193)-1)/C193</f>
        <v/>
      </c>
      <c r="H193">
        <f>G193*100</f>
        <v/>
      </c>
      <c r="I193">
        <f>D193/E193</f>
        <v/>
      </c>
      <c r="M193" s="73">
        <f>H193</f>
        <v/>
      </c>
      <c r="N193" s="73">
        <f>M193/O193</f>
        <v/>
      </c>
      <c r="O193" s="73">
        <f>I193</f>
        <v/>
      </c>
    </row>
    <row r="194">
      <c r="B194" t="inlineStr">
        <is>
          <t>High</t>
        </is>
      </c>
      <c r="C194" t="n">
        <v>3</v>
      </c>
      <c r="D194" t="n">
        <v>0.209</v>
      </c>
      <c r="E194" t="n">
        <v>0.029</v>
      </c>
      <c r="G194" s="70">
        <f>(EXP(D194)-1)/C194</f>
        <v/>
      </c>
      <c r="H194">
        <f>G194*100</f>
        <v/>
      </c>
      <c r="I194">
        <f>D194/E194</f>
        <v/>
      </c>
      <c r="M194" s="73">
        <f>H194</f>
        <v/>
      </c>
      <c r="N194" s="73">
        <f>M194/O194</f>
        <v/>
      </c>
      <c r="O194" s="73">
        <f>I194</f>
        <v/>
      </c>
    </row>
    <row r="195">
      <c r="B195" t="inlineStr">
        <is>
          <t>Middle</t>
        </is>
      </c>
      <c r="C195" t="n">
        <v>3</v>
      </c>
      <c r="D195" t="n">
        <v>0.234</v>
      </c>
      <c r="E195" t="n">
        <v>0.064</v>
      </c>
      <c r="G195" s="70">
        <f>(EXP(D195)-1)/C195</f>
        <v/>
      </c>
      <c r="H195">
        <f>G195*100</f>
        <v/>
      </c>
      <c r="I195">
        <f>D195/E195</f>
        <v/>
      </c>
      <c r="M195" s="73">
        <f>H195</f>
        <v/>
      </c>
      <c r="N195" s="73">
        <f>M195/O195</f>
        <v/>
      </c>
      <c r="O195" s="73">
        <f>I195</f>
        <v/>
      </c>
    </row>
    <row r="198">
      <c r="C198" t="inlineStr">
        <is>
          <t>Table 4</t>
        </is>
      </c>
    </row>
    <row r="200">
      <c r="C200" t="inlineStr">
        <is>
          <t>Years</t>
        </is>
      </c>
      <c r="D200" t="inlineStr">
        <is>
          <t>coef</t>
        </is>
      </c>
      <c r="E200" s="72" t="inlineStr">
        <is>
          <t>se</t>
        </is>
      </c>
      <c r="G200" t="inlineStr">
        <is>
          <t>return</t>
        </is>
      </c>
      <c r="H200" t="inlineStr">
        <is>
          <t>return_perc</t>
        </is>
      </c>
      <c r="I200" t="inlineStr">
        <is>
          <t>t</t>
        </is>
      </c>
      <c r="M200" t="inlineStr">
        <is>
          <t>return</t>
        </is>
      </c>
      <c r="N200" t="inlineStr">
        <is>
          <t>se</t>
        </is>
      </c>
      <c r="O200" t="inlineStr">
        <is>
          <t>tstat</t>
        </is>
      </c>
    </row>
    <row r="201">
      <c r="B201" t="inlineStr">
        <is>
          <t>College</t>
        </is>
      </c>
      <c r="C201" t="n">
        <v>5</v>
      </c>
      <c r="D201" t="n">
        <v>0.42</v>
      </c>
      <c r="E201" t="n">
        <v>0.03</v>
      </c>
      <c r="G201" s="70">
        <f>(EXP(D201)-1)/C201</f>
        <v/>
      </c>
      <c r="H201">
        <f>G201*100</f>
        <v/>
      </c>
      <c r="I201">
        <f>D201/E201</f>
        <v/>
      </c>
      <c r="M201" s="73">
        <f>H201</f>
        <v/>
      </c>
      <c r="N201" s="73">
        <f>M201/O201</f>
        <v/>
      </c>
      <c r="O201" s="73">
        <f>I201</f>
        <v/>
      </c>
    </row>
    <row r="202">
      <c r="B202" t="inlineStr">
        <is>
          <t>High</t>
        </is>
      </c>
      <c r="C202" t="n">
        <v>3</v>
      </c>
      <c r="D202" t="n">
        <v>0.209</v>
      </c>
      <c r="E202" t="n">
        <v>0.029</v>
      </c>
      <c r="G202" s="70">
        <f>(EXP(D202)-1)/C202</f>
        <v/>
      </c>
      <c r="H202">
        <f>G202*100</f>
        <v/>
      </c>
      <c r="I202">
        <f>D202/E202</f>
        <v/>
      </c>
      <c r="M202" s="73">
        <f>H202</f>
        <v/>
      </c>
      <c r="N202" s="73">
        <f>M202/O202</f>
        <v/>
      </c>
      <c r="O202" s="73">
        <f>I202</f>
        <v/>
      </c>
    </row>
    <row r="203">
      <c r="B203" t="inlineStr">
        <is>
          <t>Middle</t>
        </is>
      </c>
      <c r="C203" t="n">
        <v>3</v>
      </c>
      <c r="D203" t="n">
        <v>0.234</v>
      </c>
      <c r="E203" t="n">
        <v>0.064</v>
      </c>
      <c r="G203" s="70">
        <f>(EXP(D203)-1)/C203</f>
        <v/>
      </c>
      <c r="H203">
        <f>G203*100</f>
        <v/>
      </c>
      <c r="I203">
        <f>D203/E203</f>
        <v/>
      </c>
      <c r="M203" s="73">
        <f>H203</f>
        <v/>
      </c>
      <c r="N203" s="73">
        <f>M203/O203</f>
        <v/>
      </c>
      <c r="O203" s="73">
        <f>I203</f>
        <v/>
      </c>
    </row>
    <row r="204">
      <c r="B204" t="inlineStr">
        <is>
          <t>College</t>
        </is>
      </c>
      <c r="C204" t="n">
        <v>5</v>
      </c>
      <c r="D204" t="n">
        <v>0.379</v>
      </c>
      <c r="E204" t="n">
        <v>0.177</v>
      </c>
      <c r="G204" s="70">
        <f>(EXP(D204)-1)/C204</f>
        <v/>
      </c>
      <c r="H204">
        <f>G204*100</f>
        <v/>
      </c>
      <c r="I204">
        <f>D204/E204</f>
        <v/>
      </c>
      <c r="M204" s="73">
        <f>H204</f>
        <v/>
      </c>
      <c r="N204" s="73">
        <f>M204/O204</f>
        <v/>
      </c>
      <c r="O204" s="73">
        <f>I204</f>
        <v/>
      </c>
    </row>
    <row r="205">
      <c r="B205" t="inlineStr">
        <is>
          <t>High</t>
        </is>
      </c>
      <c r="C205" t="n">
        <v>3</v>
      </c>
      <c r="D205" t="n">
        <v>0.288</v>
      </c>
      <c r="E205" t="n">
        <v>0.121</v>
      </c>
      <c r="G205" s="70">
        <f>(EXP(D205)-1)/C205</f>
        <v/>
      </c>
      <c r="H205">
        <f>G205*100</f>
        <v/>
      </c>
      <c r="I205">
        <f>D205/E205</f>
        <v/>
      </c>
      <c r="M205" s="73">
        <f>H205</f>
        <v/>
      </c>
      <c r="N205" s="73">
        <f>M205/O205</f>
        <v/>
      </c>
      <c r="O205" s="73">
        <f>I205</f>
        <v/>
      </c>
    </row>
    <row r="206">
      <c r="B206" t="inlineStr">
        <is>
          <t>Middle</t>
        </is>
      </c>
      <c r="C206" t="n">
        <v>3</v>
      </c>
      <c r="D206" t="n">
        <v>0.192</v>
      </c>
      <c r="E206" t="n">
        <v>0.08699999999999999</v>
      </c>
      <c r="G206" s="70">
        <f>(EXP(D206)-1)/C206</f>
        <v/>
      </c>
      <c r="H206">
        <f>G206*100</f>
        <v/>
      </c>
      <c r="I206">
        <f>D206/E206</f>
        <v/>
      </c>
      <c r="M206" s="73">
        <f>H206</f>
        <v/>
      </c>
      <c r="N206" s="73">
        <f>M206/O206</f>
        <v/>
      </c>
      <c r="O206" s="73">
        <f>I206</f>
        <v/>
      </c>
    </row>
    <row r="207">
      <c r="B207" t="inlineStr">
        <is>
          <t>College</t>
        </is>
      </c>
      <c r="C207" t="n">
        <v>5</v>
      </c>
      <c r="D207" t="n">
        <v>0.362</v>
      </c>
      <c r="E207" t="n">
        <v>0.167</v>
      </c>
      <c r="G207" s="70">
        <f>(EXP(D207)-1)/C207</f>
        <v/>
      </c>
      <c r="H207">
        <f>G207*100</f>
        <v/>
      </c>
      <c r="I207">
        <f>D207/E207</f>
        <v/>
      </c>
      <c r="M207" s="73">
        <f>H207</f>
        <v/>
      </c>
      <c r="N207" s="73">
        <f>M207/O207</f>
        <v/>
      </c>
      <c r="O207" s="73">
        <f>I207</f>
        <v/>
      </c>
    </row>
    <row r="208">
      <c r="B208" t="inlineStr">
        <is>
          <t>High</t>
        </is>
      </c>
      <c r="C208" t="n">
        <v>3</v>
      </c>
      <c r="D208" t="n">
        <v>0.301</v>
      </c>
      <c r="E208" t="n">
        <v>0.124</v>
      </c>
      <c r="G208" s="70">
        <f>(EXP(D208)-1)/C208</f>
        <v/>
      </c>
      <c r="H208">
        <f>G208*100</f>
        <v/>
      </c>
      <c r="I208">
        <f>D208/E208</f>
        <v/>
      </c>
      <c r="M208" s="73">
        <f>H208</f>
        <v/>
      </c>
      <c r="N208" s="73">
        <f>M208/O208</f>
        <v/>
      </c>
      <c r="O208" s="73">
        <f>I208</f>
        <v/>
      </c>
    </row>
    <row r="209">
      <c r="B209" t="inlineStr">
        <is>
          <t>Middle</t>
        </is>
      </c>
      <c r="C209" t="n">
        <v>3</v>
      </c>
      <c r="D209" t="n">
        <v>0.19</v>
      </c>
      <c r="E209" t="n">
        <v>0.089</v>
      </c>
      <c r="G209" s="70">
        <f>(EXP(D209)-1)/C209</f>
        <v/>
      </c>
      <c r="H209">
        <f>G209*100</f>
        <v/>
      </c>
      <c r="I209">
        <f>D209/E209</f>
        <v/>
      </c>
      <c r="M209" s="73">
        <f>H209</f>
        <v/>
      </c>
      <c r="N209" s="73">
        <f>M209/O209</f>
        <v/>
      </c>
      <c r="O209" s="73">
        <f>I209</f>
        <v/>
      </c>
    </row>
    <row r="210">
      <c r="B210" t="inlineStr">
        <is>
          <t>College</t>
        </is>
      </c>
      <c r="C210" t="n">
        <v>5</v>
      </c>
      <c r="D210" t="n">
        <v>0.373</v>
      </c>
      <c r="E210" t="n">
        <v>0.177</v>
      </c>
      <c r="G210" s="70">
        <f>(EXP(D210)-1)/C210</f>
        <v/>
      </c>
      <c r="H210">
        <f>G210*100</f>
        <v/>
      </c>
      <c r="I210">
        <f>D210/E210</f>
        <v/>
      </c>
      <c r="M210" s="73">
        <f>H210</f>
        <v/>
      </c>
      <c r="N210" s="73">
        <f>M210/O210</f>
        <v/>
      </c>
      <c r="O210" s="73">
        <f>I210</f>
        <v/>
      </c>
    </row>
    <row r="211">
      <c r="B211" t="inlineStr">
        <is>
          <t>High</t>
        </is>
      </c>
      <c r="C211" t="n">
        <v>3</v>
      </c>
      <c r="D211" t="n">
        <v>0.287</v>
      </c>
      <c r="E211" t="n">
        <v>0.122</v>
      </c>
      <c r="G211" s="70">
        <f>(EXP(D211)-1)/C211</f>
        <v/>
      </c>
      <c r="H211">
        <f>G211*100</f>
        <v/>
      </c>
      <c r="I211">
        <f>D211/E211</f>
        <v/>
      </c>
      <c r="M211" s="73">
        <f>H211</f>
        <v/>
      </c>
      <c r="N211" s="73">
        <f>M211/O211</f>
        <v/>
      </c>
      <c r="O211" s="73">
        <f>I211</f>
        <v/>
      </c>
    </row>
    <row r="212">
      <c r="B212" t="inlineStr">
        <is>
          <t>Middle</t>
        </is>
      </c>
      <c r="C212" t="n">
        <v>3</v>
      </c>
      <c r="D212" t="n">
        <v>0.197</v>
      </c>
      <c r="E212" t="n">
        <v>0.08799999999999999</v>
      </c>
      <c r="G212" s="70">
        <f>(EXP(D212)-1)/C212</f>
        <v/>
      </c>
      <c r="H212">
        <f>G212*100</f>
        <v/>
      </c>
      <c r="I212">
        <f>D212/E212</f>
        <v/>
      </c>
      <c r="M212" s="73">
        <f>H212</f>
        <v/>
      </c>
      <c r="N212" s="73">
        <f>M212/O212</f>
        <v/>
      </c>
      <c r="O212" s="73">
        <f>I212</f>
        <v/>
      </c>
    </row>
    <row r="216">
      <c r="A216" s="75" t="inlineStr">
        <is>
          <t>van der Hoeven (2013)</t>
        </is>
      </c>
    </row>
    <row r="217">
      <c r="C217" t="inlineStr">
        <is>
          <t>Table 2</t>
        </is>
      </c>
    </row>
    <row r="219">
      <c r="C219" t="inlineStr">
        <is>
          <t>years</t>
        </is>
      </c>
      <c r="D219" t="inlineStr">
        <is>
          <t>ab_bias_control</t>
        </is>
      </c>
      <c r="E219" t="inlineStr">
        <is>
          <t>tier</t>
        </is>
      </c>
      <c r="F219" t="inlineStr">
        <is>
          <t>coef</t>
        </is>
      </c>
      <c r="G219" s="72" t="inlineStr">
        <is>
          <t>se</t>
        </is>
      </c>
      <c r="I219" t="inlineStr">
        <is>
          <t>return</t>
        </is>
      </c>
      <c r="J219" t="inlineStr">
        <is>
          <t>return_perc</t>
        </is>
      </c>
      <c r="K219" t="inlineStr">
        <is>
          <t>tval</t>
        </is>
      </c>
      <c r="O219" t="inlineStr">
        <is>
          <t>return</t>
        </is>
      </c>
      <c r="P219" t="inlineStr">
        <is>
          <t>se</t>
        </is>
      </c>
      <c r="Q219" t="inlineStr">
        <is>
          <t>tstat</t>
        </is>
      </c>
    </row>
    <row r="220">
      <c r="B220" t="inlineStr">
        <is>
          <t>no educ</t>
        </is>
      </c>
      <c r="C220" t="n">
        <v>0</v>
      </c>
      <c r="D220" t="inlineStr">
        <is>
          <t>no</t>
        </is>
      </c>
      <c r="E220" t="n">
        <v>1</v>
      </c>
      <c r="F220" t="n">
        <v>-0.1295</v>
      </c>
      <c r="G220" t="n">
        <v>0.2034</v>
      </c>
      <c r="I220" s="70" t="inlineStr">
        <is>
          <t>X</t>
        </is>
      </c>
      <c r="J220" s="70" t="inlineStr">
        <is>
          <t>X</t>
        </is>
      </c>
      <c r="K220" s="70" t="inlineStr">
        <is>
          <t>X</t>
        </is>
      </c>
      <c r="O220" s="73" t="inlineStr">
        <is>
          <t>X</t>
        </is>
      </c>
      <c r="P220" s="73" t="inlineStr">
        <is>
          <t>X</t>
        </is>
      </c>
      <c r="Q220" s="73" t="inlineStr">
        <is>
          <t>X</t>
        </is>
      </c>
      <c r="T220" t="inlineStr">
        <is>
          <t>ref</t>
        </is>
      </c>
    </row>
    <row r="221">
      <c r="B221" t="inlineStr">
        <is>
          <t>prim</t>
        </is>
      </c>
      <c r="C221" t="n">
        <v>6</v>
      </c>
      <c r="D221" t="inlineStr">
        <is>
          <t>no</t>
        </is>
      </c>
      <c r="E221" t="n">
        <v>1</v>
      </c>
      <c r="F221" t="n">
        <v>-0.0306</v>
      </c>
      <c r="G221" t="n">
        <v>0.2045</v>
      </c>
      <c r="I221" s="70">
        <f>(1+F221-F220)^(1/C221)-1</f>
        <v/>
      </c>
      <c r="J221">
        <f>I221*100</f>
        <v/>
      </c>
      <c r="K221">
        <f>F221/G221</f>
        <v/>
      </c>
      <c r="O221" s="73">
        <f>J221</f>
        <v/>
      </c>
      <c r="P221" s="73">
        <f>IF(K221&gt;0,J221/K221,-J221/K221)</f>
        <v/>
      </c>
      <c r="Q221" s="73">
        <f>O221/P221</f>
        <v/>
      </c>
      <c r="T221" t="n">
        <v>1.584246186256366</v>
      </c>
      <c r="U221" t="n">
        <v>10.58752761730153</v>
      </c>
      <c r="V221" t="n">
        <v>0.1496332518337408</v>
      </c>
    </row>
    <row r="222">
      <c r="B222" t="inlineStr">
        <is>
          <t>sec</t>
        </is>
      </c>
      <c r="C222" t="n">
        <v>6</v>
      </c>
      <c r="D222" t="inlineStr">
        <is>
          <t>no</t>
        </is>
      </c>
      <c r="E222" t="n">
        <v>1</v>
      </c>
      <c r="F222" t="n">
        <v>0.0519</v>
      </c>
      <c r="G222" t="n">
        <v>0.206</v>
      </c>
      <c r="I222" s="70">
        <f>(1+F222-F221)^(1/C222)-1</f>
        <v/>
      </c>
      <c r="J222">
        <f>I222*100</f>
        <v/>
      </c>
      <c r="K222">
        <f>F222/G222</f>
        <v/>
      </c>
      <c r="O222" s="73">
        <f>J222</f>
        <v/>
      </c>
      <c r="P222" s="73">
        <f>IF(K222&gt;0,J222/K222,-J222/K222)</f>
        <v/>
      </c>
      <c r="Q222" s="73">
        <f>O222/P222</f>
        <v/>
      </c>
      <c r="T222" t="n">
        <v>1.329986355269575</v>
      </c>
      <c r="U222" t="n">
        <v>5.278943914942819</v>
      </c>
      <c r="V222" t="n">
        <v>0.2519417475728156</v>
      </c>
    </row>
    <row r="223">
      <c r="B223" t="inlineStr">
        <is>
          <t>tert</t>
        </is>
      </c>
      <c r="C223" t="n">
        <v>4</v>
      </c>
      <c r="D223" t="inlineStr">
        <is>
          <t>no</t>
        </is>
      </c>
      <c r="E223" t="n">
        <v>1</v>
      </c>
      <c r="F223" t="n">
        <v>0.183</v>
      </c>
      <c r="G223" t="n">
        <v>0.215</v>
      </c>
      <c r="I223" s="70">
        <f>(1+F223-F222)^(1/C223)-1</f>
        <v/>
      </c>
      <c r="J223">
        <f>I223*100</f>
        <v/>
      </c>
      <c r="K223">
        <f>F223/G223</f>
        <v/>
      </c>
      <c r="O223" s="73">
        <f>J223</f>
        <v/>
      </c>
      <c r="P223" s="73">
        <f>IF(K223&gt;0,J223/K223,-J223/K223)</f>
        <v/>
      </c>
      <c r="Q223" s="73">
        <f>O223/P223</f>
        <v/>
      </c>
      <c r="T223" t="n">
        <v>3.127680663207633</v>
      </c>
      <c r="U223" t="n">
        <v>3.674597500489841</v>
      </c>
      <c r="V223" t="n">
        <v>0.8511627906976744</v>
      </c>
    </row>
    <row r="224">
      <c r="B224" t="inlineStr">
        <is>
          <t>postgrad</t>
        </is>
      </c>
      <c r="C224" t="n">
        <v>5</v>
      </c>
      <c r="D224" t="inlineStr">
        <is>
          <t>no</t>
        </is>
      </c>
      <c r="E224" t="n">
        <v>1</v>
      </c>
      <c r="F224" t="n">
        <v>0.4332</v>
      </c>
      <c r="G224" t="n">
        <v>0.307</v>
      </c>
      <c r="I224" s="70">
        <f>(1+F224-F223)^(1/C224)-1</f>
        <v/>
      </c>
      <c r="J224">
        <f>I224*100</f>
        <v/>
      </c>
      <c r="K224">
        <f>F224/G224</f>
        <v/>
      </c>
      <c r="O224" s="73">
        <f>J224</f>
        <v/>
      </c>
      <c r="P224" s="73">
        <f>IF(K224&gt;0,J224/K224,-J224/K224)</f>
        <v/>
      </c>
      <c r="Q224" s="73">
        <f>O224/P224</f>
        <v/>
      </c>
      <c r="T224" t="n">
        <v>4.567301091569198</v>
      </c>
      <c r="U224" t="n">
        <v>3.236753081975401</v>
      </c>
      <c r="V224" t="n">
        <v>1.411074918566775</v>
      </c>
    </row>
    <row r="225">
      <c r="B225" t="inlineStr">
        <is>
          <t>no educ</t>
        </is>
      </c>
      <c r="C225" t="n">
        <v>0</v>
      </c>
      <c r="D225" t="inlineStr">
        <is>
          <t>no</t>
        </is>
      </c>
      <c r="E225" t="n">
        <v>2</v>
      </c>
      <c r="F225" t="n">
        <v>-0.1427</v>
      </c>
      <c r="G225" t="n">
        <v>0.1894</v>
      </c>
      <c r="I225" s="70" t="inlineStr">
        <is>
          <t>X</t>
        </is>
      </c>
      <c r="J225" s="70" t="inlineStr">
        <is>
          <t>X</t>
        </is>
      </c>
      <c r="K225" s="70" t="inlineStr">
        <is>
          <t>X</t>
        </is>
      </c>
      <c r="O225" s="73" t="inlineStr">
        <is>
          <t>X</t>
        </is>
      </c>
      <c r="P225" s="73" t="inlineStr">
        <is>
          <t>X</t>
        </is>
      </c>
      <c r="Q225" s="73" t="inlineStr">
        <is>
          <t>X</t>
        </is>
      </c>
      <c r="T225" t="n">
        <v>1.160788340503283</v>
      </c>
      <c r="U225" t="n">
        <v>3.063827253666411</v>
      </c>
      <c r="V225" t="n">
        <v>0.3788687299893276</v>
      </c>
    </row>
    <row r="226">
      <c r="B226" t="inlineStr">
        <is>
          <t>prim</t>
        </is>
      </c>
      <c r="C226" t="n">
        <v>6</v>
      </c>
      <c r="D226" t="inlineStr">
        <is>
          <t>no</t>
        </is>
      </c>
      <c r="E226" t="n">
        <v>2</v>
      </c>
      <c r="F226" t="n">
        <v>-0.07099999999999999</v>
      </c>
      <c r="G226" t="n">
        <v>0.1874</v>
      </c>
      <c r="I226" s="70">
        <f>(1+F226-F225)^(1/C226)-1</f>
        <v/>
      </c>
      <c r="J226">
        <f>I226*100</f>
        <v/>
      </c>
      <c r="K226">
        <f>F226/G226</f>
        <v/>
      </c>
      <c r="O226" s="73">
        <f>J226</f>
        <v/>
      </c>
      <c r="P226" s="73">
        <f>IF(K226&gt;0,J226/K226,-J226/K226)</f>
        <v/>
      </c>
      <c r="Q226" s="73">
        <f>O226/P226</f>
        <v/>
      </c>
      <c r="T226" t="n">
        <v>2.899804781149951</v>
      </c>
      <c r="U226" t="n">
        <v>4.68314725637912</v>
      </c>
      <c r="V226" t="n">
        <v>0.6192</v>
      </c>
    </row>
    <row r="227">
      <c r="B227" t="inlineStr">
        <is>
          <t>sec</t>
        </is>
      </c>
      <c r="C227" t="n">
        <v>6</v>
      </c>
      <c r="D227" t="inlineStr">
        <is>
          <t>no</t>
        </is>
      </c>
      <c r="E227" t="n">
        <v>2</v>
      </c>
      <c r="F227" t="n">
        <v>0.1161</v>
      </c>
      <c r="G227" t="n">
        <v>0.1875</v>
      </c>
      <c r="I227" s="70">
        <f>(1+F227-F226)^(1/C227)-1</f>
        <v/>
      </c>
      <c r="J227">
        <f>I227*100</f>
        <v/>
      </c>
      <c r="K227">
        <f>F227/G227</f>
        <v/>
      </c>
      <c r="O227" s="73">
        <f>J227</f>
        <v/>
      </c>
      <c r="P227" s="73">
        <f>IF(K227&gt;0,J227/K227,-J227/K227)</f>
        <v/>
      </c>
      <c r="Q227" s="73">
        <f>O227/P227</f>
        <v/>
      </c>
      <c r="T227" t="n">
        <v>9.021583645378906</v>
      </c>
      <c r="U227" t="n">
        <v>3.215901129262337</v>
      </c>
      <c r="V227" t="n">
        <v>2.805305039787799</v>
      </c>
    </row>
    <row r="228">
      <c r="B228" t="inlineStr">
        <is>
          <t>tert</t>
        </is>
      </c>
      <c r="C228" t="n">
        <v>4</v>
      </c>
      <c r="D228" t="inlineStr">
        <is>
          <t>no</t>
        </is>
      </c>
      <c r="E228" t="n">
        <v>2</v>
      </c>
      <c r="F228" t="n">
        <v>0.5288</v>
      </c>
      <c r="G228" t="n">
        <v>0.1885</v>
      </c>
      <c r="I228" s="70">
        <f>(1+F228-F227)^(1/C228)-1</f>
        <v/>
      </c>
      <c r="J228">
        <f>I228*100</f>
        <v/>
      </c>
      <c r="K228">
        <f>F228/G228</f>
        <v/>
      </c>
      <c r="O228" s="73">
        <f>J228</f>
        <v/>
      </c>
      <c r="P228" s="73">
        <f>IF(K228&gt;0,J228/K228,-J228/K228)</f>
        <v/>
      </c>
      <c r="Q228" s="73">
        <f>O228/P228</f>
        <v/>
      </c>
      <c r="T228" t="n">
        <v>10.99528104162324</v>
      </c>
      <c r="U228" t="n">
        <v>2.049553005039289</v>
      </c>
      <c r="V228" t="n">
        <v>5.36472148541114</v>
      </c>
    </row>
    <row r="229">
      <c r="B229" t="inlineStr">
        <is>
          <t>postgrad</t>
        </is>
      </c>
      <c r="C229" t="n">
        <v>5</v>
      </c>
      <c r="D229" t="inlineStr">
        <is>
          <t>no</t>
        </is>
      </c>
      <c r="E229" t="n">
        <v>2</v>
      </c>
      <c r="F229" t="n">
        <v>1.2135</v>
      </c>
      <c r="G229" t="n">
        <v>0.2262</v>
      </c>
      <c r="I229" s="70">
        <f>(1+F229-F228)^(1/C229)-1</f>
        <v/>
      </c>
      <c r="J229">
        <f>I229*100</f>
        <v/>
      </c>
      <c r="K229">
        <f>F229/G229</f>
        <v/>
      </c>
      <c r="O229" s="73">
        <f>J229</f>
        <v/>
      </c>
      <c r="P229" s="73">
        <f>IF(K229&gt;0,J229/K229,-J229/K229)</f>
        <v/>
      </c>
      <c r="Q229" s="73">
        <f>O229/P229</f>
        <v/>
      </c>
      <c r="T229" t="n">
        <v>1.39385068411813</v>
      </c>
      <c r="U229" t="n">
        <v>5.22757944649073</v>
      </c>
      <c r="V229" t="n">
        <v>0.2666340508806262</v>
      </c>
    </row>
    <row r="230">
      <c r="B230" t="inlineStr">
        <is>
          <t>no educ</t>
        </is>
      </c>
      <c r="C230" t="n">
        <v>0</v>
      </c>
      <c r="D230" t="inlineStr">
        <is>
          <t xml:space="preserve">yes
</t>
        </is>
      </c>
      <c r="E230" t="n">
        <v>1</v>
      </c>
      <c r="F230" t="n">
        <v>-0.1411</v>
      </c>
      <c r="G230" t="n">
        <v>0.2033</v>
      </c>
      <c r="I230" s="70" t="inlineStr">
        <is>
          <t>X</t>
        </is>
      </c>
      <c r="J230" s="70" t="inlineStr">
        <is>
          <t>X</t>
        </is>
      </c>
      <c r="K230" s="70" t="inlineStr">
        <is>
          <t>X</t>
        </is>
      </c>
      <c r="O230" s="73" t="inlineStr">
        <is>
          <t>X</t>
        </is>
      </c>
      <c r="P230" s="73" t="inlineStr">
        <is>
          <t>X</t>
        </is>
      </c>
      <c r="Q230" s="73" t="inlineStr">
        <is>
          <t>X</t>
        </is>
      </c>
      <c r="T230" t="n">
        <v>1.396960877242837</v>
      </c>
      <c r="U230" t="n">
        <v>8.918059841717426</v>
      </c>
      <c r="V230" t="n">
        <v>0.1566440349175558</v>
      </c>
    </row>
    <row r="231">
      <c r="B231" t="inlineStr">
        <is>
          <t>prim</t>
        </is>
      </c>
      <c r="C231" t="n">
        <v>6</v>
      </c>
      <c r="D231" t="inlineStr">
        <is>
          <t xml:space="preserve">yes
</t>
        </is>
      </c>
      <c r="E231" t="n">
        <v>1</v>
      </c>
      <c r="F231" t="n">
        <v>-0.0545</v>
      </c>
      <c r="G231" t="n">
        <v>0.2044</v>
      </c>
      <c r="I231" s="70">
        <f>(1+F231-F230)^(1/C231)-1</f>
        <v/>
      </c>
      <c r="J231">
        <f>I231*100</f>
        <v/>
      </c>
      <c r="K231">
        <f>F231/G231</f>
        <v/>
      </c>
      <c r="O231" s="73">
        <f>J231</f>
        <v/>
      </c>
      <c r="P231" s="73">
        <f>IF(K231&gt;0,J231/K231,-J231/K231)</f>
        <v/>
      </c>
      <c r="Q231" s="73">
        <f>O231/P231</f>
        <v/>
      </c>
      <c r="T231" t="n">
        <v>3.198268534221138</v>
      </c>
      <c r="U231" t="n">
        <v>4.133738069455789</v>
      </c>
      <c r="V231" t="n">
        <v>0.7736988847583645</v>
      </c>
    </row>
    <row r="232">
      <c r="B232" t="inlineStr">
        <is>
          <t>sec</t>
        </is>
      </c>
      <c r="C232" t="n">
        <v>6</v>
      </c>
      <c r="D232" t="inlineStr">
        <is>
          <t xml:space="preserve">yes
</t>
        </is>
      </c>
      <c r="E232" t="n">
        <v>1</v>
      </c>
      <c r="F232" t="n">
        <v>0.0323</v>
      </c>
      <c r="G232" t="n">
        <v>0.2062</v>
      </c>
      <c r="I232" s="70">
        <f>(1+F232-F231)^(1/C232)-1</f>
        <v/>
      </c>
      <c r="J232">
        <f>I232*100</f>
        <v/>
      </c>
      <c r="K232">
        <f>F232/G232</f>
        <v/>
      </c>
      <c r="O232" s="73">
        <f>J232</f>
        <v/>
      </c>
      <c r="P232" s="73">
        <f>IF(K232&gt;0,J232/K232,-J232/K232)</f>
        <v/>
      </c>
      <c r="Q232" s="73">
        <f>O232/P232</f>
        <v/>
      </c>
      <c r="T232" t="n">
        <v>4.389378876564232</v>
      </c>
      <c r="U232" t="n">
        <v>3.324730220219546</v>
      </c>
      <c r="V232" t="n">
        <v>1.320221066319896</v>
      </c>
    </row>
    <row r="233">
      <c r="B233" t="inlineStr">
        <is>
          <t>tert</t>
        </is>
      </c>
      <c r="C233" t="n">
        <v>4</v>
      </c>
      <c r="D233" t="inlineStr">
        <is>
          <t xml:space="preserve">yes
</t>
        </is>
      </c>
      <c r="E233" t="n">
        <v>1</v>
      </c>
      <c r="F233" t="n">
        <v>0.1665</v>
      </c>
      <c r="G233" t="n">
        <v>0.2152</v>
      </c>
      <c r="I233" s="70">
        <f>(1+F233-F232)^(1/C233)-1</f>
        <v/>
      </c>
      <c r="J233">
        <f>I233*100</f>
        <v/>
      </c>
      <c r="K233">
        <f>F233/G233</f>
        <v/>
      </c>
      <c r="O233" s="73">
        <f>J233</f>
        <v/>
      </c>
      <c r="P233" s="73">
        <f>IF(K233&gt;0,J233/K233,-J233/K233)</f>
        <v/>
      </c>
      <c r="Q233" s="73">
        <f>O233/P233</f>
        <v/>
      </c>
      <c r="T233" t="n">
        <v>1.245564071142757</v>
      </c>
      <c r="U233" t="n">
        <v>3.485345203556415</v>
      </c>
      <c r="V233" t="n">
        <v>0.3573717948717949</v>
      </c>
    </row>
    <row r="234">
      <c r="B234" t="inlineStr">
        <is>
          <t>postgrad</t>
        </is>
      </c>
      <c r="C234" t="n">
        <v>5</v>
      </c>
      <c r="D234" t="inlineStr">
        <is>
          <t xml:space="preserve">yes
</t>
        </is>
      </c>
      <c r="E234" t="n">
        <v>1</v>
      </c>
      <c r="F234" t="n">
        <v>0.4061</v>
      </c>
      <c r="G234" t="n">
        <v>0.3076</v>
      </c>
      <c r="I234" s="70">
        <f>(1+F234-F233)^(1/C234)-1</f>
        <v/>
      </c>
      <c r="J234">
        <f>I234*100</f>
        <v/>
      </c>
      <c r="K234">
        <f>F234/G234</f>
        <v/>
      </c>
      <c r="O234" s="73">
        <f>J234</f>
        <v/>
      </c>
      <c r="P234" s="73">
        <f>IF(K234&gt;0,J234/K234,-J234/K234)</f>
        <v/>
      </c>
      <c r="Q234" s="73">
        <f>O234/P234</f>
        <v/>
      </c>
      <c r="T234" t="n">
        <v>3.136810444224403</v>
      </c>
      <c r="U234" t="n">
        <v>4.300206856237404</v>
      </c>
      <c r="V234" t="n">
        <v>0.7294557097118463</v>
      </c>
    </row>
    <row r="235">
      <c r="B235" t="inlineStr">
        <is>
          <t>no educ</t>
        </is>
      </c>
      <c r="C235" t="n">
        <v>0</v>
      </c>
      <c r="D235" t="inlineStr">
        <is>
          <t xml:space="preserve">yes
</t>
        </is>
      </c>
      <c r="E235" t="n">
        <v>2</v>
      </c>
      <c r="F235" t="n">
        <v>-0.144</v>
      </c>
      <c r="G235" t="n">
        <v>0.1892</v>
      </c>
      <c r="I235" s="70" t="inlineStr">
        <is>
          <t>X</t>
        </is>
      </c>
      <c r="J235" s="70" t="inlineStr">
        <is>
          <t>X</t>
        </is>
      </c>
      <c r="K235" s="70" t="inlineStr">
        <is>
          <t>X</t>
        </is>
      </c>
      <c r="O235" s="73" t="inlineStr">
        <is>
          <t>X</t>
        </is>
      </c>
      <c r="P235" s="73" t="inlineStr">
        <is>
          <t>X</t>
        </is>
      </c>
      <c r="Q235" s="73" t="inlineStr">
        <is>
          <t>X</t>
        </is>
      </c>
      <c r="T235" t="n">
        <v>9.038943310000391</v>
      </c>
      <c r="U235" t="n">
        <v>3.096203550672495</v>
      </c>
      <c r="V235" t="n">
        <v>2.919363395225464</v>
      </c>
    </row>
    <row r="236">
      <c r="B236" t="inlineStr">
        <is>
          <t>prim</t>
        </is>
      </c>
      <c r="C236" t="n">
        <v>6</v>
      </c>
      <c r="D236" t="inlineStr">
        <is>
          <t xml:space="preserve">yes
</t>
        </is>
      </c>
      <c r="E236" t="n">
        <v>2</v>
      </c>
      <c r="F236" t="n">
        <v>-0.0669</v>
      </c>
      <c r="G236" t="n">
        <v>0.1872</v>
      </c>
      <c r="I236" s="70">
        <f>(1+F236-F235)^(1/C236)-1</f>
        <v/>
      </c>
      <c r="J236">
        <f>I236*100</f>
        <v/>
      </c>
      <c r="K236">
        <f>F236/G236</f>
        <v/>
      </c>
      <c r="O236" s="73">
        <f>J236</f>
        <v/>
      </c>
      <c r="P236" s="73">
        <f>IF(K236&gt;0,J236/K236,-J236/K236)</f>
        <v/>
      </c>
      <c r="Q236" s="73">
        <f>O236/P236</f>
        <v/>
      </c>
      <c r="T236" t="n">
        <v>10.99264554445076</v>
      </c>
      <c r="U236" t="n">
        <v>2.014606160276327</v>
      </c>
      <c r="V236" t="n">
        <v>5.456473707467962</v>
      </c>
    </row>
    <row r="237">
      <c r="B237" t="inlineStr">
        <is>
          <t>sec</t>
        </is>
      </c>
      <c r="C237" t="n">
        <v>6</v>
      </c>
      <c r="D237" t="inlineStr">
        <is>
          <t xml:space="preserve">yes
</t>
        </is>
      </c>
      <c r="E237" t="n">
        <v>2</v>
      </c>
      <c r="F237" t="n">
        <v>0.1367</v>
      </c>
      <c r="G237" t="n">
        <v>0.1874</v>
      </c>
      <c r="I237" s="70">
        <f>(1+F237-F236)^(1/C237)-1</f>
        <v/>
      </c>
      <c r="J237">
        <f>I237*100</f>
        <v/>
      </c>
      <c r="K237">
        <f>F237/G237</f>
        <v/>
      </c>
      <c r="O237" s="73">
        <f>J237</f>
        <v/>
      </c>
      <c r="P237" s="73">
        <f>IF(K237&gt;0,J237/K237,-J237/K237)</f>
        <v/>
      </c>
      <c r="Q237" s="73">
        <f>O237/P237</f>
        <v/>
      </c>
    </row>
    <row r="238">
      <c r="B238" t="inlineStr">
        <is>
          <t>tert</t>
        </is>
      </c>
      <c r="C238" t="n">
        <v>4</v>
      </c>
      <c r="D238" t="inlineStr">
        <is>
          <t xml:space="preserve">yes
</t>
        </is>
      </c>
      <c r="E238" t="n">
        <v>2</v>
      </c>
      <c r="F238" t="n">
        <v>0.5503</v>
      </c>
      <c r="G238" t="n">
        <v>0.1885</v>
      </c>
      <c r="I238" s="70">
        <f>(1+F238-F237)^(1/C238)-1</f>
        <v/>
      </c>
      <c r="J238">
        <f>I238*100</f>
        <v/>
      </c>
      <c r="K238">
        <f>F238/G238</f>
        <v/>
      </c>
      <c r="O238" s="73">
        <f>J238</f>
        <v/>
      </c>
      <c r="P238" s="73">
        <f>IF(K238&gt;0,J238/K238,-J238/K238)</f>
        <v/>
      </c>
      <c r="Q238" s="73">
        <f>O238/P238</f>
        <v/>
      </c>
    </row>
    <row r="239">
      <c r="B239" t="inlineStr">
        <is>
          <t>postgrad</t>
        </is>
      </c>
      <c r="C239" t="n">
        <v>5</v>
      </c>
      <c r="D239" t="inlineStr">
        <is>
          <t xml:space="preserve">yes
</t>
        </is>
      </c>
      <c r="E239" t="n">
        <v>2</v>
      </c>
      <c r="F239" t="n">
        <v>1.2348</v>
      </c>
      <c r="G239" t="n">
        <v>0.2263</v>
      </c>
      <c r="I239" s="70">
        <f>(1+F239-F238)^(1/C239)-1</f>
        <v/>
      </c>
      <c r="J239">
        <f>I239*100</f>
        <v/>
      </c>
      <c r="K239">
        <f>F239/G239</f>
        <v/>
      </c>
      <c r="O239" s="73">
        <f>J239</f>
        <v/>
      </c>
      <c r="P239" s="73">
        <f>IF(K239&gt;0,J239/K239,-J239/K239)</f>
        <v/>
      </c>
      <c r="Q239" s="73">
        <f>O239/P239</f>
        <v/>
      </c>
    </row>
    <row r="242">
      <c r="A242" s="75" t="inlineStr">
        <is>
          <t>Mphuka &amp; Simumba (2012)</t>
        </is>
      </c>
    </row>
    <row r="243">
      <c r="C243" t="inlineStr">
        <is>
          <t>Educational atttainment</t>
        </is>
      </c>
    </row>
    <row r="245">
      <c r="D245" t="inlineStr">
        <is>
          <t>s1</t>
        </is>
      </c>
      <c r="E245" t="inlineStr">
        <is>
          <t>s2</t>
        </is>
      </c>
      <c r="F245" t="inlineStr">
        <is>
          <t>s3</t>
        </is>
      </c>
      <c r="G245" t="inlineStr">
        <is>
          <t>s4</t>
        </is>
      </c>
      <c r="H245" t="inlineStr">
        <is>
          <t>avg</t>
        </is>
      </c>
      <c r="J245" t="inlineStr">
        <is>
          <t>years of education</t>
        </is>
      </c>
      <c r="K245" t="inlineStr">
        <is>
          <t>weight</t>
        </is>
      </c>
    </row>
    <row r="246">
      <c r="C246" t="inlineStr">
        <is>
          <t>none</t>
        </is>
      </c>
      <c r="D246" t="n">
        <v>22.08</v>
      </c>
      <c r="E246" t="n">
        <v>21.7</v>
      </c>
      <c r="F246" t="n">
        <v>12.7</v>
      </c>
      <c r="G246" t="n">
        <v>15.3</v>
      </c>
      <c r="H246">
        <f>AVERAGE(D246:G246)/100</f>
        <v/>
      </c>
      <c r="J246" t="n">
        <v>0</v>
      </c>
      <c r="K246">
        <f>H246*J246</f>
        <v/>
      </c>
    </row>
    <row r="247">
      <c r="C247" t="inlineStr">
        <is>
          <t>prim</t>
        </is>
      </c>
      <c r="D247" t="n">
        <v>49.66</v>
      </c>
      <c r="E247" t="n">
        <v>52.1</v>
      </c>
      <c r="F247" t="n">
        <v>69.2</v>
      </c>
      <c r="G247" t="n">
        <v>67.2</v>
      </c>
      <c r="H247">
        <f>AVERAGE(D247:G247)/100</f>
        <v/>
      </c>
      <c r="J247" t="n">
        <v>7</v>
      </c>
      <c r="K247">
        <f>H247*J247</f>
        <v/>
      </c>
    </row>
    <row r="248">
      <c r="C248" t="inlineStr">
        <is>
          <t>sec</t>
        </is>
      </c>
      <c r="D248" t="n">
        <v>20.44</v>
      </c>
      <c r="E248" t="n">
        <v>22.4</v>
      </c>
      <c r="F248" t="n">
        <v>15.9</v>
      </c>
      <c r="G248" t="n">
        <v>16.61</v>
      </c>
      <c r="H248">
        <f>AVERAGE(D248:G248)/100</f>
        <v/>
      </c>
      <c r="J248" t="n">
        <v>12</v>
      </c>
      <c r="K248">
        <f>H248*J248</f>
        <v/>
      </c>
    </row>
    <row r="249">
      <c r="C249" t="inlineStr">
        <is>
          <t>higher</t>
        </is>
      </c>
      <c r="D249" t="n">
        <v>7.82</v>
      </c>
      <c r="E249" t="n">
        <v>3.8</v>
      </c>
      <c r="F249" t="n">
        <v>2.3</v>
      </c>
      <c r="G249" t="n">
        <v>0.88</v>
      </c>
      <c r="H249">
        <f>AVERAGE(D249:G249)/100</f>
        <v/>
      </c>
      <c r="J249" t="n">
        <v>16</v>
      </c>
      <c r="K249">
        <f>H249*J249</f>
        <v/>
      </c>
    </row>
    <row r="250">
      <c r="H250" s="82">
        <f>SUM(H246:H249)</f>
        <v/>
      </c>
      <c r="J250" t="inlineStr">
        <is>
          <t>TOTAL</t>
        </is>
      </c>
      <c r="K250">
        <f>SUM(K246:K249)</f>
        <v/>
      </c>
    </row>
    <row r="253">
      <c r="A253" s="75" t="inlineStr">
        <is>
          <t>Aslam (2007)</t>
        </is>
      </c>
    </row>
    <row r="255">
      <c r="C255" t="inlineStr">
        <is>
          <t>Table 7</t>
        </is>
      </c>
    </row>
    <row r="257">
      <c r="C257" t="inlineStr">
        <is>
          <t>Years abs</t>
        </is>
      </c>
      <c r="D257" t="inlineStr">
        <is>
          <t>years_accurate</t>
        </is>
      </c>
      <c r="E257" t="inlineStr">
        <is>
          <t>Years</t>
        </is>
      </c>
      <c r="F257" t="inlineStr">
        <is>
          <t>gender</t>
        </is>
      </c>
      <c r="G257" t="inlineStr">
        <is>
          <t>coef</t>
        </is>
      </c>
      <c r="H257" s="72" t="inlineStr">
        <is>
          <t>se</t>
        </is>
      </c>
      <c r="J257" t="inlineStr">
        <is>
          <t>return</t>
        </is>
      </c>
      <c r="K257" t="inlineStr">
        <is>
          <t>return_perc</t>
        </is>
      </c>
      <c r="L257" t="inlineStr">
        <is>
          <t>expected_return</t>
        </is>
      </c>
      <c r="M257" t="inlineStr">
        <is>
          <t>t</t>
        </is>
      </c>
      <c r="Q257" t="inlineStr">
        <is>
          <t>return</t>
        </is>
      </c>
      <c r="R257" t="inlineStr">
        <is>
          <t>se</t>
        </is>
      </c>
      <c r="S257" t="inlineStr">
        <is>
          <t>tstat</t>
        </is>
      </c>
    </row>
    <row r="258">
      <c r="B258" t="inlineStr">
        <is>
          <t>less_prim</t>
        </is>
      </c>
      <c r="C258" t="n">
        <v>0</v>
      </c>
      <c r="D258" t="n">
        <v>0.7</v>
      </c>
      <c r="E258">
        <f>D258</f>
        <v/>
      </c>
      <c r="F258" t="inlineStr">
        <is>
          <t>male</t>
        </is>
      </c>
      <c r="G258" t="n">
        <v>0.011</v>
      </c>
      <c r="H258" t="n">
        <v>0.03</v>
      </c>
      <c r="J258" s="83" t="inlineStr">
        <is>
          <t>X</t>
        </is>
      </c>
      <c r="K258" t="inlineStr">
        <is>
          <t>X</t>
        </is>
      </c>
      <c r="L258" t="inlineStr">
        <is>
          <t>X</t>
        </is>
      </c>
      <c r="M258" t="inlineStr">
        <is>
          <t>X</t>
        </is>
      </c>
      <c r="Q258" s="73" t="inlineStr">
        <is>
          <t>X</t>
        </is>
      </c>
      <c r="R258" s="73" t="inlineStr">
        <is>
          <t>X</t>
        </is>
      </c>
      <c r="S258" s="73" t="inlineStr">
        <is>
          <t>X</t>
        </is>
      </c>
    </row>
    <row r="259">
      <c r="B259" t="inlineStr">
        <is>
          <t>prim</t>
        </is>
      </c>
      <c r="C259" t="n">
        <v>5</v>
      </c>
      <c r="D259" t="n">
        <v>5</v>
      </c>
      <c r="E259">
        <f>D259-D258</f>
        <v/>
      </c>
      <c r="F259" t="inlineStr">
        <is>
          <t>male</t>
        </is>
      </c>
      <c r="G259" t="n">
        <v>0.136</v>
      </c>
      <c r="H259" t="n">
        <v>0.02</v>
      </c>
      <c r="J259">
        <f>(1+G259-G258)^(1/E259)-1</f>
        <v/>
      </c>
      <c r="K259">
        <f>J259*100</f>
        <v/>
      </c>
      <c r="L259" t="n">
        <v>2.7</v>
      </c>
      <c r="M259">
        <f>G259/H259</f>
        <v/>
      </c>
      <c r="Q259" s="73">
        <f>K259</f>
        <v/>
      </c>
      <c r="R259" s="73">
        <f>Q259/S259</f>
        <v/>
      </c>
      <c r="S259" s="73">
        <f>M259</f>
        <v/>
      </c>
    </row>
    <row r="260">
      <c r="B260" t="inlineStr">
        <is>
          <t>middle</t>
        </is>
      </c>
      <c r="C260" t="n">
        <v>8</v>
      </c>
      <c r="D260" t="n">
        <v>7.9</v>
      </c>
      <c r="E260">
        <f>D260-D259</f>
        <v/>
      </c>
      <c r="F260" t="inlineStr">
        <is>
          <t>male</t>
        </is>
      </c>
      <c r="G260" t="n">
        <v>0.271</v>
      </c>
      <c r="H260" t="n">
        <v>0.02</v>
      </c>
      <c r="J260">
        <f>(1+G260-G259)^(1/E260)-1</f>
        <v/>
      </c>
      <c r="K260">
        <f>J260*100</f>
        <v/>
      </c>
      <c r="L260" t="n">
        <v>4.5</v>
      </c>
      <c r="M260">
        <f>G260/H260</f>
        <v/>
      </c>
      <c r="Q260" s="73">
        <f>K260</f>
        <v/>
      </c>
      <c r="R260" s="73">
        <f>Q260/S260</f>
        <v/>
      </c>
      <c r="S260" s="73">
        <f>M260</f>
        <v/>
      </c>
    </row>
    <row r="261">
      <c r="B261" t="inlineStr">
        <is>
          <t>matric</t>
        </is>
      </c>
      <c r="C261" t="n">
        <v>10</v>
      </c>
      <c r="D261" t="n">
        <v>9.800000000000001</v>
      </c>
      <c r="E261">
        <f>D261-D260</f>
        <v/>
      </c>
      <c r="F261" t="inlineStr">
        <is>
          <t>male</t>
        </is>
      </c>
      <c r="G261" t="n">
        <v>0.534</v>
      </c>
      <c r="H261" t="n">
        <v>0.02</v>
      </c>
      <c r="J261">
        <f>(1+G261-G260)^(1/E261)-1</f>
        <v/>
      </c>
      <c r="K261">
        <f>J261*100</f>
        <v/>
      </c>
      <c r="L261" t="n">
        <v>13.2</v>
      </c>
      <c r="M261">
        <f>G261/H261</f>
        <v/>
      </c>
      <c r="Q261" s="73">
        <f>K261</f>
        <v/>
      </c>
      <c r="R261" s="73">
        <f>Q261/S261</f>
        <v/>
      </c>
      <c r="S261" s="73">
        <f>M261</f>
        <v/>
      </c>
    </row>
    <row r="262">
      <c r="B262" t="inlineStr">
        <is>
          <t>inter</t>
        </is>
      </c>
      <c r="C262" t="n">
        <v>12</v>
      </c>
      <c r="D262" t="n">
        <v>11.7</v>
      </c>
      <c r="E262">
        <f>D262-D261</f>
        <v/>
      </c>
      <c r="F262" t="inlineStr">
        <is>
          <t>male</t>
        </is>
      </c>
      <c r="G262" t="n">
        <v>0.762</v>
      </c>
      <c r="H262" t="n">
        <v>0.03</v>
      </c>
      <c r="J262">
        <f>(1+G262-G261)^(1/E262)-1</f>
        <v/>
      </c>
      <c r="K262">
        <f>J262*100</f>
        <v/>
      </c>
      <c r="L262" t="n">
        <v>11.4</v>
      </c>
      <c r="M262">
        <f>G262/H262</f>
        <v/>
      </c>
      <c r="Q262" s="73">
        <f>K262</f>
        <v/>
      </c>
      <c r="R262" s="73">
        <f>Q262/S262</f>
        <v/>
      </c>
      <c r="S262" s="73">
        <f>M262</f>
        <v/>
      </c>
    </row>
    <row r="263">
      <c r="B263" t="inlineStr">
        <is>
          <t>bachelor</t>
        </is>
      </c>
      <c r="C263" t="n">
        <v>14</v>
      </c>
      <c r="D263" t="n">
        <v>13.55</v>
      </c>
      <c r="E263">
        <f>D263-D262</f>
        <v/>
      </c>
      <c r="F263" t="inlineStr">
        <is>
          <t>male</t>
        </is>
      </c>
      <c r="G263" t="n">
        <v>1.07</v>
      </c>
      <c r="H263" t="n">
        <v>0.03</v>
      </c>
      <c r="J263">
        <f>(1+G263-G262)^(1/E263)-1</f>
        <v/>
      </c>
      <c r="K263">
        <f>J263*100</f>
        <v/>
      </c>
      <c r="L263" t="n">
        <v>15.4</v>
      </c>
      <c r="M263">
        <f>G263/H263</f>
        <v/>
      </c>
      <c r="Q263" s="73">
        <f>K263</f>
        <v/>
      </c>
      <c r="R263" s="73">
        <f>Q263/S263</f>
        <v/>
      </c>
      <c r="S263" s="73">
        <f>M263</f>
        <v/>
      </c>
    </row>
    <row r="264">
      <c r="B264" t="inlineStr">
        <is>
          <t>ma_more</t>
        </is>
      </c>
      <c r="C264" t="n">
        <v>16</v>
      </c>
      <c r="D264" t="n">
        <v>15.42</v>
      </c>
      <c r="E264">
        <f>D264-D263</f>
        <v/>
      </c>
      <c r="F264" t="inlineStr">
        <is>
          <t>male</t>
        </is>
      </c>
      <c r="G264" t="n">
        <v>1.371</v>
      </c>
      <c r="H264" t="n">
        <v>0.03</v>
      </c>
      <c r="J264">
        <f>(1+G264-G263)^(1/E264)-1</f>
        <v/>
      </c>
      <c r="K264">
        <f>J264*100</f>
        <v/>
      </c>
      <c r="L264" t="n">
        <v>15.1</v>
      </c>
      <c r="M264">
        <f>G264/H264</f>
        <v/>
      </c>
      <c r="Q264" s="73">
        <f>K264</f>
        <v/>
      </c>
      <c r="R264" s="73">
        <f>Q264/S264</f>
        <v/>
      </c>
      <c r="S264" s="73">
        <f>M264</f>
        <v/>
      </c>
    </row>
    <row r="265">
      <c r="B265" t="inlineStr">
        <is>
          <t>less_prim</t>
        </is>
      </c>
      <c r="C265" t="n">
        <v>0</v>
      </c>
      <c r="D265" t="n">
        <v>0.7</v>
      </c>
      <c r="E265">
        <f>D265</f>
        <v/>
      </c>
      <c r="F265" t="inlineStr">
        <is>
          <t>female</t>
        </is>
      </c>
      <c r="G265" t="n">
        <v>0.334</v>
      </c>
      <c r="H265" t="n">
        <v>0.14</v>
      </c>
      <c r="J265" s="83" t="inlineStr">
        <is>
          <t>X</t>
        </is>
      </c>
      <c r="K265" t="inlineStr">
        <is>
          <t>X</t>
        </is>
      </c>
      <c r="L265" t="inlineStr">
        <is>
          <t>X</t>
        </is>
      </c>
      <c r="M265" t="inlineStr">
        <is>
          <t>X</t>
        </is>
      </c>
      <c r="Q265" s="73" t="inlineStr">
        <is>
          <t>X</t>
        </is>
      </c>
      <c r="R265" s="73" t="inlineStr">
        <is>
          <t>X</t>
        </is>
      </c>
      <c r="S265" s="73" t="inlineStr">
        <is>
          <t>X</t>
        </is>
      </c>
    </row>
    <row r="266">
      <c r="B266" t="inlineStr">
        <is>
          <t>prim</t>
        </is>
      </c>
      <c r="C266" t="n">
        <v>5</v>
      </c>
      <c r="D266" t="n">
        <v>5</v>
      </c>
      <c r="E266">
        <f>D266-D265</f>
        <v/>
      </c>
      <c r="F266" t="inlineStr">
        <is>
          <t>female</t>
        </is>
      </c>
      <c r="G266" t="n">
        <v>0.342</v>
      </c>
      <c r="H266" t="n">
        <v>0.13</v>
      </c>
      <c r="J266">
        <f>(1+G266-G265)^(1/E266)-1</f>
        <v/>
      </c>
      <c r="K266">
        <f>J266*100</f>
        <v/>
      </c>
      <c r="L266" t="n">
        <v>6.8</v>
      </c>
      <c r="M266">
        <f>G266/H266</f>
        <v/>
      </c>
      <c r="Q266" s="73">
        <f>K266</f>
        <v/>
      </c>
      <c r="R266" s="73">
        <f>Q266/S266</f>
        <v/>
      </c>
      <c r="S266" s="73">
        <f>M266</f>
        <v/>
      </c>
    </row>
    <row r="267">
      <c r="B267" t="inlineStr">
        <is>
          <t>middle</t>
        </is>
      </c>
      <c r="C267" t="n">
        <v>8</v>
      </c>
      <c r="D267" t="n">
        <v>7.9</v>
      </c>
      <c r="E267">
        <f>D267-D266</f>
        <v/>
      </c>
      <c r="F267" t="inlineStr">
        <is>
          <t>female</t>
        </is>
      </c>
      <c r="G267" t="n">
        <v>0.958</v>
      </c>
      <c r="H267" t="n">
        <v>0.14</v>
      </c>
      <c r="J267">
        <f>(1+G267-G266)^(1/E267)-1</f>
        <v/>
      </c>
      <c r="K267">
        <f>J267*100</f>
        <v/>
      </c>
      <c r="L267" t="n">
        <v>20.5</v>
      </c>
      <c r="M267">
        <f>G267/H267</f>
        <v/>
      </c>
      <c r="Q267" s="73">
        <f>K267</f>
        <v/>
      </c>
      <c r="R267" s="73">
        <f>Q267/S267</f>
        <v/>
      </c>
      <c r="S267" s="73">
        <f>M267</f>
        <v/>
      </c>
    </row>
    <row r="268">
      <c r="B268" t="inlineStr">
        <is>
          <t>matric</t>
        </is>
      </c>
      <c r="C268" t="n">
        <v>10</v>
      </c>
      <c r="D268" t="n">
        <v>9.800000000000001</v>
      </c>
      <c r="E268">
        <f>D268-D267</f>
        <v/>
      </c>
      <c r="F268" t="inlineStr">
        <is>
          <t>female</t>
        </is>
      </c>
      <c r="G268" t="n">
        <v>1.505</v>
      </c>
      <c r="H268" t="n">
        <v>0.12</v>
      </c>
      <c r="J268">
        <f>(1+G268-G267)^(1/E268)-1</f>
        <v/>
      </c>
      <c r="K268">
        <f>J268*100</f>
        <v/>
      </c>
      <c r="L268" t="n">
        <v>27.4</v>
      </c>
      <c r="M268">
        <f>G268/H268</f>
        <v/>
      </c>
      <c r="Q268" s="73">
        <f>K268</f>
        <v/>
      </c>
      <c r="R268" s="73">
        <f>Q268/S268</f>
        <v/>
      </c>
      <c r="S268" s="73">
        <f>M268</f>
        <v/>
      </c>
    </row>
    <row r="269">
      <c r="B269" t="inlineStr">
        <is>
          <t>inter</t>
        </is>
      </c>
      <c r="C269" t="n">
        <v>12</v>
      </c>
      <c r="D269" t="n">
        <v>11.7</v>
      </c>
      <c r="E269">
        <f>D269-D268</f>
        <v/>
      </c>
      <c r="F269" t="inlineStr">
        <is>
          <t>female</t>
        </is>
      </c>
      <c r="G269" t="n">
        <v>1.843</v>
      </c>
      <c r="H269" t="n">
        <v>0.12</v>
      </c>
      <c r="J269">
        <f>(1+G269-G268)^(1/E269)-1</f>
        <v/>
      </c>
      <c r="K269">
        <f>J269*100</f>
        <v/>
      </c>
      <c r="L269" t="n">
        <v>16.9</v>
      </c>
      <c r="M269">
        <f>G269/H269</f>
        <v/>
      </c>
      <c r="Q269" s="73">
        <f>K269</f>
        <v/>
      </c>
      <c r="R269" s="73">
        <f>Q269/S269</f>
        <v/>
      </c>
      <c r="S269" s="73">
        <f>M269</f>
        <v/>
      </c>
    </row>
    <row r="270">
      <c r="B270" t="inlineStr">
        <is>
          <t>bachelor</t>
        </is>
      </c>
      <c r="C270" t="n">
        <v>14</v>
      </c>
      <c r="D270" t="n">
        <v>13.55</v>
      </c>
      <c r="E270">
        <f>D270-D269</f>
        <v/>
      </c>
      <c r="F270" t="inlineStr">
        <is>
          <t>female</t>
        </is>
      </c>
      <c r="G270" t="n">
        <v>2.294</v>
      </c>
      <c r="H270" t="n">
        <v>0.11</v>
      </c>
      <c r="J270">
        <f>(1+G270-G269)^(1/E270)-1</f>
        <v/>
      </c>
      <c r="K270">
        <f>J270*100</f>
        <v/>
      </c>
      <c r="L270" t="n">
        <v>22.6</v>
      </c>
      <c r="M270">
        <f>G270/H270</f>
        <v/>
      </c>
      <c r="Q270" s="73">
        <f>K270</f>
        <v/>
      </c>
      <c r="R270" s="73">
        <f>Q270/S270</f>
        <v/>
      </c>
      <c r="S270" s="73">
        <f>M270</f>
        <v/>
      </c>
    </row>
    <row r="271">
      <c r="B271" t="inlineStr">
        <is>
          <t>ma_more</t>
        </is>
      </c>
      <c r="C271" t="n">
        <v>16</v>
      </c>
      <c r="D271" t="n">
        <v>15.42</v>
      </c>
      <c r="E271">
        <f>D271-D270</f>
        <v/>
      </c>
      <c r="F271" t="inlineStr">
        <is>
          <t>female</t>
        </is>
      </c>
      <c r="G271" t="n">
        <v>2.909</v>
      </c>
      <c r="H271" t="n">
        <v>0.11</v>
      </c>
      <c r="J271">
        <f>(1+G271-G270)^(1/E271)-1</f>
        <v/>
      </c>
      <c r="K271">
        <f>J271*100</f>
        <v/>
      </c>
      <c r="L271" t="n">
        <v>30.7</v>
      </c>
      <c r="M271">
        <f>G271/H271</f>
        <v/>
      </c>
      <c r="Q271" s="73">
        <f>K271</f>
        <v/>
      </c>
      <c r="R271" s="73">
        <f>Q271/S271</f>
        <v/>
      </c>
      <c r="S271" s="73">
        <f>M271</f>
        <v/>
      </c>
    </row>
    <row r="273">
      <c r="C273" t="inlineStr">
        <is>
          <t>Table 8</t>
        </is>
      </c>
    </row>
    <row r="275">
      <c r="C275" t="inlineStr">
        <is>
          <t>Years abs</t>
        </is>
      </c>
      <c r="D275" t="inlineStr">
        <is>
          <t>years_accurate</t>
        </is>
      </c>
      <c r="E275" t="inlineStr">
        <is>
          <t>Years</t>
        </is>
      </c>
      <c r="F275" t="inlineStr">
        <is>
          <t>gender</t>
        </is>
      </c>
      <c r="G275" t="inlineStr">
        <is>
          <t>coef</t>
        </is>
      </c>
      <c r="H275" s="72" t="inlineStr">
        <is>
          <t>se</t>
        </is>
      </c>
      <c r="J275" t="inlineStr">
        <is>
          <t>return</t>
        </is>
      </c>
      <c r="K275" t="inlineStr">
        <is>
          <t>return_perc</t>
        </is>
      </c>
      <c r="L275" t="inlineStr">
        <is>
          <t>expected_return</t>
        </is>
      </c>
      <c r="M275" t="inlineStr">
        <is>
          <t>t</t>
        </is>
      </c>
      <c r="Q275" t="inlineStr">
        <is>
          <t>return</t>
        </is>
      </c>
      <c r="R275" t="inlineStr">
        <is>
          <t>se</t>
        </is>
      </c>
      <c r="S275" t="inlineStr">
        <is>
          <t>tstat</t>
        </is>
      </c>
    </row>
    <row r="276">
      <c r="B276" t="inlineStr">
        <is>
          <t>less_prim</t>
        </is>
      </c>
      <c r="C276" t="n">
        <v>0</v>
      </c>
      <c r="D276" t="n">
        <v>0.7</v>
      </c>
      <c r="E276">
        <f>D276</f>
        <v/>
      </c>
      <c r="F276" t="inlineStr">
        <is>
          <t>male</t>
        </is>
      </c>
      <c r="G276" t="n">
        <v>0.02</v>
      </c>
      <c r="H276" t="n">
        <v>0.02</v>
      </c>
      <c r="J276" s="83" t="inlineStr">
        <is>
          <t>X</t>
        </is>
      </c>
      <c r="K276" t="inlineStr">
        <is>
          <t>X</t>
        </is>
      </c>
      <c r="L276" t="inlineStr">
        <is>
          <t>X</t>
        </is>
      </c>
      <c r="M276" t="inlineStr">
        <is>
          <t>X</t>
        </is>
      </c>
      <c r="Q276" s="73" t="inlineStr">
        <is>
          <t>X</t>
        </is>
      </c>
      <c r="R276" s="73" t="inlineStr">
        <is>
          <t>X</t>
        </is>
      </c>
      <c r="S276" s="73" t="inlineStr">
        <is>
          <t>X</t>
        </is>
      </c>
    </row>
    <row r="277">
      <c r="B277" t="inlineStr">
        <is>
          <t>prim</t>
        </is>
      </c>
      <c r="C277" t="n">
        <v>5</v>
      </c>
      <c r="D277" t="n">
        <v>5</v>
      </c>
      <c r="E277">
        <f>D277-D276</f>
        <v/>
      </c>
      <c r="F277" t="inlineStr">
        <is>
          <t>male</t>
        </is>
      </c>
      <c r="G277" t="n">
        <v>0.149</v>
      </c>
      <c r="H277" t="n">
        <v>0.02</v>
      </c>
      <c r="J277">
        <f>(1+G277-G276)^(1/E277)-1</f>
        <v/>
      </c>
      <c r="K277">
        <f>J277*100</f>
        <v/>
      </c>
      <c r="L277" t="n">
        <v>2.7</v>
      </c>
      <c r="M277">
        <f>G277/H277</f>
        <v/>
      </c>
      <c r="Q277" s="73">
        <f>K277</f>
        <v/>
      </c>
      <c r="R277" s="73">
        <f>Q277/S277</f>
        <v/>
      </c>
      <c r="S277" s="73">
        <f>M277</f>
        <v/>
      </c>
    </row>
    <row r="278">
      <c r="B278" t="inlineStr">
        <is>
          <t>middle</t>
        </is>
      </c>
      <c r="C278" t="n">
        <v>8</v>
      </c>
      <c r="D278" t="n">
        <v>7.9</v>
      </c>
      <c r="E278">
        <f>D278-D277</f>
        <v/>
      </c>
      <c r="F278" t="inlineStr">
        <is>
          <t>male</t>
        </is>
      </c>
      <c r="G278" t="n">
        <v>0.283</v>
      </c>
      <c r="H278" t="n">
        <v>0.02</v>
      </c>
      <c r="J278">
        <f>(1+G278-G277)^(1/E278)-1</f>
        <v/>
      </c>
      <c r="K278">
        <f>J278*100</f>
        <v/>
      </c>
      <c r="L278" t="n">
        <v>4.5</v>
      </c>
      <c r="M278">
        <f>G278/H278</f>
        <v/>
      </c>
      <c r="Q278" s="73">
        <f>K278</f>
        <v/>
      </c>
      <c r="R278" s="73">
        <f>Q278/S278</f>
        <v/>
      </c>
      <c r="S278" s="73">
        <f>M278</f>
        <v/>
      </c>
    </row>
    <row r="279">
      <c r="B279" t="inlineStr">
        <is>
          <t>matric</t>
        </is>
      </c>
      <c r="C279" t="n">
        <v>10</v>
      </c>
      <c r="D279" t="n">
        <v>9.800000000000001</v>
      </c>
      <c r="E279">
        <f>D279-D278</f>
        <v/>
      </c>
      <c r="F279" t="inlineStr">
        <is>
          <t>male</t>
        </is>
      </c>
      <c r="G279" t="n">
        <v>0.533</v>
      </c>
      <c r="H279" t="n">
        <v>0.02</v>
      </c>
      <c r="J279">
        <f>(1+G279-G278)^(1/E279)-1</f>
        <v/>
      </c>
      <c r="K279">
        <f>J279*100</f>
        <v/>
      </c>
      <c r="L279" t="n">
        <v>13.2</v>
      </c>
      <c r="M279">
        <f>G279/H279</f>
        <v/>
      </c>
      <c r="Q279" s="73">
        <f>K279</f>
        <v/>
      </c>
      <c r="R279" s="73">
        <f>Q279/S279</f>
        <v/>
      </c>
      <c r="S279" s="73">
        <f>M279</f>
        <v/>
      </c>
    </row>
    <row r="280">
      <c r="B280" t="inlineStr">
        <is>
          <t>inter</t>
        </is>
      </c>
      <c r="C280" t="n">
        <v>12</v>
      </c>
      <c r="D280" t="n">
        <v>11.7</v>
      </c>
      <c r="E280">
        <f>D280-D279</f>
        <v/>
      </c>
      <c r="F280" t="inlineStr">
        <is>
          <t>male</t>
        </is>
      </c>
      <c r="G280" t="n">
        <v>0.732</v>
      </c>
      <c r="H280" t="n">
        <v>0.03</v>
      </c>
      <c r="J280">
        <f>(1+G280-G279)^(1/E280)-1</f>
        <v/>
      </c>
      <c r="K280">
        <f>J280*100</f>
        <v/>
      </c>
      <c r="L280" t="n">
        <v>11.4</v>
      </c>
      <c r="M280">
        <f>G280/H280</f>
        <v/>
      </c>
      <c r="Q280" s="73">
        <f>K280</f>
        <v/>
      </c>
      <c r="R280" s="73">
        <f>Q280/S280</f>
        <v/>
      </c>
      <c r="S280" s="73">
        <f>M280</f>
        <v/>
      </c>
    </row>
    <row r="281">
      <c r="B281" t="inlineStr">
        <is>
          <t>bachelor</t>
        </is>
      </c>
      <c r="C281" t="n">
        <v>14</v>
      </c>
      <c r="D281" t="n">
        <v>13.55</v>
      </c>
      <c r="E281">
        <f>D281-D280</f>
        <v/>
      </c>
      <c r="F281" t="inlineStr">
        <is>
          <t>male</t>
        </is>
      </c>
      <c r="G281" t="n">
        <v>0.991</v>
      </c>
      <c r="H281" t="n">
        <v>0.03</v>
      </c>
      <c r="J281">
        <f>(1+G281-G280)^(1/E281)-1</f>
        <v/>
      </c>
      <c r="K281">
        <f>J281*100</f>
        <v/>
      </c>
      <c r="L281" t="n">
        <v>15.4</v>
      </c>
      <c r="M281">
        <f>G281/H281</f>
        <v/>
      </c>
      <c r="Q281" s="73">
        <f>K281</f>
        <v/>
      </c>
      <c r="R281" s="73">
        <f>Q281/S281</f>
        <v/>
      </c>
      <c r="S281" s="73">
        <f>M281</f>
        <v/>
      </c>
    </row>
    <row r="282">
      <c r="B282" t="inlineStr">
        <is>
          <t>ma_more</t>
        </is>
      </c>
      <c r="C282" t="n">
        <v>16</v>
      </c>
      <c r="D282" t="n">
        <v>15.42</v>
      </c>
      <c r="E282">
        <f>D282-D281</f>
        <v/>
      </c>
      <c r="F282" t="inlineStr">
        <is>
          <t>male</t>
        </is>
      </c>
      <c r="G282" t="n">
        <v>1.246</v>
      </c>
      <c r="H282" t="n">
        <v>0.03</v>
      </c>
      <c r="J282">
        <f>(1+G282-G281)^(1/E282)-1</f>
        <v/>
      </c>
      <c r="K282">
        <f>J282*100</f>
        <v/>
      </c>
      <c r="L282" t="n">
        <v>15.1</v>
      </c>
      <c r="M282">
        <f>G282/H282</f>
        <v/>
      </c>
      <c r="Q282" s="73">
        <f>K282</f>
        <v/>
      </c>
      <c r="R282" s="73">
        <f>Q282/S282</f>
        <v/>
      </c>
      <c r="S282" s="73">
        <f>M282</f>
        <v/>
      </c>
    </row>
    <row r="283">
      <c r="B283" t="inlineStr">
        <is>
          <t>less_prim</t>
        </is>
      </c>
      <c r="C283" t="n">
        <v>0</v>
      </c>
      <c r="D283" t="n">
        <v>0.7</v>
      </c>
      <c r="E283">
        <f>D283</f>
        <v/>
      </c>
      <c r="F283" t="inlineStr">
        <is>
          <t>female</t>
        </is>
      </c>
      <c r="G283" t="n">
        <v>0.334</v>
      </c>
      <c r="H283" t="n">
        <v>0.13</v>
      </c>
      <c r="J283" s="83" t="inlineStr">
        <is>
          <t>X</t>
        </is>
      </c>
      <c r="K283" t="inlineStr">
        <is>
          <t>X</t>
        </is>
      </c>
      <c r="L283" t="inlineStr">
        <is>
          <t>X</t>
        </is>
      </c>
      <c r="M283" t="inlineStr">
        <is>
          <t>X</t>
        </is>
      </c>
      <c r="Q283" s="73" t="inlineStr">
        <is>
          <t>X</t>
        </is>
      </c>
      <c r="R283" s="73" t="inlineStr">
        <is>
          <t>X</t>
        </is>
      </c>
      <c r="S283" s="73" t="inlineStr">
        <is>
          <t>X</t>
        </is>
      </c>
    </row>
    <row r="284">
      <c r="B284" t="inlineStr">
        <is>
          <t>prim</t>
        </is>
      </c>
      <c r="C284" t="n">
        <v>5</v>
      </c>
      <c r="D284" t="n">
        <v>5</v>
      </c>
      <c r="E284">
        <f>D284-D283</f>
        <v/>
      </c>
      <c r="F284" t="inlineStr">
        <is>
          <t>female</t>
        </is>
      </c>
      <c r="G284" t="n">
        <v>0.343</v>
      </c>
      <c r="H284" t="n">
        <v>0.12</v>
      </c>
      <c r="J284">
        <f>(1+G284-G283)^(1/E284)-1</f>
        <v/>
      </c>
      <c r="K284">
        <f>J284*100</f>
        <v/>
      </c>
      <c r="L284" t="n">
        <v>6.8</v>
      </c>
      <c r="M284">
        <f>G284/H284</f>
        <v/>
      </c>
      <c r="Q284" s="73">
        <f>K284</f>
        <v/>
      </c>
      <c r="R284" s="73">
        <f>Q284/S284</f>
        <v/>
      </c>
      <c r="S284" s="73">
        <f>M284</f>
        <v/>
      </c>
    </row>
    <row r="285">
      <c r="B285" t="inlineStr">
        <is>
          <t>middle</t>
        </is>
      </c>
      <c r="C285" t="n">
        <v>8</v>
      </c>
      <c r="D285" t="n">
        <v>7.9</v>
      </c>
      <c r="E285">
        <f>D285-D284</f>
        <v/>
      </c>
      <c r="F285" t="inlineStr">
        <is>
          <t>female</t>
        </is>
      </c>
      <c r="G285" t="n">
        <v>0.958</v>
      </c>
      <c r="H285" t="n">
        <v>0.14</v>
      </c>
      <c r="J285">
        <f>(1+G285-G284)^(1/E285)-1</f>
        <v/>
      </c>
      <c r="K285">
        <f>J285*100</f>
        <v/>
      </c>
      <c r="L285" t="n">
        <v>20.5</v>
      </c>
      <c r="M285">
        <f>G285/H285</f>
        <v/>
      </c>
      <c r="Q285" s="73">
        <f>K285</f>
        <v/>
      </c>
      <c r="R285" s="73">
        <f>Q285/S285</f>
        <v/>
      </c>
      <c r="S285" s="73">
        <f>M285</f>
        <v/>
      </c>
    </row>
    <row r="286">
      <c r="B286" t="inlineStr">
        <is>
          <t>matric</t>
        </is>
      </c>
      <c r="C286" t="n">
        <v>10</v>
      </c>
      <c r="D286" t="n">
        <v>9.800000000000001</v>
      </c>
      <c r="E286">
        <f>D286-D285</f>
        <v/>
      </c>
      <c r="F286" t="inlineStr">
        <is>
          <t>female</t>
        </is>
      </c>
      <c r="G286" t="n">
        <v>1.504</v>
      </c>
      <c r="H286" t="n">
        <v>0.1</v>
      </c>
      <c r="J286">
        <f>(1+G286-G285)^(1/E286)-1</f>
        <v/>
      </c>
      <c r="K286">
        <f>J286*100</f>
        <v/>
      </c>
      <c r="L286" t="n">
        <v>27.4</v>
      </c>
      <c r="M286">
        <f>G286/H286</f>
        <v/>
      </c>
      <c r="Q286" s="73">
        <f>K286</f>
        <v/>
      </c>
      <c r="R286" s="73">
        <f>Q286/S286</f>
        <v/>
      </c>
      <c r="S286" s="73">
        <f>M286</f>
        <v/>
      </c>
    </row>
    <row r="287">
      <c r="B287" t="inlineStr">
        <is>
          <t>inter</t>
        </is>
      </c>
      <c r="C287" t="n">
        <v>12</v>
      </c>
      <c r="D287" t="n">
        <v>11.7</v>
      </c>
      <c r="E287">
        <f>D287-D286</f>
        <v/>
      </c>
      <c r="F287" t="inlineStr">
        <is>
          <t>female</t>
        </is>
      </c>
      <c r="G287" t="n">
        <v>1.842</v>
      </c>
      <c r="H287" t="n">
        <v>0.15</v>
      </c>
      <c r="J287">
        <f>(1+G287-G286)^(1/E287)-1</f>
        <v/>
      </c>
      <c r="K287">
        <f>J287*100</f>
        <v/>
      </c>
      <c r="L287" t="n">
        <v>16.9</v>
      </c>
      <c r="M287">
        <f>G287/H287</f>
        <v/>
      </c>
      <c r="Q287" s="73">
        <f>K287</f>
        <v/>
      </c>
      <c r="R287" s="73">
        <f>Q287/S287</f>
        <v/>
      </c>
      <c r="S287" s="73">
        <f>M287</f>
        <v/>
      </c>
    </row>
    <row r="288">
      <c r="B288" t="inlineStr">
        <is>
          <t>bachelor</t>
        </is>
      </c>
      <c r="C288" t="n">
        <v>14</v>
      </c>
      <c r="D288" t="n">
        <v>13.55</v>
      </c>
      <c r="E288">
        <f>D288-D287</f>
        <v/>
      </c>
      <c r="F288" t="inlineStr">
        <is>
          <t>female</t>
        </is>
      </c>
      <c r="G288" t="n">
        <v>2.293</v>
      </c>
      <c r="H288" t="n">
        <v>0.18</v>
      </c>
      <c r="J288">
        <f>(1+G288-G287)^(1/E288)-1</f>
        <v/>
      </c>
      <c r="K288">
        <f>J288*100</f>
        <v/>
      </c>
      <c r="L288" t="n">
        <v>22.6</v>
      </c>
      <c r="M288">
        <f>G288/H288</f>
        <v/>
      </c>
      <c r="Q288" s="73">
        <f>K288</f>
        <v/>
      </c>
      <c r="R288" s="73">
        <f>Q288/S288</f>
        <v/>
      </c>
      <c r="S288" s="73">
        <f>M288</f>
        <v/>
      </c>
    </row>
    <row r="289">
      <c r="B289" t="inlineStr">
        <is>
          <t>ma_more</t>
        </is>
      </c>
      <c r="C289" t="n">
        <v>16</v>
      </c>
      <c r="D289" t="n">
        <v>15.42</v>
      </c>
      <c r="E289">
        <f>D289-D288</f>
        <v/>
      </c>
      <c r="F289" t="inlineStr">
        <is>
          <t>female</t>
        </is>
      </c>
      <c r="G289" t="n">
        <v>2.908</v>
      </c>
      <c r="H289" t="n">
        <v>0.28</v>
      </c>
      <c r="J289">
        <f>(1+G289-G288)^(1/E289)-1</f>
        <v/>
      </c>
      <c r="K289">
        <f>J289*100</f>
        <v/>
      </c>
      <c r="L289" t="n">
        <v>30.7</v>
      </c>
      <c r="M289">
        <f>G289/H289</f>
        <v/>
      </c>
      <c r="Q289" s="73">
        <f>K289</f>
        <v/>
      </c>
      <c r="R289" s="73">
        <f>Q289/S289</f>
        <v/>
      </c>
      <c r="S289" s="73">
        <f>M289</f>
        <v/>
      </c>
    </row>
    <row r="292">
      <c r="A292" s="75" t="inlineStr">
        <is>
          <t>Aromolan (2006)</t>
        </is>
      </c>
    </row>
    <row r="293">
      <c r="G293" t="inlineStr">
        <is>
          <t>Enrolment rate</t>
        </is>
      </c>
    </row>
    <row r="294">
      <c r="C294" t="inlineStr">
        <is>
          <t>Status</t>
        </is>
      </c>
      <c r="D294" t="inlineStr">
        <is>
          <t>Gender</t>
        </is>
      </c>
      <c r="H294" t="inlineStr">
        <is>
          <t>Male</t>
        </is>
      </c>
      <c r="I294" t="inlineStr">
        <is>
          <t>Female</t>
        </is>
      </c>
      <c r="J294" t="inlineStr">
        <is>
          <t>Male total</t>
        </is>
      </c>
      <c r="K294" t="inlineStr">
        <is>
          <t>Female total</t>
        </is>
      </c>
    </row>
    <row r="295">
      <c r="C295" t="inlineStr">
        <is>
          <t>Wage earner</t>
        </is>
      </c>
      <c r="D295" t="inlineStr">
        <is>
          <t>Male</t>
        </is>
      </c>
      <c r="E295" t="n">
        <v>9065</v>
      </c>
      <c r="G295" t="inlineStr">
        <is>
          <t>None</t>
        </is>
      </c>
      <c r="H295" t="n">
        <v>1</v>
      </c>
      <c r="I295" t="n">
        <v>1</v>
      </c>
      <c r="J295">
        <f>H295-H296</f>
        <v/>
      </c>
      <c r="K295">
        <f>I295-I296</f>
        <v/>
      </c>
    </row>
    <row r="296">
      <c r="C296" t="inlineStr">
        <is>
          <t>Self-emp</t>
        </is>
      </c>
      <c r="D296" t="inlineStr">
        <is>
          <t>Male</t>
        </is>
      </c>
      <c r="E296" t="n">
        <v>55135</v>
      </c>
      <c r="G296" t="inlineStr">
        <is>
          <t>Prim</t>
        </is>
      </c>
      <c r="H296" t="n">
        <v>0.89</v>
      </c>
      <c r="I296" t="n">
        <v>0.74</v>
      </c>
      <c r="J296">
        <f>H296-H297</f>
        <v/>
      </c>
      <c r="K296">
        <f>I296-I297</f>
        <v/>
      </c>
    </row>
    <row r="297">
      <c r="C297" t="inlineStr">
        <is>
          <t>Wage earner</t>
        </is>
      </c>
      <c r="D297" t="inlineStr">
        <is>
          <t>Female</t>
        </is>
      </c>
      <c r="E297" t="n">
        <v>3135</v>
      </c>
      <c r="G297" t="inlineStr">
        <is>
          <t>Sec</t>
        </is>
      </c>
      <c r="H297" t="n">
        <v>0.37</v>
      </c>
      <c r="I297" t="n">
        <v>0.27</v>
      </c>
      <c r="J297">
        <f>H297-H298</f>
        <v/>
      </c>
      <c r="K297">
        <f>I297-I298</f>
        <v/>
      </c>
    </row>
    <row r="298">
      <c r="C298" t="inlineStr">
        <is>
          <t>Self-emp</t>
        </is>
      </c>
      <c r="D298" t="inlineStr">
        <is>
          <t>Female</t>
        </is>
      </c>
      <c r="E298" t="n">
        <v>24826</v>
      </c>
      <c r="G298" t="inlineStr">
        <is>
          <t>Higher</t>
        </is>
      </c>
      <c r="H298" t="n">
        <v>0.06</v>
      </c>
      <c r="I298" t="n">
        <v>0.023</v>
      </c>
      <c r="J298">
        <f>H298-H299</f>
        <v/>
      </c>
      <c r="K298">
        <f>I298-I299</f>
        <v/>
      </c>
    </row>
    <row r="299">
      <c r="J299">
        <f>SUM(J295:J298)</f>
        <v/>
      </c>
      <c r="K299">
        <f>SUM(K295:K298)</f>
        <v/>
      </c>
    </row>
    <row r="301">
      <c r="A301" s="75" t="inlineStr">
        <is>
          <t>Salehi-Isfahani et al. (2009)</t>
        </is>
      </c>
    </row>
    <row r="304">
      <c r="C304" s="76" t="inlineStr">
        <is>
          <t>Table 14</t>
        </is>
      </c>
    </row>
    <row r="306">
      <c r="D306" t="inlineStr">
        <is>
          <t>Years</t>
        </is>
      </c>
      <c r="E306" t="inlineStr">
        <is>
          <t>country</t>
        </is>
      </c>
      <c r="F306" t="inlineStr">
        <is>
          <t>year</t>
        </is>
      </c>
      <c r="G306" t="inlineStr">
        <is>
          <t>coef</t>
        </is>
      </c>
      <c r="H306" s="72" t="inlineStr">
        <is>
          <t>se</t>
        </is>
      </c>
      <c r="K306" t="inlineStr">
        <is>
          <t>return</t>
        </is>
      </c>
      <c r="L306" t="inlineStr">
        <is>
          <t>return_perc</t>
        </is>
      </c>
      <c r="M306" t="inlineStr">
        <is>
          <t>t</t>
        </is>
      </c>
      <c r="R306" t="inlineStr">
        <is>
          <t>return</t>
        </is>
      </c>
      <c r="S306" t="inlineStr">
        <is>
          <t>se</t>
        </is>
      </c>
      <c r="T306" t="inlineStr">
        <is>
          <t>tstat</t>
        </is>
      </c>
    </row>
    <row r="307">
      <c r="C307" t="inlineStr">
        <is>
          <t>prim</t>
        </is>
      </c>
      <c r="D307" t="n">
        <v>5</v>
      </c>
      <c r="E307" t="inlineStr">
        <is>
          <t>Egypt</t>
        </is>
      </c>
      <c r="F307" t="n">
        <v>1988</v>
      </c>
      <c r="G307" t="n">
        <v>0.027</v>
      </c>
      <c r="H307" t="n">
        <v>0.047</v>
      </c>
      <c r="K307" s="83">
        <f>(1+G307)^(1/D307)-1</f>
        <v/>
      </c>
      <c r="L307">
        <f>K307*100</f>
        <v/>
      </c>
      <c r="M307">
        <f>G307/H307</f>
        <v/>
      </c>
      <c r="R307" s="73">
        <f>L307</f>
        <v/>
      </c>
      <c r="S307" s="73">
        <f>R307/T307</f>
        <v/>
      </c>
      <c r="T307" s="73">
        <f>M307</f>
        <v/>
      </c>
    </row>
    <row r="308">
      <c r="C308" t="inlineStr">
        <is>
          <t>sec</t>
        </is>
      </c>
      <c r="D308" t="n">
        <v>6</v>
      </c>
      <c r="E308" t="inlineStr">
        <is>
          <t>Egypt</t>
        </is>
      </c>
      <c r="F308" t="n">
        <v>1988</v>
      </c>
      <c r="G308" t="n">
        <v>0.43</v>
      </c>
      <c r="H308" t="n">
        <v>0.101</v>
      </c>
      <c r="K308">
        <f>(1+G308-G307)^(1/D308)-1</f>
        <v/>
      </c>
      <c r="L308">
        <f>K308*100</f>
        <v/>
      </c>
      <c r="M308">
        <f>G308/H308</f>
        <v/>
      </c>
      <c r="R308" s="73">
        <f>L308</f>
        <v/>
      </c>
      <c r="S308" s="73">
        <f>R308/T308</f>
        <v/>
      </c>
      <c r="T308" s="73">
        <f>M308</f>
        <v/>
      </c>
    </row>
    <row r="309">
      <c r="C309" t="inlineStr">
        <is>
          <t>tert</t>
        </is>
      </c>
      <c r="D309" t="n">
        <v>5</v>
      </c>
      <c r="E309" t="inlineStr">
        <is>
          <t>Egypt</t>
        </is>
      </c>
      <c r="F309" t="n">
        <v>1988</v>
      </c>
      <c r="G309" t="n">
        <v>0.634</v>
      </c>
      <c r="H309" t="n">
        <v>0.042</v>
      </c>
      <c r="K309">
        <f>(1+G309-G308)^(1/D309)-1</f>
        <v/>
      </c>
      <c r="L309">
        <f>K309*100</f>
        <v/>
      </c>
      <c r="M309">
        <f>G309/H309</f>
        <v/>
      </c>
      <c r="R309" s="73">
        <f>L309</f>
        <v/>
      </c>
      <c r="S309" s="73">
        <f>R309/T309</f>
        <v/>
      </c>
      <c r="T309" s="73">
        <f>M309</f>
        <v/>
      </c>
    </row>
    <row r="310">
      <c r="C310" t="inlineStr">
        <is>
          <t>prim</t>
        </is>
      </c>
      <c r="D310" t="n">
        <v>5</v>
      </c>
      <c r="E310" t="inlineStr">
        <is>
          <t>Egypt</t>
        </is>
      </c>
      <c r="F310" t="n">
        <v>1998</v>
      </c>
      <c r="G310" t="n">
        <v>0.153</v>
      </c>
      <c r="H310" t="n">
        <v>0.04</v>
      </c>
      <c r="K310" s="83">
        <f>(1+G310)^(1/D310)-1</f>
        <v/>
      </c>
      <c r="L310">
        <f>K310*100</f>
        <v/>
      </c>
      <c r="M310">
        <f>G310/H310</f>
        <v/>
      </c>
      <c r="R310" s="73">
        <f>L310</f>
        <v/>
      </c>
      <c r="S310" s="73">
        <f>R310/T310</f>
        <v/>
      </c>
      <c r="T310" s="73">
        <f>M310</f>
        <v/>
      </c>
    </row>
    <row r="311">
      <c r="C311" t="inlineStr">
        <is>
          <t>sec</t>
        </is>
      </c>
      <c r="D311" t="n">
        <v>6</v>
      </c>
      <c r="E311" t="inlineStr">
        <is>
          <t>Egypt</t>
        </is>
      </c>
      <c r="F311" t="n">
        <v>1998</v>
      </c>
      <c r="G311" t="n">
        <v>0.501</v>
      </c>
      <c r="H311" t="n">
        <v>0.098</v>
      </c>
      <c r="K311">
        <f>(1+G311-G310)^(1/D311)-1</f>
        <v/>
      </c>
      <c r="L311">
        <f>K311*100</f>
        <v/>
      </c>
      <c r="M311">
        <f>G311/H311</f>
        <v/>
      </c>
      <c r="R311" s="73">
        <f>L311</f>
        <v/>
      </c>
      <c r="S311" s="73">
        <f>R311/T311</f>
        <v/>
      </c>
      <c r="T311" s="73">
        <f>M311</f>
        <v/>
      </c>
    </row>
    <row r="312">
      <c r="C312" t="inlineStr">
        <is>
          <t>tert</t>
        </is>
      </c>
      <c r="D312" t="n">
        <v>5</v>
      </c>
      <c r="E312" t="inlineStr">
        <is>
          <t>Egypt</t>
        </is>
      </c>
      <c r="F312" t="n">
        <v>1998</v>
      </c>
      <c r="G312" t="n">
        <v>0.64</v>
      </c>
      <c r="H312" t="n">
        <v>0.039</v>
      </c>
      <c r="K312">
        <f>(1+G312-G311)^(1/D312)-1</f>
        <v/>
      </c>
      <c r="L312">
        <f>K312*100</f>
        <v/>
      </c>
      <c r="M312">
        <f>G312/H312</f>
        <v/>
      </c>
      <c r="R312" s="73">
        <f>L312</f>
        <v/>
      </c>
      <c r="S312" s="73">
        <f>R312/T312</f>
        <v/>
      </c>
      <c r="T312" s="73">
        <f>M312</f>
        <v/>
      </c>
    </row>
    <row r="313">
      <c r="C313" t="inlineStr">
        <is>
          <t>prim</t>
        </is>
      </c>
      <c r="D313" t="n">
        <v>5</v>
      </c>
      <c r="E313" t="inlineStr">
        <is>
          <t>Egypt</t>
        </is>
      </c>
      <c r="F313" t="n">
        <v>2006</v>
      </c>
      <c r="G313" t="n">
        <v>0.07000000000000001</v>
      </c>
      <c r="H313" t="n">
        <v>0.041</v>
      </c>
      <c r="K313" s="83">
        <f>(1+G313)^(1/D313)-1</f>
        <v/>
      </c>
      <c r="L313">
        <f>K313*100</f>
        <v/>
      </c>
      <c r="M313">
        <f>G313/H313</f>
        <v/>
      </c>
      <c r="R313" s="73">
        <f>L313</f>
        <v/>
      </c>
      <c r="S313" s="73">
        <f>R313/T313</f>
        <v/>
      </c>
      <c r="T313" s="73">
        <f>M313</f>
        <v/>
      </c>
    </row>
    <row r="314">
      <c r="C314" t="inlineStr">
        <is>
          <t>sec</t>
        </is>
      </c>
      <c r="D314" t="n">
        <v>6</v>
      </c>
      <c r="E314" t="inlineStr">
        <is>
          <t>Egypt</t>
        </is>
      </c>
      <c r="F314" t="n">
        <v>2006</v>
      </c>
      <c r="G314" t="n">
        <v>0.38</v>
      </c>
      <c r="H314" t="n">
        <v>0.127</v>
      </c>
      <c r="K314">
        <f>(1+G314-G313)^(1/D314)-1</f>
        <v/>
      </c>
      <c r="L314">
        <f>K314*100</f>
        <v/>
      </c>
      <c r="M314">
        <f>G314/H314</f>
        <v/>
      </c>
      <c r="R314" s="73">
        <f>L314</f>
        <v/>
      </c>
      <c r="S314" s="73">
        <f>R314/T314</f>
        <v/>
      </c>
      <c r="T314" s="73">
        <f>M314</f>
        <v/>
      </c>
    </row>
    <row r="315">
      <c r="C315" t="inlineStr">
        <is>
          <t>tert</t>
        </is>
      </c>
      <c r="D315" t="n">
        <v>5</v>
      </c>
      <c r="E315" t="inlineStr">
        <is>
          <t>Egypt</t>
        </is>
      </c>
      <c r="F315" t="n">
        <v>2006</v>
      </c>
      <c r="G315" t="n">
        <v>0.723</v>
      </c>
      <c r="H315" t="n">
        <v>0.039</v>
      </c>
      <c r="K315">
        <f>(1+G315-G314)^(1/D315)-1</f>
        <v/>
      </c>
      <c r="L315">
        <f>K315*100</f>
        <v/>
      </c>
      <c r="M315">
        <f>G315/H315</f>
        <v/>
      </c>
      <c r="R315" s="73">
        <f>L315</f>
        <v/>
      </c>
      <c r="S315" s="73">
        <f>R315/T315</f>
        <v/>
      </c>
      <c r="T315" s="73">
        <f>M315</f>
        <v/>
      </c>
    </row>
    <row r="316">
      <c r="C316" t="inlineStr">
        <is>
          <t>prim</t>
        </is>
      </c>
      <c r="D316" t="n">
        <v>5</v>
      </c>
      <c r="E316" t="inlineStr">
        <is>
          <t>Iran</t>
        </is>
      </c>
      <c r="F316" t="n">
        <v>1987</v>
      </c>
      <c r="G316" t="n">
        <v>0.107</v>
      </c>
      <c r="H316" t="n">
        <v>0.061</v>
      </c>
      <c r="K316" s="83">
        <f>(1+G316)^(1/D316)-1</f>
        <v/>
      </c>
      <c r="L316">
        <f>K316*100</f>
        <v/>
      </c>
      <c r="M316">
        <f>G316/H316</f>
        <v/>
      </c>
      <c r="R316" s="73">
        <f>L316</f>
        <v/>
      </c>
      <c r="S316" s="73">
        <f>R316/T316</f>
        <v/>
      </c>
      <c r="T316" s="73">
        <f>M316</f>
        <v/>
      </c>
    </row>
    <row r="317">
      <c r="C317" t="inlineStr">
        <is>
          <t>sec</t>
        </is>
      </c>
      <c r="D317" t="n">
        <v>6</v>
      </c>
      <c r="E317" t="inlineStr">
        <is>
          <t>Iran</t>
        </is>
      </c>
      <c r="F317" t="n">
        <v>1987</v>
      </c>
      <c r="G317" t="n">
        <v>0.6820000000000001</v>
      </c>
      <c r="H317" t="n">
        <v>0.082</v>
      </c>
      <c r="K317">
        <f>(1+G317-G316)^(1/D317)-1</f>
        <v/>
      </c>
      <c r="L317">
        <f>K317*100</f>
        <v/>
      </c>
      <c r="M317">
        <f>G317/H317</f>
        <v/>
      </c>
      <c r="R317" s="73">
        <f>L317</f>
        <v/>
      </c>
      <c r="S317" s="73">
        <f>R317/T317</f>
        <v/>
      </c>
      <c r="T317" s="73">
        <f>M317</f>
        <v/>
      </c>
    </row>
    <row r="318">
      <c r="C318" t="inlineStr">
        <is>
          <t>tert</t>
        </is>
      </c>
      <c r="D318" t="n">
        <v>5</v>
      </c>
      <c r="E318" t="inlineStr">
        <is>
          <t>Iran</t>
        </is>
      </c>
      <c r="F318" t="n">
        <v>1987</v>
      </c>
      <c r="G318" t="n">
        <v>1.274</v>
      </c>
      <c r="H318" t="n">
        <v>0.132</v>
      </c>
      <c r="K318">
        <f>(1+G318-G317)^(1/D318)-1</f>
        <v/>
      </c>
      <c r="L318">
        <f>K318*100</f>
        <v/>
      </c>
      <c r="M318">
        <f>G318/H318</f>
        <v/>
      </c>
      <c r="R318" s="73">
        <f>L318</f>
        <v/>
      </c>
      <c r="S318" s="73">
        <f>R318/T318</f>
        <v/>
      </c>
      <c r="T318" s="73">
        <f>M318</f>
        <v/>
      </c>
    </row>
    <row r="319">
      <c r="C319" t="inlineStr">
        <is>
          <t>prim</t>
        </is>
      </c>
      <c r="D319" t="n">
        <v>5</v>
      </c>
      <c r="E319" t="inlineStr">
        <is>
          <t>Iran</t>
        </is>
      </c>
      <c r="F319" t="n">
        <v>2001</v>
      </c>
      <c r="G319" t="n">
        <v>0.253</v>
      </c>
      <c r="H319" t="n">
        <v>0.058</v>
      </c>
      <c r="K319" s="83">
        <f>(1+G319)^(1/D319)-1</f>
        <v/>
      </c>
      <c r="L319">
        <f>K319*100</f>
        <v/>
      </c>
      <c r="M319">
        <f>G319/H319</f>
        <v/>
      </c>
      <c r="R319" s="73">
        <f>L319</f>
        <v/>
      </c>
      <c r="S319" s="73">
        <f>R319/T319</f>
        <v/>
      </c>
      <c r="T319" s="73">
        <f>M319</f>
        <v/>
      </c>
    </row>
    <row r="320">
      <c r="C320" t="inlineStr">
        <is>
          <t>sec</t>
        </is>
      </c>
      <c r="D320" t="n">
        <v>6</v>
      </c>
      <c r="E320" t="inlineStr">
        <is>
          <t>Iran</t>
        </is>
      </c>
      <c r="F320" t="n">
        <v>2001</v>
      </c>
      <c r="G320" t="n">
        <v>0.71</v>
      </c>
      <c r="H320" t="n">
        <v>0.065</v>
      </c>
      <c r="K320">
        <f>(1+G320-G319)^(1/D320)-1</f>
        <v/>
      </c>
      <c r="L320">
        <f>K320*100</f>
        <v/>
      </c>
      <c r="M320">
        <f>G320/H320</f>
        <v/>
      </c>
      <c r="R320" s="73">
        <f>L320</f>
        <v/>
      </c>
      <c r="S320" s="73">
        <f>R320/T320</f>
        <v/>
      </c>
      <c r="T320" s="73">
        <f>M320</f>
        <v/>
      </c>
    </row>
    <row r="321">
      <c r="C321" t="inlineStr">
        <is>
          <t>tert</t>
        </is>
      </c>
      <c r="D321" t="n">
        <v>5</v>
      </c>
      <c r="E321" t="inlineStr">
        <is>
          <t>Iran</t>
        </is>
      </c>
      <c r="F321" t="n">
        <v>2001</v>
      </c>
      <c r="G321" t="n">
        <v>1.213</v>
      </c>
      <c r="H321" t="n">
        <v>0.132</v>
      </c>
      <c r="K321">
        <f>(1+G321-G320)^(1/D321)-1</f>
        <v/>
      </c>
      <c r="L321">
        <f>K321*100</f>
        <v/>
      </c>
      <c r="M321">
        <f>G321/H321</f>
        <v/>
      </c>
      <c r="R321" s="73">
        <f>L321</f>
        <v/>
      </c>
      <c r="S321" s="73">
        <f>R321/T321</f>
        <v/>
      </c>
      <c r="T321" s="73">
        <f>M321</f>
        <v/>
      </c>
    </row>
    <row r="322">
      <c r="C322" t="inlineStr">
        <is>
          <t>prim</t>
        </is>
      </c>
      <c r="D322" t="n">
        <v>5</v>
      </c>
      <c r="E322" t="inlineStr">
        <is>
          <t>Iran</t>
        </is>
      </c>
      <c r="F322" t="n">
        <v>2006</v>
      </c>
      <c r="G322" t="n">
        <v>0.157</v>
      </c>
      <c r="H322" t="n">
        <v>0.028</v>
      </c>
      <c r="K322" s="83">
        <f>(1+G322)^(1/D322)-1</f>
        <v/>
      </c>
      <c r="L322">
        <f>K322*100</f>
        <v/>
      </c>
      <c r="M322">
        <f>G322/H322</f>
        <v/>
      </c>
      <c r="R322" s="73">
        <f>L322</f>
        <v/>
      </c>
      <c r="S322" s="73">
        <f>R322/T322</f>
        <v/>
      </c>
      <c r="T322" s="73">
        <f>M322</f>
        <v/>
      </c>
    </row>
    <row r="323">
      <c r="C323" t="inlineStr">
        <is>
          <t>sec</t>
        </is>
      </c>
      <c r="D323" t="n">
        <v>6</v>
      </c>
      <c r="E323" t="inlineStr">
        <is>
          <t>Iran</t>
        </is>
      </c>
      <c r="F323" t="n">
        <v>2006</v>
      </c>
      <c r="G323" t="n">
        <v>0.573</v>
      </c>
      <c r="H323" t="n">
        <v>0.032</v>
      </c>
      <c r="K323">
        <f>(1+G323-G322)^(1/D323)-1</f>
        <v/>
      </c>
      <c r="L323">
        <f>K323*100</f>
        <v/>
      </c>
      <c r="M323">
        <f>G323/H323</f>
        <v/>
      </c>
      <c r="R323" s="73">
        <f>L323</f>
        <v/>
      </c>
      <c r="S323" s="73">
        <f>R323/T323</f>
        <v/>
      </c>
      <c r="T323" s="73">
        <f>M323</f>
        <v/>
      </c>
    </row>
    <row r="324">
      <c r="C324" t="inlineStr">
        <is>
          <t>tert</t>
        </is>
      </c>
      <c r="D324" t="n">
        <v>5</v>
      </c>
      <c r="E324" t="inlineStr">
        <is>
          <t>Iran</t>
        </is>
      </c>
      <c r="F324" t="n">
        <v>2006</v>
      </c>
      <c r="G324" t="n">
        <v>1.088</v>
      </c>
      <c r="H324" t="n">
        <v>0.036</v>
      </c>
      <c r="K324">
        <f>(1+G324-G323)^(1/D324)-1</f>
        <v/>
      </c>
      <c r="L324">
        <f>K324*100</f>
        <v/>
      </c>
      <c r="M324">
        <f>G324/H324</f>
        <v/>
      </c>
      <c r="R324" s="73">
        <f>L324</f>
        <v/>
      </c>
      <c r="S324" s="73">
        <f>R324/T324</f>
        <v/>
      </c>
      <c r="T324" s="73">
        <f>M324</f>
        <v/>
      </c>
    </row>
    <row r="327">
      <c r="B327" s="76" t="inlineStr">
        <is>
          <t>Education levels (table 1)</t>
        </is>
      </c>
    </row>
    <row r="329">
      <c r="B329" s="25" t="n"/>
      <c r="C329" s="87" t="inlineStr">
        <is>
          <t>Country</t>
        </is>
      </c>
      <c r="D329" t="inlineStr">
        <is>
          <t>Egypt</t>
        </is>
      </c>
      <c r="E329" t="inlineStr">
        <is>
          <t>Egypt</t>
        </is>
      </c>
      <c r="F329" t="inlineStr">
        <is>
          <t>Egypt</t>
        </is>
      </c>
      <c r="G329" t="inlineStr">
        <is>
          <t>Iran</t>
        </is>
      </c>
      <c r="H329" t="inlineStr">
        <is>
          <t>Iran</t>
        </is>
      </c>
      <c r="I329" t="inlineStr">
        <is>
          <t>Iran</t>
        </is>
      </c>
      <c r="J329" t="inlineStr">
        <is>
          <t>Turkey</t>
        </is>
      </c>
      <c r="K329" t="inlineStr">
        <is>
          <t>Turkey</t>
        </is>
      </c>
      <c r="L329" t="inlineStr">
        <is>
          <t>Turkey</t>
        </is>
      </c>
      <c r="N329" t="inlineStr">
        <is>
          <t>Transposed (static)</t>
        </is>
      </c>
    </row>
    <row r="330">
      <c r="B330" s="86" t="n"/>
      <c r="C330" s="88" t="inlineStr">
        <is>
          <t>Year</t>
        </is>
      </c>
      <c r="D330" s="85" t="n">
        <v>1988</v>
      </c>
      <c r="E330" s="85" t="n">
        <v>1998</v>
      </c>
      <c r="F330" s="85" t="n">
        <v>2006</v>
      </c>
      <c r="G330" s="85" t="n">
        <v>1987</v>
      </c>
      <c r="H330" s="85" t="n">
        <v>2001</v>
      </c>
      <c r="I330" s="85" t="n">
        <v>2006</v>
      </c>
      <c r="J330" s="85" t="n">
        <v>1988</v>
      </c>
      <c r="K330" s="85" t="n">
        <v>1994</v>
      </c>
      <c r="L330" s="85" t="n">
        <v>2002</v>
      </c>
      <c r="N330" t="inlineStr">
        <is>
          <t>no_educ</t>
        </is>
      </c>
      <c r="O330" t="inlineStr">
        <is>
          <t>prim</t>
        </is>
      </c>
      <c r="P330" t="inlineStr">
        <is>
          <t>sec</t>
        </is>
      </c>
      <c r="Q330" t="inlineStr">
        <is>
          <t>higher</t>
        </is>
      </c>
      <c r="S330" t="inlineStr">
        <is>
          <t>pub_sec</t>
        </is>
      </c>
    </row>
    <row r="331">
      <c r="B331" s="25" t="inlineStr">
        <is>
          <t>RAW DATA</t>
        </is>
      </c>
      <c r="C331" s="87" t="inlineStr">
        <is>
          <t>Illiterate</t>
        </is>
      </c>
      <c r="D331" t="n">
        <v>17.56</v>
      </c>
      <c r="E331" t="n">
        <v>10.93</v>
      </c>
      <c r="F331" t="n">
        <v>9.050000000000001</v>
      </c>
      <c r="G331" t="n">
        <v>17.29</v>
      </c>
      <c r="H331" t="n">
        <v>4.69</v>
      </c>
      <c r="I331" t="n">
        <v>5.88</v>
      </c>
      <c r="J331" t="n">
        <v>4.82</v>
      </c>
      <c r="K331" t="n">
        <v>1.97</v>
      </c>
      <c r="L331" t="n">
        <v>1.35</v>
      </c>
      <c r="N331" s="73" t="n">
        <v>0.3407</v>
      </c>
      <c r="O331" s="73" t="n">
        <v>0.07730000000000001</v>
      </c>
      <c r="P331" s="73" t="n">
        <v>0.3567</v>
      </c>
      <c r="Q331" s="73" t="n">
        <v>0.2253</v>
      </c>
      <c r="S331" s="73" t="n">
        <v>0.6323</v>
      </c>
    </row>
    <row r="332">
      <c r="B332" s="25" t="n"/>
      <c r="C332" s="87" t="inlineStr">
        <is>
          <t>Read and write</t>
        </is>
      </c>
      <c r="D332" t="n">
        <v>16.51</v>
      </c>
      <c r="E332" t="n">
        <v>8.33</v>
      </c>
      <c r="F332" t="n">
        <v>4.92</v>
      </c>
      <c r="G332" t="n">
        <v>11.44</v>
      </c>
      <c r="H332" t="n">
        <v>6.47</v>
      </c>
      <c r="I332" t="n">
        <v>4.28</v>
      </c>
      <c r="J332" t="n">
        <v>5.36</v>
      </c>
      <c r="K332" t="n">
        <v>2.3</v>
      </c>
      <c r="L332" t="n">
        <v>2.15</v>
      </c>
      <c r="N332" s="73" t="n">
        <v>0.1926</v>
      </c>
      <c r="O332" s="73" t="n">
        <v>0.1146</v>
      </c>
      <c r="P332" s="73" t="n">
        <v>0.4429999999999999</v>
      </c>
      <c r="Q332" s="73" t="n">
        <v>0.2499</v>
      </c>
      <c r="S332" s="73" t="n">
        <v>0.5518999999999999</v>
      </c>
    </row>
    <row r="333">
      <c r="B333" s="25" t="n"/>
      <c r="C333" s="87" t="inlineStr">
        <is>
          <t>Primary</t>
        </is>
      </c>
      <c r="D333" t="n">
        <v>7.73</v>
      </c>
      <c r="E333" t="n">
        <v>11.46</v>
      </c>
      <c r="F333" t="n">
        <v>9.869999999999999</v>
      </c>
      <c r="G333" t="n">
        <v>25.64</v>
      </c>
      <c r="H333" t="n">
        <v>20.4</v>
      </c>
      <c r="I333" t="n">
        <v>22.16</v>
      </c>
      <c r="J333" t="n">
        <v>53.22</v>
      </c>
      <c r="K333" t="n">
        <v>50.72</v>
      </c>
      <c r="L333" t="n">
        <v>44.45</v>
      </c>
      <c r="N333" s="73" t="n">
        <v>0.1397</v>
      </c>
      <c r="O333" s="73" t="n">
        <v>0.0987</v>
      </c>
      <c r="P333" s="73" t="n">
        <v>0.4886</v>
      </c>
      <c r="Q333" s="73" t="n">
        <v>0.273</v>
      </c>
      <c r="S333" s="73" t="n">
        <v>0.4389</v>
      </c>
    </row>
    <row r="334">
      <c r="B334" s="25" t="n"/>
      <c r="C334" s="87" t="inlineStr">
        <is>
          <t>Lower sec</t>
        </is>
      </c>
      <c r="D334" t="n">
        <v>6.32</v>
      </c>
      <c r="E334" t="n">
        <v>6.81</v>
      </c>
      <c r="F334" t="n">
        <v>5.56</v>
      </c>
      <c r="G334" t="n">
        <v>15.17</v>
      </c>
      <c r="H334" t="n">
        <v>19.47</v>
      </c>
      <c r="I334" t="n">
        <v>19.66</v>
      </c>
      <c r="J334" t="n">
        <v>10.25</v>
      </c>
      <c r="K334" t="n">
        <v>12.61</v>
      </c>
      <c r="L334" t="n">
        <v>13.35</v>
      </c>
      <c r="N334" s="73" t="n">
        <v>0.2872999999999999</v>
      </c>
      <c r="O334" s="73" t="n">
        <v>0.2564</v>
      </c>
      <c r="P334" s="73" t="n">
        <v>0.4358</v>
      </c>
      <c r="Q334" s="73" t="n">
        <v>0.0206</v>
      </c>
      <c r="S334" s="73" t="n">
        <v>0.6670999999999999</v>
      </c>
    </row>
    <row r="335">
      <c r="B335" s="25" t="n"/>
      <c r="C335" s="87" t="inlineStr">
        <is>
          <t>Upper sec</t>
        </is>
      </c>
      <c r="D335" t="n">
        <v>2.52</v>
      </c>
      <c r="E335" t="n">
        <v>1.18</v>
      </c>
      <c r="F335" t="n">
        <v>0.92</v>
      </c>
      <c r="G335" t="n">
        <v>19.41</v>
      </c>
      <c r="H335" t="n">
        <v>18.95</v>
      </c>
      <c r="I335" t="n">
        <v>19.06</v>
      </c>
      <c r="J335" t="n">
        <v>9.65</v>
      </c>
      <c r="K335" t="n">
        <v>16.87</v>
      </c>
      <c r="L335" t="n">
        <v>16.47</v>
      </c>
      <c r="N335" s="73" t="n">
        <v>0.1116</v>
      </c>
      <c r="O335" s="73" t="n">
        <v>0.204</v>
      </c>
      <c r="P335" s="73" t="n">
        <v>0.6234000000000001</v>
      </c>
      <c r="Q335" s="73" t="n">
        <v>0.061</v>
      </c>
      <c r="S335" s="73" t="n">
        <v>0.49</v>
      </c>
    </row>
    <row r="336">
      <c r="B336" s="25" t="n"/>
      <c r="C336" s="87" t="inlineStr">
        <is>
          <t>Vocational high school</t>
        </is>
      </c>
      <c r="D336" t="n">
        <v>20.38</v>
      </c>
      <c r="E336" t="n">
        <v>26.9</v>
      </c>
      <c r="F336" t="n">
        <v>34.99</v>
      </c>
      <c r="G336" t="n">
        <v>7.65</v>
      </c>
      <c r="H336" t="n">
        <v>20.12</v>
      </c>
      <c r="I336" t="n">
        <v>9.9</v>
      </c>
      <c r="J336" t="n">
        <v>6.46</v>
      </c>
      <c r="K336" t="n">
        <v>4.02</v>
      </c>
      <c r="L336" t="n">
        <v>8.07</v>
      </c>
      <c r="N336" s="73" t="n">
        <v>0.1016</v>
      </c>
      <c r="O336" s="73" t="n">
        <v>0.2216</v>
      </c>
      <c r="P336" s="73" t="n">
        <v>0.5491999999999999</v>
      </c>
      <c r="Q336" s="73" t="n">
        <v>0.1276</v>
      </c>
      <c r="S336" s="73" t="n">
        <v>0.3507</v>
      </c>
    </row>
    <row r="337">
      <c r="B337" s="25" t="n"/>
      <c r="C337" s="87" t="inlineStr">
        <is>
          <t>Post sec</t>
        </is>
      </c>
      <c r="D337" t="n">
        <v>6.45</v>
      </c>
      <c r="E337" t="n">
        <v>9.41</v>
      </c>
      <c r="F337" t="n">
        <v>7.39</v>
      </c>
      <c r="G337" t="n">
        <v>1.35</v>
      </c>
      <c r="H337" t="n">
        <v>3.8</v>
      </c>
      <c r="I337" t="n">
        <v>6.3</v>
      </c>
      <c r="J337" t="n">
        <v>0</v>
      </c>
      <c r="K337" t="n">
        <v>0</v>
      </c>
      <c r="L337" t="n">
        <v>0</v>
      </c>
      <c r="N337" s="73" t="n">
        <v>0.1018</v>
      </c>
      <c r="O337" s="73" t="n">
        <v>0.5322</v>
      </c>
      <c r="P337" s="73" t="n">
        <v>0.2636</v>
      </c>
      <c r="Q337" s="73" t="n">
        <v>0.1024</v>
      </c>
      <c r="S337" s="73" t="n">
        <v>0.2237</v>
      </c>
    </row>
    <row r="338">
      <c r="B338" s="86" t="n"/>
      <c r="C338" s="88" t="inlineStr">
        <is>
          <t>Tertiary</t>
        </is>
      </c>
      <c r="D338" s="85" t="n">
        <v>22.53</v>
      </c>
      <c r="E338" s="85" t="n">
        <v>24.99</v>
      </c>
      <c r="F338" s="85" t="n">
        <v>27.3</v>
      </c>
      <c r="G338" s="85" t="n">
        <v>2.06</v>
      </c>
      <c r="H338" s="85" t="n">
        <v>6.1</v>
      </c>
      <c r="I338" s="85" t="n">
        <v>12.76</v>
      </c>
      <c r="J338" s="85" t="n">
        <v>10.24</v>
      </c>
      <c r="K338" s="85" t="n">
        <v>11.52</v>
      </c>
      <c r="L338" s="85" t="n">
        <v>14.15</v>
      </c>
      <c r="N338" s="73" t="n">
        <v>0.04269999999999999</v>
      </c>
      <c r="O338" s="73" t="n">
        <v>0.5072</v>
      </c>
      <c r="P338" s="73" t="n">
        <v>0.335</v>
      </c>
      <c r="Q338" s="73" t="n">
        <v>0.1152</v>
      </c>
      <c r="S338" s="73" t="n">
        <v>0.1943</v>
      </c>
    </row>
    <row r="339">
      <c r="B339" s="25" t="inlineStr">
        <is>
          <t>CALC</t>
        </is>
      </c>
      <c r="C339" s="87" t="inlineStr">
        <is>
          <t>No educ</t>
        </is>
      </c>
      <c r="D339">
        <f>SUM(D331:D332)/100</f>
        <v/>
      </c>
      <c r="E339">
        <f>SUM(E331:E332)/100</f>
        <v/>
      </c>
      <c r="F339">
        <f>SUM(F331:F332)/100</f>
        <v/>
      </c>
      <c r="G339">
        <f>SUM(G331:G332)/100</f>
        <v/>
      </c>
      <c r="H339">
        <f>SUM(H331:H332)/100</f>
        <v/>
      </c>
      <c r="I339">
        <f>SUM(I331:I332)/100</f>
        <v/>
      </c>
      <c r="J339">
        <f>SUM(J331:J332)/100</f>
        <v/>
      </c>
      <c r="K339">
        <f>SUM(K331:K332)/100</f>
        <v/>
      </c>
      <c r="L339">
        <f>SUM(L331:L332)/100</f>
        <v/>
      </c>
      <c r="N339" s="73" t="n">
        <v>0.035</v>
      </c>
      <c r="O339" s="73" t="n">
        <v>0.4445</v>
      </c>
      <c r="P339" s="73" t="n">
        <v>0.3789</v>
      </c>
      <c r="Q339" s="73" t="n">
        <v>0.1415</v>
      </c>
      <c r="S339" s="73" t="n">
        <v>0.2793</v>
      </c>
    </row>
    <row r="340">
      <c r="B340" s="25" t="n"/>
      <c r="C340" s="87" t="inlineStr">
        <is>
          <t>Primary</t>
        </is>
      </c>
      <c r="D340">
        <f>D333/100</f>
        <v/>
      </c>
      <c r="E340">
        <f>E333/100</f>
        <v/>
      </c>
      <c r="F340">
        <f>F333/100</f>
        <v/>
      </c>
      <c r="G340">
        <f>G333/100</f>
        <v/>
      </c>
      <c r="H340">
        <f>H333/100</f>
        <v/>
      </c>
      <c r="I340">
        <f>I333/100</f>
        <v/>
      </c>
      <c r="J340">
        <f>J333/100</f>
        <v/>
      </c>
      <c r="K340">
        <f>K333/100</f>
        <v/>
      </c>
      <c r="L340">
        <f>L333/100</f>
        <v/>
      </c>
    </row>
    <row r="341">
      <c r="B341" s="25" t="n"/>
      <c r="C341" s="87" t="inlineStr">
        <is>
          <t>Sec</t>
        </is>
      </c>
      <c r="D341">
        <f>SUM(D334:D337)/100</f>
        <v/>
      </c>
      <c r="E341">
        <f>SUM(E334:E337)/100</f>
        <v/>
      </c>
      <c r="F341">
        <f>SUM(F334:F337)/100</f>
        <v/>
      </c>
      <c r="G341">
        <f>SUM(G334:G337)/100</f>
        <v/>
      </c>
      <c r="H341">
        <f>SUM(H334:H337)/100</f>
        <v/>
      </c>
      <c r="I341">
        <f>SUM(I334:I337)/100</f>
        <v/>
      </c>
      <c r="J341">
        <f>SUM(J334:J337)/100</f>
        <v/>
      </c>
      <c r="K341">
        <f>SUM(K334:K337)/100</f>
        <v/>
      </c>
      <c r="L341">
        <f>SUM(L334:L337)/100</f>
        <v/>
      </c>
    </row>
    <row r="342">
      <c r="B342" s="86" t="n"/>
      <c r="C342" s="88" t="inlineStr">
        <is>
          <t>Higher</t>
        </is>
      </c>
      <c r="D342" s="85">
        <f>D338/100</f>
        <v/>
      </c>
      <c r="E342" s="85">
        <f>E338/100</f>
        <v/>
      </c>
      <c r="F342" s="85">
        <f>F338/100</f>
        <v/>
      </c>
      <c r="G342" s="85">
        <f>G338/100</f>
        <v/>
      </c>
      <c r="H342" s="85">
        <f>H338/100</f>
        <v/>
      </c>
      <c r="I342" s="85">
        <f>I338/100</f>
        <v/>
      </c>
      <c r="J342" s="85">
        <f>J338/100</f>
        <v/>
      </c>
      <c r="K342" s="85">
        <f>K338/100</f>
        <v/>
      </c>
      <c r="L342" s="85">
        <f>L338/100</f>
        <v/>
      </c>
    </row>
    <row r="343" ht="15.75" customHeight="1" s="231" thickBot="1">
      <c r="B343" s="89" t="n"/>
      <c r="C343" s="90" t="inlineStr">
        <is>
          <t>TOTAL</t>
        </is>
      </c>
      <c r="D343" s="91">
        <f>SUM(D339:D342)</f>
        <v/>
      </c>
      <c r="E343" s="91">
        <f>SUM(E339:E342)</f>
        <v/>
      </c>
      <c r="F343" s="91">
        <f>SUM(F339:F342)</f>
        <v/>
      </c>
      <c r="G343" s="91">
        <f>SUM(G339:G342)</f>
        <v/>
      </c>
      <c r="H343" s="91">
        <f>SUM(H339:H342)</f>
        <v/>
      </c>
      <c r="I343" s="91">
        <f>SUM(I339:I342)</f>
        <v/>
      </c>
      <c r="J343" s="91">
        <f>SUM(J339:J342)</f>
        <v/>
      </c>
      <c r="K343" s="91">
        <f>SUM(K339:K342)</f>
        <v/>
      </c>
      <c r="L343" s="91">
        <f>SUM(L339:L342)</f>
        <v/>
      </c>
    </row>
    <row r="344">
      <c r="B344" s="25" t="inlineStr">
        <is>
          <t>RAW DATA</t>
        </is>
      </c>
      <c r="C344" s="87" t="inlineStr">
        <is>
          <t>pub_sec_raw</t>
        </is>
      </c>
      <c r="D344" t="n">
        <v>63.23</v>
      </c>
      <c r="E344" t="n">
        <v>55.19</v>
      </c>
      <c r="F344" t="n">
        <v>43.89</v>
      </c>
      <c r="G344" t="n">
        <v>66.70999999999999</v>
      </c>
      <c r="H344" t="n">
        <v>49</v>
      </c>
      <c r="I344" t="n">
        <v>35.07</v>
      </c>
      <c r="J344" t="n">
        <v>22.37</v>
      </c>
      <c r="K344" t="n">
        <v>19.43</v>
      </c>
      <c r="L344" t="n">
        <v>27.93</v>
      </c>
    </row>
    <row r="345">
      <c r="B345" s="25" t="n"/>
      <c r="C345" s="87" t="inlineStr">
        <is>
          <t>pub_sec</t>
        </is>
      </c>
      <c r="D345" t="n">
        <v>0.6323</v>
      </c>
      <c r="E345" t="n">
        <v>0.5518999999999999</v>
      </c>
      <c r="F345" t="n">
        <v>0.4389</v>
      </c>
      <c r="G345" t="n">
        <v>0.6670999999999999</v>
      </c>
      <c r="H345" t="n">
        <v>0.49</v>
      </c>
      <c r="I345" t="n">
        <v>0.3507</v>
      </c>
      <c r="J345" t="n">
        <v>0.2237</v>
      </c>
      <c r="K345" t="n">
        <v>0.1943</v>
      </c>
      <c r="L345" t="n">
        <v>0.2793</v>
      </c>
    </row>
    <row r="346">
      <c r="B346" s="25" t="n"/>
      <c r="C346" s="87" t="n"/>
    </row>
    <row r="348">
      <c r="B348" s="76" t="inlineStr">
        <is>
          <t>Pub/priv sector employees (table 3)</t>
        </is>
      </c>
    </row>
    <row r="350">
      <c r="B350" t="inlineStr">
        <is>
          <t>EGYPT</t>
        </is>
      </c>
      <c r="D350" t="n">
        <v>1988</v>
      </c>
      <c r="I350" t="n">
        <v>1998</v>
      </c>
      <c r="N350" t="n">
        <v>2006</v>
      </c>
    </row>
    <row r="351">
      <c r="D351" t="inlineStr">
        <is>
          <t>private</t>
        </is>
      </c>
      <c r="E351" t="inlineStr">
        <is>
          <t>public</t>
        </is>
      </c>
      <c r="F351" t="inlineStr">
        <is>
          <t>total</t>
        </is>
      </c>
      <c r="G351" t="inlineStr">
        <is>
          <t>perc_priv</t>
        </is>
      </c>
      <c r="H351" t="inlineStr">
        <is>
          <t>perc_pub</t>
        </is>
      </c>
      <c r="I351" t="inlineStr">
        <is>
          <t>private</t>
        </is>
      </c>
      <c r="J351" t="inlineStr">
        <is>
          <t>public</t>
        </is>
      </c>
      <c r="K351" t="inlineStr">
        <is>
          <t>total</t>
        </is>
      </c>
      <c r="L351" t="inlineStr">
        <is>
          <t>perc_priv</t>
        </is>
      </c>
      <c r="M351" t="inlineStr">
        <is>
          <t>perc_pub</t>
        </is>
      </c>
      <c r="N351" t="inlineStr">
        <is>
          <t>private</t>
        </is>
      </c>
      <c r="O351" t="inlineStr">
        <is>
          <t>public</t>
        </is>
      </c>
      <c r="P351" t="inlineStr">
        <is>
          <t>total</t>
        </is>
      </c>
      <c r="Q351" t="inlineStr">
        <is>
          <t>perc_priv</t>
        </is>
      </c>
      <c r="R351" t="inlineStr">
        <is>
          <t>perc_pub</t>
        </is>
      </c>
    </row>
    <row r="352">
      <c r="C352" t="inlineStr">
        <is>
          <t>Illiterate</t>
        </is>
      </c>
      <c r="D352" t="n">
        <v>31.04</v>
      </c>
      <c r="E352" t="n">
        <v>9.85</v>
      </c>
      <c r="F352">
        <f>SUM(D352:E352)</f>
        <v/>
      </c>
      <c r="G352">
        <f>D352/F352</f>
        <v/>
      </c>
      <c r="H352">
        <f>E352/F352</f>
        <v/>
      </c>
      <c r="I352" t="n">
        <v>18.44</v>
      </c>
      <c r="J352" t="n">
        <v>4.9</v>
      </c>
      <c r="K352">
        <f>SUM(I352:J352)</f>
        <v/>
      </c>
      <c r="L352">
        <f>I352/K352</f>
        <v/>
      </c>
      <c r="M352">
        <f>J352/K352</f>
        <v/>
      </c>
      <c r="N352" t="n">
        <v>13.01</v>
      </c>
      <c r="O352" t="n">
        <v>4.11</v>
      </c>
      <c r="P352">
        <f>SUM(N352:O352)</f>
        <v/>
      </c>
      <c r="Q352">
        <f>N352/P352</f>
        <v/>
      </c>
      <c r="R352">
        <f>O352/P352</f>
        <v/>
      </c>
      <c r="T352" t="inlineStr">
        <is>
          <t>OUT (static)</t>
        </is>
      </c>
    </row>
    <row r="353">
      <c r="C353" t="inlineStr">
        <is>
          <t>Read</t>
        </is>
      </c>
      <c r="D353" t="n">
        <v>19.3</v>
      </c>
      <c r="E353" t="n">
        <v>14.83</v>
      </c>
      <c r="F353">
        <f>SUM(D353:E353)</f>
        <v/>
      </c>
      <c r="G353">
        <f>D353/F353</f>
        <v/>
      </c>
      <c r="H353">
        <f>E353/F353</f>
        <v/>
      </c>
      <c r="I353" t="n">
        <v>10.87</v>
      </c>
      <c r="J353" t="n">
        <v>6.33</v>
      </c>
      <c r="K353">
        <f>SUM(I353:J353)</f>
        <v/>
      </c>
      <c r="L353">
        <f>I353/K353</f>
        <v/>
      </c>
      <c r="M353">
        <f>J353/K353</f>
        <v/>
      </c>
      <c r="N353" t="n">
        <v>6.23</v>
      </c>
      <c r="O353" t="n">
        <v>3.42</v>
      </c>
      <c r="P353">
        <f>SUM(N353:O353)</f>
        <v/>
      </c>
      <c r="Q353">
        <f>N353/P353</f>
        <v/>
      </c>
      <c r="R353">
        <f>O353/P353</f>
        <v/>
      </c>
      <c r="T353" t="inlineStr">
        <is>
          <t>pub</t>
        </is>
      </c>
      <c r="U353" t="inlineStr">
        <is>
          <t>priv</t>
        </is>
      </c>
    </row>
    <row r="354">
      <c r="C354" t="inlineStr">
        <is>
          <t>Primary</t>
        </is>
      </c>
      <c r="D354" t="n">
        <v>9.06</v>
      </c>
      <c r="E354" t="n">
        <v>7.02</v>
      </c>
      <c r="F354">
        <f>SUM(D354:E354)</f>
        <v/>
      </c>
      <c r="G354">
        <f>D354/F354</f>
        <v/>
      </c>
      <c r="H354">
        <f>E354/F354</f>
        <v/>
      </c>
      <c r="I354" t="n">
        <v>15.81</v>
      </c>
      <c r="J354" t="n">
        <v>8.02</v>
      </c>
      <c r="K354">
        <f>SUM(I354:J354)</f>
        <v/>
      </c>
      <c r="L354">
        <f>I354/K354</f>
        <v/>
      </c>
      <c r="M354">
        <f>J354/K354</f>
        <v/>
      </c>
      <c r="N354" t="n">
        <v>13.32</v>
      </c>
      <c r="O354" t="n">
        <v>5.51</v>
      </c>
      <c r="P354">
        <f>SUM(N354:O354)</f>
        <v/>
      </c>
      <c r="Q354">
        <f>N354/P354</f>
        <v/>
      </c>
      <c r="R354">
        <f>O354/P354</f>
        <v/>
      </c>
      <c r="T354" t="n">
        <v>0.5158690156350139</v>
      </c>
      <c r="U354" t="n">
        <v>0.4841309843649861</v>
      </c>
    </row>
    <row r="355">
      <c r="C355" t="inlineStr">
        <is>
          <t>Lower</t>
        </is>
      </c>
      <c r="D355" t="n">
        <v>6.54</v>
      </c>
      <c r="E355" t="n">
        <v>6.15</v>
      </c>
      <c r="F355">
        <f>SUM(D355:E355)</f>
        <v/>
      </c>
      <c r="G355">
        <f>D355/F355</f>
        <v/>
      </c>
      <c r="H355">
        <f>E355/F355</f>
        <v/>
      </c>
      <c r="I355" t="n">
        <v>8.449999999999999</v>
      </c>
      <c r="J355" t="n">
        <v>5.53</v>
      </c>
      <c r="K355">
        <f>SUM(I355:J355)</f>
        <v/>
      </c>
      <c r="L355">
        <f>I355/K355</f>
        <v/>
      </c>
      <c r="M355">
        <f>J355/K355</f>
        <v/>
      </c>
      <c r="N355" t="n">
        <v>6.48</v>
      </c>
      <c r="O355" t="n">
        <v>4.43</v>
      </c>
      <c r="P355">
        <f>SUM(N355:O355)</f>
        <v/>
      </c>
      <c r="Q355">
        <f>N355/P355</f>
        <v/>
      </c>
      <c r="R355">
        <f>O355/P355</f>
        <v/>
      </c>
      <c r="T355" t="n">
        <v>0.4665065964690984</v>
      </c>
      <c r="U355" t="n">
        <v>0.5334934035309017</v>
      </c>
    </row>
    <row r="356">
      <c r="C356" t="inlineStr">
        <is>
          <t>Upper</t>
        </is>
      </c>
      <c r="D356" t="n">
        <v>2.01</v>
      </c>
      <c r="E356" t="n">
        <v>2.83</v>
      </c>
      <c r="F356">
        <f>SUM(D356:E356)</f>
        <v/>
      </c>
      <c r="G356">
        <f>D356/F356</f>
        <v/>
      </c>
      <c r="H356">
        <f>E356/F356</f>
        <v/>
      </c>
      <c r="I356" t="n">
        <v>1.21</v>
      </c>
      <c r="J356" t="n">
        <v>1.16</v>
      </c>
      <c r="K356">
        <f>SUM(I356:J356)</f>
        <v/>
      </c>
      <c r="L356">
        <f>I356/K356</f>
        <v/>
      </c>
      <c r="M356">
        <f>J356/K356</f>
        <v/>
      </c>
      <c r="N356" t="n">
        <v>1.09</v>
      </c>
      <c r="O356" t="n">
        <v>0.7</v>
      </c>
      <c r="P356">
        <f>SUM(N356:O356)</f>
        <v/>
      </c>
      <c r="Q356">
        <f>N356/P356</f>
        <v/>
      </c>
      <c r="R356">
        <f>O356/P356</f>
        <v/>
      </c>
      <c r="T356" t="n">
        <v>0.435507769727551</v>
      </c>
      <c r="U356" t="n">
        <v>0.564492230272449</v>
      </c>
    </row>
    <row r="357">
      <c r="C357" t="inlineStr">
        <is>
          <t>Vocational</t>
        </is>
      </c>
      <c r="D357" t="n">
        <v>15.94</v>
      </c>
      <c r="E357" t="n">
        <v>22.73</v>
      </c>
      <c r="F357">
        <f>SUM(D357:E357)</f>
        <v/>
      </c>
      <c r="G357">
        <f>D357/F357</f>
        <v/>
      </c>
      <c r="H357">
        <f>E357/F357</f>
        <v/>
      </c>
      <c r="I357" t="n">
        <v>25.69</v>
      </c>
      <c r="J357" t="n">
        <v>27.63</v>
      </c>
      <c r="K357">
        <f>SUM(I357:J357)</f>
        <v/>
      </c>
      <c r="L357">
        <f>I357/K357</f>
        <v/>
      </c>
      <c r="M357">
        <f>J357/K357</f>
        <v/>
      </c>
      <c r="N357" t="n">
        <v>35.65</v>
      </c>
      <c r="O357" t="n">
        <v>33.93</v>
      </c>
      <c r="P357">
        <f>SUM(N357:O357)</f>
        <v/>
      </c>
      <c r="Q357">
        <f>N357/P357</f>
        <v/>
      </c>
      <c r="R357">
        <f>O357/P357</f>
        <v/>
      </c>
      <c r="T357" t="n">
        <v>0.6215323580718294</v>
      </c>
      <c r="U357" t="n">
        <v>0.3784676419281706</v>
      </c>
    </row>
    <row r="358">
      <c r="C358" t="inlineStr">
        <is>
          <t>Post</t>
        </is>
      </c>
      <c r="D358" t="n">
        <v>4.19</v>
      </c>
      <c r="E358" t="n">
        <v>7.8</v>
      </c>
      <c r="F358">
        <f>SUM(D358:E358)</f>
        <v/>
      </c>
      <c r="G358">
        <f>D358/F358</f>
        <v/>
      </c>
      <c r="H358">
        <f>E358/F358</f>
        <v/>
      </c>
      <c r="I358" t="n">
        <v>5.16</v>
      </c>
      <c r="J358" t="n">
        <v>12.92</v>
      </c>
      <c r="K358">
        <f>SUM(I358:J358)</f>
        <v/>
      </c>
      <c r="L358">
        <f>I358/K358</f>
        <v/>
      </c>
      <c r="M358">
        <f>J358/K358</f>
        <v/>
      </c>
      <c r="N358" t="n">
        <v>5.45</v>
      </c>
      <c r="O358" t="n">
        <v>9.779999999999999</v>
      </c>
      <c r="P358">
        <f>SUM(N358:O358)</f>
        <v/>
      </c>
      <c r="Q358">
        <f>N358/P358</f>
        <v/>
      </c>
      <c r="R358">
        <f>O358/P358</f>
        <v/>
      </c>
      <c r="T358" t="n">
        <v>0.5115881883338249</v>
      </c>
      <c r="U358" t="n">
        <v>0.4884118116661751</v>
      </c>
    </row>
    <row r="359">
      <c r="C359" t="inlineStr">
        <is>
          <t>Tertiary</t>
        </is>
      </c>
      <c r="D359" t="n">
        <v>11.91</v>
      </c>
      <c r="E359" t="n">
        <v>28.78</v>
      </c>
      <c r="F359">
        <f>SUM(D359:E359)</f>
        <v/>
      </c>
      <c r="G359">
        <f>D359/F359</f>
        <v/>
      </c>
      <c r="H359">
        <f>E359/F359</f>
        <v/>
      </c>
      <c r="I359" t="n">
        <v>14.38</v>
      </c>
      <c r="J359" t="n">
        <v>33.51</v>
      </c>
      <c r="K359">
        <f>SUM(I359:J359)</f>
        <v/>
      </c>
      <c r="L359">
        <f>I359/K359</f>
        <v/>
      </c>
      <c r="M359">
        <f>J359/K359</f>
        <v/>
      </c>
      <c r="N359" t="n">
        <v>18.77</v>
      </c>
      <c r="O359" t="n">
        <v>38.12</v>
      </c>
      <c r="P359">
        <f>SUM(N359:O359)</f>
        <v/>
      </c>
      <c r="Q359">
        <f>N359/P359</f>
        <v/>
      </c>
      <c r="R359">
        <f>O359/P359</f>
        <v/>
      </c>
      <c r="T359" t="n">
        <v>0.4626481038003525</v>
      </c>
      <c r="U359" t="n">
        <v>0.5373518961996475</v>
      </c>
    </row>
    <row r="360">
      <c r="G360" s="73">
        <f>AVERAGE(G352:G359)</f>
        <v/>
      </c>
      <c r="H360" s="73">
        <f>AVERAGE(H352:H359)</f>
        <v/>
      </c>
      <c r="L360" s="73">
        <f>AVERAGE(L352:L359)</f>
        <v/>
      </c>
      <c r="M360" s="73">
        <f>AVERAGE(M352:M359)</f>
        <v/>
      </c>
      <c r="Q360" s="73">
        <f>AVERAGE(Q352:Q359)</f>
        <v/>
      </c>
      <c r="R360" s="73">
        <f>AVERAGE(R352:R359)</f>
        <v/>
      </c>
      <c r="T360" t="n">
        <v>0.489484277251243</v>
      </c>
      <c r="U360" t="n">
        <v>0.5105157227487569</v>
      </c>
    </row>
    <row r="361">
      <c r="B361" t="inlineStr">
        <is>
          <t>IRAN</t>
        </is>
      </c>
      <c r="T361" t="n">
        <v>0.4307486523674802</v>
      </c>
      <c r="U361" t="n">
        <v>0.5692513476325198</v>
      </c>
    </row>
    <row r="362">
      <c r="D362" t="n">
        <v>1987</v>
      </c>
      <c r="I362" t="n">
        <v>2001</v>
      </c>
      <c r="N362" t="n">
        <v>2006</v>
      </c>
      <c r="T362" t="n">
        <v>0.4185962674287485</v>
      </c>
      <c r="U362" t="n">
        <v>0.5814037325712516</v>
      </c>
    </row>
    <row r="363">
      <c r="D363" t="inlineStr">
        <is>
          <t>private</t>
        </is>
      </c>
      <c r="E363" t="inlineStr">
        <is>
          <t>public</t>
        </is>
      </c>
      <c r="F363" t="inlineStr">
        <is>
          <t>total</t>
        </is>
      </c>
      <c r="G363" t="inlineStr">
        <is>
          <t>perc_priv</t>
        </is>
      </c>
      <c r="H363" t="inlineStr">
        <is>
          <t>perc_pub</t>
        </is>
      </c>
      <c r="I363" t="inlineStr">
        <is>
          <t>private</t>
        </is>
      </c>
      <c r="J363" t="inlineStr">
        <is>
          <t>public</t>
        </is>
      </c>
      <c r="K363" t="inlineStr">
        <is>
          <t>total</t>
        </is>
      </c>
      <c r="L363" t="inlineStr">
        <is>
          <t>perc_priv</t>
        </is>
      </c>
      <c r="M363" t="inlineStr">
        <is>
          <t>perc_pub</t>
        </is>
      </c>
      <c r="N363" t="inlineStr">
        <is>
          <t>private</t>
        </is>
      </c>
      <c r="O363" t="inlineStr">
        <is>
          <t>public</t>
        </is>
      </c>
      <c r="P363" t="inlineStr">
        <is>
          <t>total</t>
        </is>
      </c>
      <c r="Q363" t="inlineStr">
        <is>
          <t>perc_priv</t>
        </is>
      </c>
      <c r="R363" t="inlineStr">
        <is>
          <t>perc_pub</t>
        </is>
      </c>
    </row>
    <row r="364">
      <c r="C364" t="inlineStr">
        <is>
          <t>Illiterate</t>
        </is>
      </c>
      <c r="D364" t="n">
        <v>33.59</v>
      </c>
      <c r="E364" t="n">
        <v>9.15</v>
      </c>
      <c r="F364">
        <f>SUM(D364:E364)</f>
        <v/>
      </c>
      <c r="G364">
        <f>D364/F364</f>
        <v/>
      </c>
      <c r="H364">
        <f>E364/F364</f>
        <v/>
      </c>
      <c r="I364" t="n">
        <v>7.18</v>
      </c>
      <c r="J364" t="n">
        <v>1.94</v>
      </c>
      <c r="K364">
        <f>SUM(I364:J364)</f>
        <v/>
      </c>
      <c r="L364">
        <f>I364/K364</f>
        <v/>
      </c>
      <c r="M364">
        <f>J364/K364</f>
        <v/>
      </c>
      <c r="N364" t="n">
        <v>8.359999999999999</v>
      </c>
      <c r="O364" t="n">
        <v>1.3</v>
      </c>
      <c r="P364">
        <f>SUM(N364:O364)</f>
        <v/>
      </c>
      <c r="Q364">
        <f>N364/P364</f>
        <v/>
      </c>
      <c r="R364">
        <f>O364/P364</f>
        <v/>
      </c>
    </row>
    <row r="365">
      <c r="C365" t="inlineStr">
        <is>
          <t>Read</t>
        </is>
      </c>
      <c r="D365" t="n">
        <v>14.29</v>
      </c>
      <c r="E365" t="n">
        <v>10.02</v>
      </c>
      <c r="F365">
        <f>SUM(D365:E365)</f>
        <v/>
      </c>
      <c r="G365">
        <f>D365/F365</f>
        <v/>
      </c>
      <c r="H365">
        <f>E365/F365</f>
        <v/>
      </c>
      <c r="I365" t="n">
        <v>9.789999999999999</v>
      </c>
      <c r="J365" t="n">
        <v>3.01</v>
      </c>
      <c r="K365">
        <f>SUM(I365:J365)</f>
        <v/>
      </c>
      <c r="L365">
        <f>I365/K365</f>
        <v/>
      </c>
      <c r="M365">
        <f>J365/K365</f>
        <v/>
      </c>
      <c r="N365" t="n">
        <v>6.02</v>
      </c>
      <c r="O365" t="n">
        <v>1.07</v>
      </c>
      <c r="P365">
        <f>SUM(N365:O365)</f>
        <v/>
      </c>
      <c r="Q365">
        <f>N365/P365</f>
        <v/>
      </c>
      <c r="R365">
        <f>O365/P365</f>
        <v/>
      </c>
    </row>
    <row r="366">
      <c r="C366" t="inlineStr">
        <is>
          <t>Primary</t>
        </is>
      </c>
      <c r="D366" t="n">
        <v>25.29</v>
      </c>
      <c r="E366" t="n">
        <v>25.82</v>
      </c>
      <c r="F366">
        <f>SUM(D366:E366)</f>
        <v/>
      </c>
      <c r="G366">
        <f>D366/F366</f>
        <v/>
      </c>
      <c r="H366">
        <f>E366/F366</f>
        <v/>
      </c>
      <c r="I366" t="n">
        <v>28.64</v>
      </c>
      <c r="J366" t="n">
        <v>11.46</v>
      </c>
      <c r="K366">
        <f>SUM(I366:J366)</f>
        <v/>
      </c>
      <c r="L366">
        <f>I366/K366</f>
        <v/>
      </c>
      <c r="M366">
        <f>J366/K366</f>
        <v/>
      </c>
      <c r="N366" t="n">
        <v>27.74</v>
      </c>
      <c r="O366" t="n">
        <v>11.82</v>
      </c>
      <c r="P366">
        <f>SUM(N366:O366)</f>
        <v/>
      </c>
      <c r="Q366">
        <f>N366/P366</f>
        <v/>
      </c>
      <c r="R366">
        <f>O366/P366</f>
        <v/>
      </c>
    </row>
    <row r="367">
      <c r="C367" t="inlineStr">
        <is>
          <t>Lower</t>
        </is>
      </c>
      <c r="D367" t="n">
        <v>9.85</v>
      </c>
      <c r="E367" t="n">
        <v>17.82</v>
      </c>
      <c r="F367">
        <f>SUM(D367:E367)</f>
        <v/>
      </c>
      <c r="G367">
        <f>D367/F367</f>
        <v/>
      </c>
      <c r="H367">
        <f>E367/F367</f>
        <v/>
      </c>
      <c r="I367" t="n">
        <v>22.85</v>
      </c>
      <c r="J367" t="n">
        <v>16.41</v>
      </c>
      <c r="K367">
        <f>SUM(I367:J367)</f>
        <v/>
      </c>
      <c r="L367">
        <f>I367/K367</f>
        <v/>
      </c>
      <c r="M367">
        <f>J367/K367</f>
        <v/>
      </c>
      <c r="N367" t="n">
        <v>24.01</v>
      </c>
      <c r="O367" t="n">
        <v>11.6</v>
      </c>
      <c r="P367">
        <f>SUM(N367:O367)</f>
        <v/>
      </c>
      <c r="Q367">
        <f>N367/P367</f>
        <v/>
      </c>
      <c r="R367">
        <f>O367/P367</f>
        <v/>
      </c>
    </row>
    <row r="368">
      <c r="C368" t="inlineStr">
        <is>
          <t>Upper</t>
        </is>
      </c>
      <c r="D368" t="n">
        <v>11.78</v>
      </c>
      <c r="E368" t="n">
        <v>23.22</v>
      </c>
      <c r="F368">
        <f>SUM(D368:E368)</f>
        <v/>
      </c>
      <c r="G368">
        <f>D368/F368</f>
        <v/>
      </c>
      <c r="H368">
        <f>E368/F368</f>
        <v/>
      </c>
      <c r="I368" t="n">
        <v>14.74</v>
      </c>
      <c r="J368" t="n">
        <v>22.91</v>
      </c>
      <c r="K368">
        <f>SUM(I368:J368)</f>
        <v/>
      </c>
      <c r="L368">
        <f>I368/K368</f>
        <v/>
      </c>
      <c r="M368">
        <f>J368/K368</f>
        <v/>
      </c>
      <c r="N368" t="n">
        <v>16.56</v>
      </c>
      <c r="O368" t="n">
        <v>23.69</v>
      </c>
      <c r="P368">
        <f>SUM(N368:O368)</f>
        <v/>
      </c>
      <c r="Q368">
        <f>N368/P368</f>
        <v/>
      </c>
      <c r="R368">
        <f>O368/P368</f>
        <v/>
      </c>
    </row>
    <row r="369">
      <c r="C369" t="inlineStr">
        <is>
          <t>Vocational</t>
        </is>
      </c>
      <c r="D369" t="n">
        <v>4.83</v>
      </c>
      <c r="E369" t="n">
        <v>9.06</v>
      </c>
      <c r="F369">
        <f>SUM(D369:E369)</f>
        <v/>
      </c>
      <c r="G369">
        <f>D369/F369</f>
        <v/>
      </c>
      <c r="H369">
        <f>E369/F369</f>
        <v/>
      </c>
      <c r="I369" t="n">
        <v>13.15</v>
      </c>
      <c r="J369" t="n">
        <v>27.57</v>
      </c>
      <c r="K369">
        <f>SUM(I369:J369)</f>
        <v/>
      </c>
      <c r="L369">
        <f>I369/K369</f>
        <v/>
      </c>
      <c r="M369">
        <f>J369/K369</f>
        <v/>
      </c>
      <c r="N369" t="n">
        <v>9.82</v>
      </c>
      <c r="O369" t="n">
        <v>10.06</v>
      </c>
      <c r="P369">
        <f>SUM(N369:O369)</f>
        <v/>
      </c>
      <c r="Q369">
        <f>N369/P369</f>
        <v/>
      </c>
      <c r="R369">
        <f>O369/P369</f>
        <v/>
      </c>
    </row>
    <row r="370">
      <c r="C370" t="inlineStr">
        <is>
          <t>Post</t>
        </is>
      </c>
      <c r="E370" t="n">
        <v>2.02</v>
      </c>
      <c r="F370">
        <f>SUM(D370:E370)</f>
        <v/>
      </c>
      <c r="G370">
        <f>D370/F370</f>
        <v/>
      </c>
      <c r="H370">
        <f>E370/F370</f>
        <v/>
      </c>
      <c r="I370" t="n">
        <v>1.12</v>
      </c>
      <c r="J370" t="n">
        <v>6.7</v>
      </c>
      <c r="K370">
        <f>SUM(I370:J370)</f>
        <v/>
      </c>
      <c r="L370">
        <f>I370/K370</f>
        <v/>
      </c>
      <c r="M370">
        <f>J370/K370</f>
        <v/>
      </c>
      <c r="N370" t="n">
        <v>2.22</v>
      </c>
      <c r="O370" t="n">
        <v>13.85</v>
      </c>
      <c r="P370">
        <f>SUM(N370:O370)</f>
        <v/>
      </c>
      <c r="Q370">
        <f>N370/P370</f>
        <v/>
      </c>
      <c r="R370">
        <f>O370/P370</f>
        <v/>
      </c>
    </row>
    <row r="371">
      <c r="C371" t="inlineStr">
        <is>
          <t>Tertiary</t>
        </is>
      </c>
      <c r="D371" t="n">
        <v>0.39</v>
      </c>
      <c r="E371" t="n">
        <v>2.89</v>
      </c>
      <c r="F371">
        <f>SUM(D371:E371)</f>
        <v/>
      </c>
      <c r="G371">
        <f>D371/F371</f>
        <v/>
      </c>
      <c r="H371">
        <f>E371/F371</f>
        <v/>
      </c>
      <c r="I371" t="n">
        <v>2.52</v>
      </c>
      <c r="J371" t="n">
        <v>10</v>
      </c>
      <c r="K371">
        <f>SUM(I371:J371)</f>
        <v/>
      </c>
      <c r="L371">
        <f>I371/K371</f>
        <v/>
      </c>
      <c r="M371">
        <f>J371/K371</f>
        <v/>
      </c>
      <c r="N371" t="n">
        <v>5.27</v>
      </c>
      <c r="O371" t="n">
        <v>26.61</v>
      </c>
      <c r="P371">
        <f>SUM(N371:O371)</f>
        <v/>
      </c>
      <c r="Q371">
        <f>N371/P371</f>
        <v/>
      </c>
      <c r="R371">
        <f>O371/P371</f>
        <v/>
      </c>
    </row>
    <row r="372">
      <c r="G372" s="73">
        <f>AVERAGE(G364:G371)</f>
        <v/>
      </c>
      <c r="H372" s="73">
        <f>AVERAGE(H364:H371)</f>
        <v/>
      </c>
      <c r="L372" s="73">
        <f>AVERAGE(L364:L371)</f>
        <v/>
      </c>
      <c r="M372" s="73">
        <f>AVERAGE(M364:M371)</f>
        <v/>
      </c>
      <c r="Q372" s="73">
        <f>AVERAGE(Q364:Q371)</f>
        <v/>
      </c>
      <c r="R372" s="73">
        <f>AVERAGE(R364:R371)</f>
        <v/>
      </c>
    </row>
    <row r="374">
      <c r="B374" t="inlineStr">
        <is>
          <t>TURKEY</t>
        </is>
      </c>
      <c r="D374" t="n">
        <v>1988</v>
      </c>
      <c r="I374" t="n">
        <v>1994</v>
      </c>
      <c r="N374" t="n">
        <v>2002</v>
      </c>
    </row>
    <row r="375">
      <c r="D375" t="inlineStr">
        <is>
          <t>private</t>
        </is>
      </c>
      <c r="E375" t="inlineStr">
        <is>
          <t>public</t>
        </is>
      </c>
      <c r="F375" t="inlineStr">
        <is>
          <t>total</t>
        </is>
      </c>
      <c r="G375" t="inlineStr">
        <is>
          <t>perc_priv</t>
        </is>
      </c>
      <c r="H375" t="inlineStr">
        <is>
          <t>perc_pub</t>
        </is>
      </c>
      <c r="I375" t="inlineStr">
        <is>
          <t>private</t>
        </is>
      </c>
      <c r="J375" t="inlineStr">
        <is>
          <t>public</t>
        </is>
      </c>
      <c r="K375" t="inlineStr">
        <is>
          <t>total</t>
        </is>
      </c>
      <c r="L375" t="inlineStr">
        <is>
          <t>perc_priv</t>
        </is>
      </c>
      <c r="M375" t="inlineStr">
        <is>
          <t>perc_pub</t>
        </is>
      </c>
      <c r="N375" t="inlineStr">
        <is>
          <t>private</t>
        </is>
      </c>
      <c r="O375" t="inlineStr">
        <is>
          <t>public</t>
        </is>
      </c>
      <c r="P375" t="inlineStr">
        <is>
          <t>total</t>
        </is>
      </c>
      <c r="Q375" t="inlineStr">
        <is>
          <t>perc_priv</t>
        </is>
      </c>
      <c r="R375" t="inlineStr">
        <is>
          <t>perc_pub</t>
        </is>
      </c>
    </row>
    <row r="376">
      <c r="C376" t="inlineStr">
        <is>
          <t>Illiterate</t>
        </is>
      </c>
      <c r="D376" t="n">
        <v>5.97</v>
      </c>
      <c r="E376" t="n">
        <v>0.84</v>
      </c>
      <c r="F376">
        <f>SUM(D376:E376)</f>
        <v/>
      </c>
      <c r="G376">
        <f>D376/F376</f>
        <v/>
      </c>
      <c r="H376">
        <f>E376/F376</f>
        <v/>
      </c>
      <c r="I376" t="n">
        <v>2.37</v>
      </c>
      <c r="J376" t="n">
        <v>0.28</v>
      </c>
      <c r="K376">
        <f>SUM(I376:J376)</f>
        <v/>
      </c>
      <c r="L376">
        <f>I376/K376</f>
        <v/>
      </c>
      <c r="M376">
        <f>J376/K376</f>
        <v/>
      </c>
      <c r="N376" t="n">
        <v>1.8</v>
      </c>
      <c r="O376" t="n">
        <v>0.2</v>
      </c>
      <c r="P376">
        <f>SUM(N376:O376)</f>
        <v/>
      </c>
      <c r="Q376">
        <f>N376/P376</f>
        <v/>
      </c>
      <c r="R376">
        <f>O376/P376</f>
        <v/>
      </c>
    </row>
    <row r="377">
      <c r="C377" t="inlineStr">
        <is>
          <t>Read</t>
        </is>
      </c>
      <c r="D377" t="n">
        <v>6.52</v>
      </c>
      <c r="E377" t="n">
        <v>1.31</v>
      </c>
      <c r="F377">
        <f>SUM(D377:E377)</f>
        <v/>
      </c>
      <c r="G377">
        <f>D377/F377</f>
        <v/>
      </c>
      <c r="H377">
        <f>E377/F377</f>
        <v/>
      </c>
      <c r="I377" t="n">
        <v>2.82</v>
      </c>
      <c r="J377" t="n">
        <v>0.11</v>
      </c>
      <c r="K377">
        <f>SUM(I377:J377)</f>
        <v/>
      </c>
      <c r="L377">
        <f>I377/K377</f>
        <v/>
      </c>
      <c r="M377">
        <f>J377/K377</f>
        <v/>
      </c>
      <c r="N377" t="n">
        <v>2.91</v>
      </c>
      <c r="O377" t="n">
        <v>0.2</v>
      </c>
      <c r="P377">
        <f>SUM(N377:O377)</f>
        <v/>
      </c>
      <c r="Q377">
        <f>N377/P377</f>
        <v/>
      </c>
      <c r="R377">
        <f>O377/P377</f>
        <v/>
      </c>
    </row>
    <row r="378">
      <c r="C378" t="inlineStr">
        <is>
          <t>Primary</t>
        </is>
      </c>
      <c r="D378" t="n">
        <v>60.83</v>
      </c>
      <c r="E378" t="n">
        <v>26.84</v>
      </c>
      <c r="F378">
        <f>SUM(D378:E378)</f>
        <v/>
      </c>
      <c r="G378">
        <f>D378/F378</f>
        <v/>
      </c>
      <c r="H378">
        <f>E378/F378</f>
        <v/>
      </c>
      <c r="I378" t="n">
        <v>60.32</v>
      </c>
      <c r="J378" t="n">
        <v>10.87</v>
      </c>
      <c r="K378">
        <f>SUM(I378:J378)</f>
        <v/>
      </c>
      <c r="L378">
        <f>I378/K378</f>
        <v/>
      </c>
      <c r="M378">
        <f>J378/K378</f>
        <v/>
      </c>
      <c r="N378" t="n">
        <v>52.8</v>
      </c>
      <c r="O378" t="n">
        <v>22.91</v>
      </c>
      <c r="P378">
        <f>SUM(N378:O378)</f>
        <v/>
      </c>
      <c r="Q378">
        <f>N378/P378</f>
        <v/>
      </c>
      <c r="R378">
        <f>O378/P378</f>
        <v/>
      </c>
    </row>
    <row r="379">
      <c r="C379" t="inlineStr">
        <is>
          <t>Lower</t>
        </is>
      </c>
      <c r="D379" t="n">
        <v>9.41</v>
      </c>
      <c r="E379" t="n">
        <v>13.16</v>
      </c>
      <c r="F379">
        <f>SUM(D379:E379)</f>
        <v/>
      </c>
      <c r="G379">
        <f>D379/F379</f>
        <v/>
      </c>
      <c r="H379">
        <f>E379/F379</f>
        <v/>
      </c>
      <c r="I379" t="n">
        <v>12.11</v>
      </c>
      <c r="J379" t="n">
        <v>14.7</v>
      </c>
      <c r="K379">
        <f>SUM(I379:J379)</f>
        <v/>
      </c>
      <c r="L379">
        <f>I379/K379</f>
        <v/>
      </c>
      <c r="M379">
        <f>J379/K379</f>
        <v/>
      </c>
      <c r="N379" t="n">
        <v>12.83</v>
      </c>
      <c r="O379" t="n">
        <v>14.72</v>
      </c>
      <c r="P379">
        <f>SUM(N379:O379)</f>
        <v/>
      </c>
      <c r="Q379">
        <f>N379/P379</f>
        <v/>
      </c>
      <c r="R379">
        <f>O379/P379</f>
        <v/>
      </c>
    </row>
    <row r="380">
      <c r="C380" t="inlineStr">
        <is>
          <t>Upper</t>
        </is>
      </c>
      <c r="D380" t="n">
        <v>7.92</v>
      </c>
      <c r="E380" t="n">
        <v>15.66</v>
      </c>
      <c r="F380">
        <f>SUM(D380:E380)</f>
        <v/>
      </c>
      <c r="G380">
        <f>D380/F380</f>
        <v/>
      </c>
      <c r="H380">
        <f>E380/F380</f>
        <v/>
      </c>
      <c r="I380" t="n">
        <v>13.32</v>
      </c>
      <c r="J380" t="n">
        <v>31.58</v>
      </c>
      <c r="K380">
        <f>SUM(I380:J380)</f>
        <v/>
      </c>
      <c r="L380">
        <f>I380/K380</f>
        <v/>
      </c>
      <c r="M380">
        <f>J380/K380</f>
        <v/>
      </c>
      <c r="N380" t="n">
        <v>14.67</v>
      </c>
      <c r="O380" t="n">
        <v>21.11</v>
      </c>
      <c r="P380">
        <f>SUM(N380:O380)</f>
        <v/>
      </c>
      <c r="Q380">
        <f>N380/P380</f>
        <v/>
      </c>
      <c r="R380">
        <f>O380/P380</f>
        <v/>
      </c>
    </row>
    <row r="381">
      <c r="C381" t="inlineStr">
        <is>
          <t>Vocational</t>
        </is>
      </c>
      <c r="D381" t="n">
        <v>4.86</v>
      </c>
      <c r="E381" t="n">
        <v>11.99</v>
      </c>
      <c r="F381">
        <f>SUM(D381:E381)</f>
        <v/>
      </c>
      <c r="G381">
        <f>D381/F381</f>
        <v/>
      </c>
      <c r="H381">
        <f>E381/F381</f>
        <v/>
      </c>
      <c r="I381" t="n">
        <v>3.69</v>
      </c>
      <c r="J381" t="n">
        <v>5.4</v>
      </c>
      <c r="K381">
        <f>SUM(I381:J381)</f>
        <v/>
      </c>
      <c r="L381">
        <f>I381/K381</f>
        <v/>
      </c>
      <c r="M381">
        <f>J381/K381</f>
        <v/>
      </c>
      <c r="N381" t="n">
        <v>7.89</v>
      </c>
      <c r="O381" t="n">
        <v>8.52</v>
      </c>
      <c r="P381">
        <f>SUM(N381:O381)</f>
        <v/>
      </c>
      <c r="Q381">
        <f>N381/P381</f>
        <v/>
      </c>
      <c r="R381">
        <f>O381/P381</f>
        <v/>
      </c>
    </row>
    <row r="382">
      <c r="C382" t="inlineStr">
        <is>
          <t>Tertiary</t>
        </is>
      </c>
      <c r="D382" t="n">
        <v>4.48</v>
      </c>
      <c r="E382" t="n">
        <v>30.2</v>
      </c>
      <c r="F382">
        <f>SUM(D382:E382)</f>
        <v/>
      </c>
      <c r="G382">
        <f>D382/F382</f>
        <v/>
      </c>
      <c r="H382">
        <f>E382/F382</f>
        <v/>
      </c>
      <c r="I382" t="n">
        <v>5.36</v>
      </c>
      <c r="J382" t="n">
        <v>37.06</v>
      </c>
      <c r="K382">
        <f>SUM(I382:J382)</f>
        <v/>
      </c>
      <c r="L382">
        <f>I382/K382</f>
        <v/>
      </c>
      <c r="M382">
        <f>J382/K382</f>
        <v/>
      </c>
      <c r="N382" t="n">
        <v>7.11</v>
      </c>
      <c r="O382" t="n">
        <v>32.34</v>
      </c>
      <c r="P382">
        <f>SUM(N382:O382)</f>
        <v/>
      </c>
      <c r="Q382">
        <f>N382/P382</f>
        <v/>
      </c>
      <c r="R382">
        <f>O382/P382</f>
        <v/>
      </c>
    </row>
    <row r="383">
      <c r="G383" s="73">
        <f>AVERAGE(G376:G382)</f>
        <v/>
      </c>
      <c r="H383" s="73">
        <f>AVERAGE(H376:H382)</f>
        <v/>
      </c>
      <c r="L383" s="73">
        <f>AVERAGE(L376:L382)</f>
        <v/>
      </c>
      <c r="M383" s="73">
        <f>AVERAGE(M376:M382)</f>
        <v/>
      </c>
      <c r="Q383" s="73">
        <f>AVERAGE(Q376:Q382)</f>
        <v/>
      </c>
      <c r="R383" s="73">
        <f>AVERAGE(R376:R382)</f>
        <v/>
      </c>
    </row>
    <row r="386">
      <c r="A386" s="75" t="inlineStr">
        <is>
          <t>Paweenawat &amp; Vechbanyongratana (2015)</t>
        </is>
      </c>
    </row>
    <row r="387">
      <c r="D387" t="inlineStr">
        <is>
          <t>Years</t>
        </is>
      </c>
      <c r="E387" t="inlineStr">
        <is>
          <t>table</t>
        </is>
      </c>
      <c r="F387" t="inlineStr">
        <is>
          <t>coef</t>
        </is>
      </c>
      <c r="G387" s="72" t="inlineStr">
        <is>
          <t>se</t>
        </is>
      </c>
      <c r="I387" t="inlineStr">
        <is>
          <t>return</t>
        </is>
      </c>
      <c r="J387" t="inlineStr">
        <is>
          <t>return_perc</t>
        </is>
      </c>
      <c r="K387" t="inlineStr">
        <is>
          <t>t</t>
        </is>
      </c>
      <c r="O387" t="inlineStr">
        <is>
          <t>return</t>
        </is>
      </c>
      <c r="P387" t="inlineStr">
        <is>
          <t>se</t>
        </is>
      </c>
      <c r="Q387" t="inlineStr">
        <is>
          <t>tstat</t>
        </is>
      </c>
    </row>
    <row r="388">
      <c r="C388" t="inlineStr">
        <is>
          <t>bachelor</t>
        </is>
      </c>
      <c r="D388" t="n">
        <v>4</v>
      </c>
      <c r="E388" t="inlineStr">
        <is>
          <t>pooled OLS</t>
        </is>
      </c>
      <c r="F388" t="n">
        <v>0.36</v>
      </c>
      <c r="G388" t="n">
        <v>0.008999999999999999</v>
      </c>
      <c r="I388" s="83">
        <f>(EXP(F388)-1)/D388</f>
        <v/>
      </c>
      <c r="J388">
        <f>I388*100</f>
        <v/>
      </c>
      <c r="K388">
        <f>F388/G388</f>
        <v/>
      </c>
      <c r="O388" s="73">
        <f>J388</f>
        <v/>
      </c>
      <c r="P388" s="73">
        <f>O388/Q388</f>
        <v/>
      </c>
      <c r="Q388" s="73">
        <f>K388</f>
        <v/>
      </c>
    </row>
    <row r="389">
      <c r="C389" t="inlineStr">
        <is>
          <t>master</t>
        </is>
      </c>
      <c r="D389" t="n">
        <v>2</v>
      </c>
      <c r="E389" t="inlineStr">
        <is>
          <t>pooled OLS</t>
        </is>
      </c>
      <c r="F389" t="n">
        <v>0.68</v>
      </c>
      <c r="G389" t="n">
        <v>0.013</v>
      </c>
      <c r="I389">
        <f>(1+F389-F388)^(1/D389)-1</f>
        <v/>
      </c>
      <c r="J389">
        <f>I389*100</f>
        <v/>
      </c>
      <c r="K389">
        <f>F389/G389</f>
        <v/>
      </c>
      <c r="O389" s="73">
        <f>J389</f>
        <v/>
      </c>
      <c r="P389" s="73">
        <f>O389/Q389</f>
        <v/>
      </c>
      <c r="Q389" s="73">
        <f>K389</f>
        <v/>
      </c>
    </row>
    <row r="390">
      <c r="C390" t="inlineStr">
        <is>
          <t>bachelor</t>
        </is>
      </c>
      <c r="D390" s="92" t="n">
        <v>4</v>
      </c>
      <c r="E390" s="92" t="inlineStr">
        <is>
          <t>pooled OLS</t>
        </is>
      </c>
      <c r="F390" t="n">
        <v>0.37</v>
      </c>
      <c r="G390" t="n">
        <v>0.006</v>
      </c>
      <c r="I390" s="83">
        <f>(EXP(F390)-1)/D390</f>
        <v/>
      </c>
      <c r="J390">
        <f>I390*100</f>
        <v/>
      </c>
      <c r="K390">
        <f>F390/G390</f>
        <v/>
      </c>
      <c r="O390" s="73">
        <f>J390</f>
        <v/>
      </c>
      <c r="P390" s="73">
        <f>O390/Q390</f>
        <v/>
      </c>
      <c r="Q390" s="73">
        <f>K390</f>
        <v/>
      </c>
    </row>
    <row r="391">
      <c r="C391" t="inlineStr">
        <is>
          <t>master</t>
        </is>
      </c>
      <c r="D391" s="92" t="n">
        <v>2</v>
      </c>
      <c r="E391" s="92" t="inlineStr">
        <is>
          <t>pooled OLS</t>
        </is>
      </c>
      <c r="F391" t="n">
        <v>0.6899999999999999</v>
      </c>
      <c r="G391" t="n">
        <v>0.008999999999999999</v>
      </c>
      <c r="I391">
        <f>(1+F391-F390)^(1/D391)-1</f>
        <v/>
      </c>
      <c r="J391">
        <f>I391*100</f>
        <v/>
      </c>
      <c r="K391">
        <f>F391/G391</f>
        <v/>
      </c>
      <c r="O391" s="73">
        <f>J391</f>
        <v/>
      </c>
      <c r="P391" s="73">
        <f>O391/Q391</f>
        <v/>
      </c>
      <c r="Q391" s="73">
        <f>K391</f>
        <v/>
      </c>
    </row>
    <row r="392">
      <c r="C392" t="inlineStr">
        <is>
          <t>bachelor</t>
        </is>
      </c>
      <c r="D392" t="n">
        <v>4</v>
      </c>
      <c r="E392" t="inlineStr">
        <is>
          <t>pooled OLS</t>
        </is>
      </c>
      <c r="F392" t="n">
        <v>0.36</v>
      </c>
      <c r="G392" t="n">
        <v>0.006</v>
      </c>
      <c r="I392" s="83">
        <f>(EXP(F392)-1)/D392</f>
        <v/>
      </c>
      <c r="J392">
        <f>I392*100</f>
        <v/>
      </c>
      <c r="K392">
        <f>F392/G392</f>
        <v/>
      </c>
      <c r="O392" s="73">
        <f>J392</f>
        <v/>
      </c>
      <c r="P392" s="73">
        <f>O392/Q392</f>
        <v/>
      </c>
      <c r="Q392" s="73">
        <f>K392</f>
        <v/>
      </c>
    </row>
    <row r="393">
      <c r="C393" t="inlineStr">
        <is>
          <t>master</t>
        </is>
      </c>
      <c r="D393" t="n">
        <v>2</v>
      </c>
      <c r="E393" t="inlineStr">
        <is>
          <t>pooled OLS</t>
        </is>
      </c>
      <c r="F393" t="n">
        <v>0.68</v>
      </c>
      <c r="G393" t="n">
        <v>0.008999999999999999</v>
      </c>
      <c r="I393">
        <f>(1+F393-F392)^(1/D393)-1</f>
        <v/>
      </c>
      <c r="J393">
        <f>I393*100</f>
        <v/>
      </c>
      <c r="K393">
        <f>F393/G393</f>
        <v/>
      </c>
      <c r="O393" s="73">
        <f>J393</f>
        <v/>
      </c>
      <c r="P393" s="73">
        <f>O393/Q393</f>
        <v/>
      </c>
      <c r="Q393" s="73">
        <f>K393</f>
        <v/>
      </c>
    </row>
    <row r="394">
      <c r="C394" t="inlineStr">
        <is>
          <t>bachelor</t>
        </is>
      </c>
      <c r="D394" s="92" t="n">
        <v>4</v>
      </c>
      <c r="E394" s="92" t="inlineStr">
        <is>
          <t>pooled OLS</t>
        </is>
      </c>
      <c r="F394" t="n">
        <v>0.36</v>
      </c>
      <c r="G394" t="n">
        <v>0.006</v>
      </c>
      <c r="I394" s="83">
        <f>(EXP(F394)-1)/D394</f>
        <v/>
      </c>
      <c r="J394">
        <f>I394*100</f>
        <v/>
      </c>
      <c r="K394">
        <f>F394/G394</f>
        <v/>
      </c>
      <c r="O394" s="73">
        <f>J394</f>
        <v/>
      </c>
      <c r="P394" s="73">
        <f>O394/Q394</f>
        <v/>
      </c>
      <c r="Q394" s="73">
        <f>K394</f>
        <v/>
      </c>
    </row>
    <row r="395">
      <c r="C395" t="inlineStr">
        <is>
          <t>master</t>
        </is>
      </c>
      <c r="D395" s="92" t="n">
        <v>2</v>
      </c>
      <c r="E395" s="92" t="inlineStr">
        <is>
          <t>pooled OLS</t>
        </is>
      </c>
      <c r="F395" t="n">
        <v>0.67</v>
      </c>
      <c r="G395" t="n">
        <v>0.008999999999999999</v>
      </c>
      <c r="I395">
        <f>(1+F395-F394)^(1/D395)-1</f>
        <v/>
      </c>
      <c r="J395">
        <f>I395*100</f>
        <v/>
      </c>
      <c r="K395">
        <f>F395/G395</f>
        <v/>
      </c>
      <c r="O395" s="73">
        <f>J395</f>
        <v/>
      </c>
      <c r="P395" s="73">
        <f>O395/Q395</f>
        <v/>
      </c>
      <c r="Q395" s="73">
        <f>K395</f>
        <v/>
      </c>
    </row>
    <row r="396">
      <c r="C396" t="inlineStr">
        <is>
          <t>bachelor</t>
        </is>
      </c>
      <c r="D396" t="n">
        <v>4</v>
      </c>
      <c r="E396" s="92" t="inlineStr">
        <is>
          <t>IV</t>
        </is>
      </c>
      <c r="F396" t="n">
        <v>0.39</v>
      </c>
      <c r="G396" t="n">
        <v>0.014</v>
      </c>
      <c r="I396" s="83">
        <f>(EXP(F396)-1)/D396</f>
        <v/>
      </c>
      <c r="J396">
        <f>I396*100</f>
        <v/>
      </c>
      <c r="K396">
        <f>F396/G396</f>
        <v/>
      </c>
      <c r="O396" s="73">
        <f>J396</f>
        <v/>
      </c>
      <c r="P396" s="73">
        <f>O396/Q396</f>
        <v/>
      </c>
      <c r="Q396" s="73">
        <f>K396</f>
        <v/>
      </c>
    </row>
    <row r="397">
      <c r="C397" t="inlineStr">
        <is>
          <t>master</t>
        </is>
      </c>
      <c r="D397" t="n">
        <v>2</v>
      </c>
      <c r="E397" s="92" t="inlineStr">
        <is>
          <t>IV</t>
        </is>
      </c>
      <c r="F397" t="n">
        <v>0.7</v>
      </c>
      <c r="G397" t="n">
        <v>0.017</v>
      </c>
      <c r="I397">
        <f>(1+F397-F396)^(1/D397)-1</f>
        <v/>
      </c>
      <c r="J397">
        <f>I397*100</f>
        <v/>
      </c>
      <c r="K397">
        <f>F397/G397</f>
        <v/>
      </c>
      <c r="O397" s="73">
        <f>J397</f>
        <v/>
      </c>
      <c r="P397" s="73">
        <f>O397/Q397</f>
        <v/>
      </c>
      <c r="Q397" s="73">
        <f>K397</f>
        <v/>
      </c>
    </row>
    <row r="398">
      <c r="C398" t="inlineStr">
        <is>
          <t>bachelor</t>
        </is>
      </c>
      <c r="D398" s="92" t="n">
        <v>4</v>
      </c>
      <c r="E398" s="92" t="inlineStr">
        <is>
          <t>IV</t>
        </is>
      </c>
      <c r="F398" t="n">
        <v>0.34</v>
      </c>
      <c r="G398" t="n">
        <v>0.052</v>
      </c>
      <c r="I398" s="83">
        <f>(EXP(F398)-1)/D398</f>
        <v/>
      </c>
      <c r="J398">
        <f>I398*100</f>
        <v/>
      </c>
      <c r="K398">
        <f>F398/G398</f>
        <v/>
      </c>
      <c r="O398" s="73">
        <f>J398</f>
        <v/>
      </c>
      <c r="P398" s="73">
        <f>O398/Q398</f>
        <v/>
      </c>
      <c r="Q398" s="73">
        <f>K398</f>
        <v/>
      </c>
    </row>
    <row r="399">
      <c r="C399" t="inlineStr">
        <is>
          <t>master</t>
        </is>
      </c>
      <c r="D399" s="92" t="n">
        <v>2</v>
      </c>
      <c r="E399" s="92" t="inlineStr">
        <is>
          <t>IV</t>
        </is>
      </c>
      <c r="F399" t="n">
        <v>0.68</v>
      </c>
      <c r="G399" t="n">
        <v>0.038</v>
      </c>
      <c r="I399">
        <f>(1+F399-F398)^(1/D399)-1</f>
        <v/>
      </c>
      <c r="J399">
        <f>I399*100</f>
        <v/>
      </c>
      <c r="K399">
        <f>F399/G399</f>
        <v/>
      </c>
      <c r="O399" s="73">
        <f>J399</f>
        <v/>
      </c>
      <c r="P399" s="73">
        <f>O399/Q399</f>
        <v/>
      </c>
      <c r="Q399" s="73">
        <f>K399</f>
        <v/>
      </c>
    </row>
    <row r="400">
      <c r="C400" t="inlineStr">
        <is>
          <t>bachelor</t>
        </is>
      </c>
      <c r="D400" t="n">
        <v>4</v>
      </c>
      <c r="E400" s="92" t="inlineStr">
        <is>
          <t>Men</t>
        </is>
      </c>
      <c r="F400" t="n">
        <v>0.36</v>
      </c>
      <c r="G400" t="n">
        <v>0.008999999999999999</v>
      </c>
      <c r="I400" s="83">
        <f>(EXP(F400)-1)/D400</f>
        <v/>
      </c>
      <c r="J400">
        <f>I400*100</f>
        <v/>
      </c>
      <c r="K400">
        <f>F400/G400</f>
        <v/>
      </c>
      <c r="O400" s="73">
        <f>J400</f>
        <v/>
      </c>
      <c r="P400" s="73">
        <f>O400/Q400</f>
        <v/>
      </c>
      <c r="Q400" s="73">
        <f>K400</f>
        <v/>
      </c>
    </row>
    <row r="401">
      <c r="C401" t="inlineStr">
        <is>
          <t>master</t>
        </is>
      </c>
      <c r="D401" t="n">
        <v>2</v>
      </c>
      <c r="E401" s="92" t="inlineStr">
        <is>
          <t>Men</t>
        </is>
      </c>
      <c r="F401" t="n">
        <v>0.68</v>
      </c>
      <c r="G401" t="n">
        <v>0.013</v>
      </c>
      <c r="I401">
        <f>(1+F401-F400)^(1/D401)-1</f>
        <v/>
      </c>
      <c r="J401">
        <f>I401*100</f>
        <v/>
      </c>
      <c r="K401">
        <f>F401/G401</f>
        <v/>
      </c>
      <c r="O401" s="73">
        <f>J401</f>
        <v/>
      </c>
      <c r="P401" s="73">
        <f>O401/Q401</f>
        <v/>
      </c>
      <c r="Q401" s="73">
        <f>K401</f>
        <v/>
      </c>
    </row>
    <row r="402">
      <c r="C402" t="inlineStr">
        <is>
          <t>bachelor</t>
        </is>
      </c>
      <c r="D402" s="92" t="n">
        <v>4</v>
      </c>
      <c r="E402" s="92" t="inlineStr">
        <is>
          <t>Women</t>
        </is>
      </c>
      <c r="F402" t="n">
        <v>0.37</v>
      </c>
      <c r="G402" t="n">
        <v>0.008</v>
      </c>
      <c r="I402" s="83">
        <f>(EXP(F402)-1)/D402</f>
        <v/>
      </c>
      <c r="J402">
        <f>I402*100</f>
        <v/>
      </c>
      <c r="K402">
        <f>F402/G402</f>
        <v/>
      </c>
      <c r="O402" s="73">
        <f>J402</f>
        <v/>
      </c>
      <c r="P402" s="73">
        <f>O402/Q402</f>
        <v/>
      </c>
      <c r="Q402" s="73">
        <f>K402</f>
        <v/>
      </c>
    </row>
    <row r="403">
      <c r="C403" t="inlineStr">
        <is>
          <t>master</t>
        </is>
      </c>
      <c r="D403" s="92" t="n">
        <v>2</v>
      </c>
      <c r="E403" s="92" t="inlineStr">
        <is>
          <t>Women</t>
        </is>
      </c>
      <c r="F403" t="n">
        <v>0.6899999999999999</v>
      </c>
      <c r="G403" t="n">
        <v>0.012</v>
      </c>
      <c r="I403">
        <f>(1+F403-F402)^(1/D403)-1</f>
        <v/>
      </c>
      <c r="J403">
        <f>I403*100</f>
        <v/>
      </c>
      <c r="K403">
        <f>F403/G403</f>
        <v/>
      </c>
      <c r="O403" s="73">
        <f>J403</f>
        <v/>
      </c>
      <c r="P403" s="73">
        <f>O403/Q403</f>
        <v/>
      </c>
      <c r="Q403" s="73">
        <f>K403</f>
        <v/>
      </c>
    </row>
    <row r="406">
      <c r="A406" s="75" t="inlineStr">
        <is>
          <t>Krafft (2018)</t>
        </is>
      </c>
    </row>
    <row r="407">
      <c r="A407" s="76" t="n"/>
      <c r="C407" s="76" t="inlineStr">
        <is>
          <t>Education system</t>
        </is>
      </c>
    </row>
    <row r="408">
      <c r="D408" t="inlineStr">
        <is>
          <t>Years</t>
        </is>
      </c>
      <c r="E408" t="inlineStr">
        <is>
          <t>Years total</t>
        </is>
      </c>
    </row>
    <row r="409">
      <c r="C409" t="inlineStr">
        <is>
          <t>No ed</t>
        </is>
      </c>
      <c r="D409" t="n">
        <v>0</v>
      </c>
      <c r="E409" t="n">
        <v>0</v>
      </c>
    </row>
    <row r="410">
      <c r="C410" s="92" t="inlineStr">
        <is>
          <t>Primary</t>
        </is>
      </c>
      <c r="D410" t="n">
        <v>6</v>
      </c>
      <c r="E410" t="n">
        <v>6</v>
      </c>
    </row>
    <row r="411">
      <c r="C411" t="inlineStr">
        <is>
          <t>Preparatory</t>
        </is>
      </c>
      <c r="D411" t="n">
        <v>3</v>
      </c>
      <c r="E411" t="n">
        <v>9</v>
      </c>
      <c r="R411" s="70" t="n"/>
      <c r="S411" s="70" t="n"/>
      <c r="T411" s="70" t="n"/>
    </row>
    <row r="412">
      <c r="C412" t="inlineStr">
        <is>
          <t>Voc. Sec.</t>
        </is>
      </c>
      <c r="D412" t="n">
        <v>3</v>
      </c>
      <c r="E412" t="n">
        <v>12</v>
      </c>
      <c r="R412" s="70" t="n"/>
      <c r="S412" s="70" t="n"/>
      <c r="T412" s="70" t="n"/>
    </row>
    <row r="413">
      <c r="C413" t="inlineStr">
        <is>
          <t>Gen. sec.</t>
        </is>
      </c>
      <c r="D413" t="n">
        <v>3</v>
      </c>
      <c r="E413" t="n">
        <v>12</v>
      </c>
      <c r="R413" s="70" t="n"/>
      <c r="S413" s="70" t="n"/>
      <c r="T413" s="70" t="n"/>
    </row>
    <row r="414">
      <c r="C414" t="inlineStr">
        <is>
          <t>Post sec inst</t>
        </is>
      </c>
      <c r="D414" t="n">
        <v>2</v>
      </c>
      <c r="E414" t="n">
        <v>14</v>
      </c>
      <c r="R414" s="70" t="n"/>
      <c r="S414" s="70" t="n"/>
      <c r="T414" s="70" t="n"/>
    </row>
    <row r="415">
      <c r="C415" t="inlineStr">
        <is>
          <t>Higher inst</t>
        </is>
      </c>
      <c r="D415" t="n">
        <v>4</v>
      </c>
      <c r="E415" t="n">
        <v>16</v>
      </c>
      <c r="R415" s="70" t="n"/>
      <c r="S415" s="70" t="n"/>
      <c r="T415" s="70" t="n"/>
    </row>
    <row r="416">
      <c r="C416" t="inlineStr">
        <is>
          <t>Uni</t>
        </is>
      </c>
      <c r="D416" t="n">
        <v>4</v>
      </c>
      <c r="E416" t="n">
        <v>16</v>
      </c>
      <c r="R416" s="70" t="n"/>
      <c r="S416" s="70" t="n"/>
      <c r="T416" s="70" t="n"/>
    </row>
    <row r="417">
      <c r="R417" s="70" t="n"/>
      <c r="S417" s="70" t="n"/>
      <c r="T417" s="70" t="n"/>
    </row>
    <row r="418">
      <c r="D418" t="inlineStr">
        <is>
          <t>Years</t>
        </is>
      </c>
      <c r="E418" t="inlineStr">
        <is>
          <t>Years total</t>
        </is>
      </c>
      <c r="F418" t="inlineStr">
        <is>
          <t>Model</t>
        </is>
      </c>
      <c r="G418" t="inlineStr">
        <is>
          <t>coef</t>
        </is>
      </c>
      <c r="H418" t="inlineStr">
        <is>
          <t>se</t>
        </is>
      </c>
      <c r="J418" t="inlineStr">
        <is>
          <t>return</t>
        </is>
      </c>
      <c r="K418" t="inlineStr">
        <is>
          <t>return_perc</t>
        </is>
      </c>
      <c r="L418" t="inlineStr">
        <is>
          <t>t</t>
        </is>
      </c>
      <c r="P418" t="inlineStr">
        <is>
          <t>return</t>
        </is>
      </c>
      <c r="Q418" t="inlineStr">
        <is>
          <t>se</t>
        </is>
      </c>
      <c r="R418" t="inlineStr">
        <is>
          <t>tstat</t>
        </is>
      </c>
    </row>
    <row r="419">
      <c r="C419" s="83" t="inlineStr">
        <is>
          <t>prim</t>
        </is>
      </c>
      <c r="D419" t="n">
        <v>6</v>
      </c>
      <c r="E419" t="n">
        <v>6</v>
      </c>
      <c r="F419" s="70" t="inlineStr">
        <is>
          <t>OLS</t>
        </is>
      </c>
      <c r="G419" s="70" t="n">
        <v>0.035</v>
      </c>
      <c r="H419" s="70" t="n">
        <v>0.027</v>
      </c>
      <c r="I419" s="70" t="n"/>
      <c r="J419" s="83">
        <f>(EXP(G419)-1)/D419</f>
        <v/>
      </c>
      <c r="K419">
        <f>J419*100</f>
        <v/>
      </c>
      <c r="L419">
        <f>G419/H419</f>
        <v/>
      </c>
      <c r="P419" s="73">
        <f>K419</f>
        <v/>
      </c>
      <c r="Q419" s="73">
        <f>P419/R419</f>
        <v/>
      </c>
      <c r="R419" s="73">
        <f>L419</f>
        <v/>
      </c>
    </row>
    <row r="420">
      <c r="C420" s="83" t="inlineStr">
        <is>
          <t>prep</t>
        </is>
      </c>
      <c r="D420" t="n">
        <v>3</v>
      </c>
      <c r="E420" t="n">
        <v>9</v>
      </c>
      <c r="F420" s="70" t="inlineStr">
        <is>
          <t>OLS</t>
        </is>
      </c>
      <c r="G420" t="n">
        <v>0.07199999999999999</v>
      </c>
      <c r="H420" t="n">
        <v>0.03</v>
      </c>
      <c r="J420">
        <f>(1+G420-G419)^(1/D420)-1</f>
        <v/>
      </c>
      <c r="K420">
        <f>J420*100</f>
        <v/>
      </c>
      <c r="L420">
        <f>G420/H420</f>
        <v/>
      </c>
      <c r="P420" s="73">
        <f>K420</f>
        <v/>
      </c>
      <c r="Q420" s="73">
        <f>P420/R420</f>
        <v/>
      </c>
      <c r="R420" s="73">
        <f>L420</f>
        <v/>
      </c>
    </row>
    <row r="421">
      <c r="B421" s="76" t="n"/>
      <c r="C421" s="83" t="inlineStr">
        <is>
          <t>voc</t>
        </is>
      </c>
      <c r="D421" t="n">
        <v>3</v>
      </c>
      <c r="E421" t="n">
        <v>12</v>
      </c>
      <c r="F421" s="70" t="inlineStr">
        <is>
          <t>OLS</t>
        </is>
      </c>
      <c r="G421" t="n">
        <v>0.217</v>
      </c>
      <c r="H421" t="n">
        <v>0.021</v>
      </c>
      <c r="J421">
        <f>(1+G421-G420)^(1/D421)-1</f>
        <v/>
      </c>
      <c r="K421">
        <f>J421*100</f>
        <v/>
      </c>
      <c r="L421">
        <f>G421/H421</f>
        <v/>
      </c>
      <c r="P421" s="73">
        <f>K421</f>
        <v/>
      </c>
      <c r="Q421" s="73">
        <f>P421/R421</f>
        <v/>
      </c>
      <c r="R421" s="73">
        <f>L421</f>
        <v/>
      </c>
    </row>
    <row r="422">
      <c r="C422" s="83" t="inlineStr">
        <is>
          <t>gensengensec</t>
        </is>
      </c>
      <c r="D422" t="n">
        <v>3</v>
      </c>
      <c r="E422" t="n">
        <v>12</v>
      </c>
      <c r="F422" s="70" t="inlineStr">
        <is>
          <t>OLS</t>
        </is>
      </c>
      <c r="G422" t="n">
        <v>0.236</v>
      </c>
      <c r="H422" t="n">
        <v>0.045</v>
      </c>
      <c r="J422">
        <f>(1+G422-G420)^(1/D422)-1</f>
        <v/>
      </c>
      <c r="K422">
        <f>J422*100</f>
        <v/>
      </c>
      <c r="L422">
        <f>G422/H422</f>
        <v/>
      </c>
      <c r="N422" s="70" t="n"/>
      <c r="P422" s="73">
        <f>K422</f>
        <v/>
      </c>
      <c r="Q422" s="73">
        <f>P422/R422</f>
        <v/>
      </c>
      <c r="R422" s="73">
        <f>L422</f>
        <v/>
      </c>
    </row>
    <row r="423">
      <c r="C423" s="83" t="inlineStr">
        <is>
          <t>higher</t>
        </is>
      </c>
      <c r="D423" t="n">
        <v>4</v>
      </c>
      <c r="E423" t="n">
        <v>16</v>
      </c>
      <c r="F423" s="70" t="inlineStr">
        <is>
          <t>OLS</t>
        </is>
      </c>
      <c r="G423" t="n">
        <v>0.5649999999999999</v>
      </c>
      <c r="H423" t="n">
        <v>0.024</v>
      </c>
      <c r="J423">
        <f>(1+G423-G422)^(1/D423)-1</f>
        <v/>
      </c>
      <c r="K423">
        <f>J423*100</f>
        <v/>
      </c>
      <c r="L423">
        <f>G423/H423</f>
        <v/>
      </c>
      <c r="N423" s="70" t="n"/>
      <c r="P423" s="73">
        <f>K423</f>
        <v/>
      </c>
      <c r="Q423" s="73">
        <f>P423/R423</f>
        <v/>
      </c>
      <c r="R423" s="73">
        <f>L423</f>
        <v/>
      </c>
    </row>
    <row r="424">
      <c r="C424" s="83" t="inlineStr">
        <is>
          <t>prim</t>
        </is>
      </c>
      <c r="D424" t="n">
        <v>6</v>
      </c>
      <c r="E424" t="n">
        <v>6</v>
      </c>
      <c r="F424" s="70" t="inlineStr">
        <is>
          <t>FE</t>
        </is>
      </c>
      <c r="G424" t="n">
        <v>0.054</v>
      </c>
      <c r="H424" t="n">
        <v>0.057</v>
      </c>
      <c r="J424" s="83">
        <f>(EXP(G424)-1)/D424</f>
        <v/>
      </c>
      <c r="K424">
        <f>J424*100</f>
        <v/>
      </c>
      <c r="L424">
        <f>G424/H424</f>
        <v/>
      </c>
      <c r="N424" s="70" t="n"/>
      <c r="P424" s="73">
        <f>K424</f>
        <v/>
      </c>
      <c r="Q424" s="73">
        <f>P424/R424</f>
        <v/>
      </c>
      <c r="R424" s="73">
        <f>L424</f>
        <v/>
      </c>
    </row>
    <row r="425">
      <c r="C425" s="83" t="inlineStr">
        <is>
          <t>prep</t>
        </is>
      </c>
      <c r="D425" t="n">
        <v>3</v>
      </c>
      <c r="E425" t="n">
        <v>9</v>
      </c>
      <c r="F425" s="70" t="inlineStr">
        <is>
          <t>FE</t>
        </is>
      </c>
      <c r="G425" t="n">
        <v>0.029</v>
      </c>
      <c r="H425" t="n">
        <v>0.06900000000000001</v>
      </c>
      <c r="J425">
        <f>(1+G425-G424)^(1/D425)-1</f>
        <v/>
      </c>
      <c r="K425">
        <f>J425*100</f>
        <v/>
      </c>
      <c r="L425">
        <f>G425/H425</f>
        <v/>
      </c>
      <c r="N425" s="70" t="n"/>
      <c r="P425" s="73">
        <f>K425</f>
        <v/>
      </c>
      <c r="Q425" s="73">
        <f>P425/R425</f>
        <v/>
      </c>
      <c r="R425" s="73">
        <f>L425</f>
        <v/>
      </c>
    </row>
    <row r="426">
      <c r="C426" s="83" t="inlineStr">
        <is>
          <t>voc</t>
        </is>
      </c>
      <c r="D426" t="n">
        <v>3</v>
      </c>
      <c r="E426" t="n">
        <v>12</v>
      </c>
      <c r="F426" s="70" t="inlineStr">
        <is>
          <t>FE</t>
        </is>
      </c>
      <c r="G426" t="n">
        <v>0.102</v>
      </c>
      <c r="H426" t="n">
        <v>0.055</v>
      </c>
      <c r="J426">
        <f>(1+G426-G425)^(1/D426)-1</f>
        <v/>
      </c>
      <c r="K426">
        <f>J426*100</f>
        <v/>
      </c>
      <c r="L426">
        <f>G426/H426</f>
        <v/>
      </c>
      <c r="N426" s="70" t="n"/>
      <c r="P426" s="73">
        <f>K426</f>
        <v/>
      </c>
      <c r="Q426" s="73">
        <f>P426/R426</f>
        <v/>
      </c>
      <c r="R426" s="73">
        <f>L426</f>
        <v/>
      </c>
    </row>
    <row r="427">
      <c r="C427" s="83" t="inlineStr">
        <is>
          <t>gensengensec</t>
        </is>
      </c>
      <c r="D427" t="n">
        <v>3</v>
      </c>
      <c r="E427" t="n">
        <v>12</v>
      </c>
      <c r="F427" s="70" t="inlineStr">
        <is>
          <t>FE</t>
        </is>
      </c>
      <c r="G427" t="n">
        <v>0.1</v>
      </c>
      <c r="H427" t="n">
        <v>0.113</v>
      </c>
      <c r="J427">
        <f>(1+G427-G425)^(1/D427)-1</f>
        <v/>
      </c>
      <c r="K427">
        <f>J427*100</f>
        <v/>
      </c>
      <c r="L427">
        <f>G427/H427</f>
        <v/>
      </c>
      <c r="N427" s="70" t="n"/>
      <c r="P427" s="73">
        <f>K427</f>
        <v/>
      </c>
      <c r="Q427" s="73">
        <f>P427/R427</f>
        <v/>
      </c>
      <c r="R427" s="73">
        <f>L427</f>
        <v/>
      </c>
    </row>
    <row r="428">
      <c r="C428" s="83" t="inlineStr">
        <is>
          <t>higher</t>
        </is>
      </c>
      <c r="D428" t="n">
        <v>4</v>
      </c>
      <c r="E428" t="n">
        <v>16</v>
      </c>
      <c r="F428" s="70" t="inlineStr">
        <is>
          <t>FE</t>
        </is>
      </c>
      <c r="G428" t="n">
        <v>0.267</v>
      </c>
      <c r="H428" t="n">
        <v>0.074</v>
      </c>
      <c r="J428">
        <f>(1+G428-G427)^(1/D428)-1</f>
        <v/>
      </c>
      <c r="K428">
        <f>J428*100</f>
        <v/>
      </c>
      <c r="L428">
        <f>G428/H428</f>
        <v/>
      </c>
      <c r="N428" s="70" t="n"/>
      <c r="P428" s="73">
        <f>K428</f>
        <v/>
      </c>
      <c r="Q428" s="73">
        <f>P428/R428</f>
        <v/>
      </c>
      <c r="R428" s="73">
        <f>L428</f>
        <v/>
      </c>
    </row>
    <row r="429">
      <c r="S429" s="70" t="n"/>
      <c r="T429" s="70" t="n"/>
    </row>
    <row r="431">
      <c r="A431" s="75" t="inlineStr">
        <is>
          <t>Walker &amp; Zhu (2008)</t>
        </is>
      </c>
    </row>
    <row r="432">
      <c r="C432" s="70" t="inlineStr">
        <is>
          <t>Table 3</t>
        </is>
      </c>
    </row>
    <row r="433">
      <c r="C433" s="70" t="n"/>
      <c r="F433" t="inlineStr">
        <is>
          <t>Gender</t>
        </is>
      </c>
      <c r="G433" t="inlineStr">
        <is>
          <t>coef</t>
        </is>
      </c>
      <c r="H433" t="inlineStr">
        <is>
          <t>se</t>
        </is>
      </c>
      <c r="J433" t="inlineStr">
        <is>
          <t>return</t>
        </is>
      </c>
      <c r="K433" t="inlineStr">
        <is>
          <t>return_perc</t>
        </is>
      </c>
      <c r="L433" t="inlineStr">
        <is>
          <t>t</t>
        </is>
      </c>
      <c r="P433" t="inlineStr">
        <is>
          <t>return</t>
        </is>
      </c>
      <c r="Q433" t="inlineStr">
        <is>
          <t>se</t>
        </is>
      </c>
      <c r="R433" t="inlineStr">
        <is>
          <t>tstat</t>
        </is>
      </c>
    </row>
    <row r="434">
      <c r="C434" s="70" t="inlineStr">
        <is>
          <t>Degree</t>
        </is>
      </c>
      <c r="D434" t="n">
        <v>3</v>
      </c>
      <c r="E434" t="n">
        <v>3</v>
      </c>
      <c r="F434" t="inlineStr">
        <is>
          <t>Male</t>
        </is>
      </c>
      <c r="G434" s="70" t="n">
        <v>0.21</v>
      </c>
      <c r="H434" s="70" t="n">
        <v>0.02</v>
      </c>
      <c r="I434" s="70" t="n"/>
      <c r="J434" s="83">
        <f>(EXP(G434)-1)/D434</f>
        <v/>
      </c>
      <c r="K434">
        <f>J434*100</f>
        <v/>
      </c>
      <c r="L434">
        <f>G434/H434</f>
        <v/>
      </c>
      <c r="P434" s="73">
        <f>K434</f>
        <v/>
      </c>
      <c r="Q434" s="73">
        <f>P434/R434</f>
        <v/>
      </c>
      <c r="R434" s="73">
        <f>L434</f>
        <v/>
      </c>
    </row>
    <row r="435">
      <c r="C435" s="70" t="inlineStr">
        <is>
          <t>Degree</t>
        </is>
      </c>
      <c r="D435" t="n">
        <v>3</v>
      </c>
      <c r="E435" t="n">
        <v>3</v>
      </c>
      <c r="F435" t="inlineStr">
        <is>
          <t>Female</t>
        </is>
      </c>
      <c r="G435" t="n">
        <v>0.36</v>
      </c>
      <c r="H435" s="70" t="n">
        <v>0.02</v>
      </c>
      <c r="J435" s="83">
        <f>(EXP(G435)-1)/D435</f>
        <v/>
      </c>
      <c r="K435">
        <f>J435*100</f>
        <v/>
      </c>
      <c r="L435">
        <f>G435/H435</f>
        <v/>
      </c>
      <c r="P435" s="73">
        <f>K435</f>
        <v/>
      </c>
      <c r="Q435" s="73">
        <f>P435/R435</f>
        <v/>
      </c>
      <c r="R435" s="73">
        <f>L435</f>
        <v/>
      </c>
    </row>
    <row r="436">
      <c r="C436" s="70" t="inlineStr">
        <is>
          <t>Degree</t>
        </is>
      </c>
      <c r="D436" t="n">
        <v>3</v>
      </c>
      <c r="E436" t="n">
        <v>3</v>
      </c>
      <c r="F436" t="inlineStr">
        <is>
          <t>Male</t>
        </is>
      </c>
      <c r="G436" t="n">
        <v>0.27</v>
      </c>
      <c r="H436" s="70" t="n">
        <v>0.02</v>
      </c>
      <c r="J436" s="83">
        <f>(EXP(G436)-1)/D436</f>
        <v/>
      </c>
      <c r="K436">
        <f>J436*100</f>
        <v/>
      </c>
      <c r="L436">
        <f>G436/H436</f>
        <v/>
      </c>
      <c r="P436" s="73">
        <f>K436</f>
        <v/>
      </c>
      <c r="Q436" s="73">
        <f>P436/R436</f>
        <v/>
      </c>
      <c r="R436" s="73">
        <f>L436</f>
        <v/>
      </c>
    </row>
    <row r="437">
      <c r="C437" s="70" t="inlineStr">
        <is>
          <t>Degree</t>
        </is>
      </c>
      <c r="D437" t="n">
        <v>3</v>
      </c>
      <c r="E437" t="n">
        <v>3</v>
      </c>
      <c r="F437" t="inlineStr">
        <is>
          <t>Female</t>
        </is>
      </c>
      <c r="G437" t="n">
        <v>0.36</v>
      </c>
      <c r="H437" s="70" t="n">
        <v>0.03</v>
      </c>
      <c r="J437" s="83">
        <f>(EXP(G437)-1)/D437</f>
        <v/>
      </c>
      <c r="K437">
        <f>J437*100</f>
        <v/>
      </c>
      <c r="L437">
        <f>G437/H437</f>
        <v/>
      </c>
      <c r="P437" s="73">
        <f>K437</f>
        <v/>
      </c>
      <c r="Q437" s="73">
        <f>P437/R437</f>
        <v/>
      </c>
      <c r="R437" s="73">
        <f>L437</f>
        <v/>
      </c>
    </row>
    <row r="438">
      <c r="C438" s="70" t="inlineStr">
        <is>
          <t>Degree</t>
        </is>
      </c>
      <c r="D438" t="n">
        <v>3</v>
      </c>
      <c r="E438" t="n">
        <v>3</v>
      </c>
      <c r="F438" t="inlineStr">
        <is>
          <t>Male</t>
        </is>
      </c>
      <c r="G438" t="n">
        <v>0.28</v>
      </c>
      <c r="H438" s="70" t="n">
        <v>0.04</v>
      </c>
      <c r="J438" s="83">
        <f>(EXP(G438)-1)/D438</f>
        <v/>
      </c>
      <c r="K438">
        <f>J438*100</f>
        <v/>
      </c>
      <c r="L438">
        <f>G438/H438</f>
        <v/>
      </c>
      <c r="P438" s="73">
        <f>K438</f>
        <v/>
      </c>
      <c r="Q438" s="73">
        <f>P438/R438</f>
        <v/>
      </c>
      <c r="R438" s="73">
        <f>L438</f>
        <v/>
      </c>
    </row>
    <row r="439">
      <c r="C439" s="70" t="inlineStr">
        <is>
          <t>Degree</t>
        </is>
      </c>
      <c r="D439" t="n">
        <v>3</v>
      </c>
      <c r="E439" t="n">
        <v>3</v>
      </c>
      <c r="F439" t="inlineStr">
        <is>
          <t>Female</t>
        </is>
      </c>
      <c r="G439" t="n">
        <v>0.36</v>
      </c>
      <c r="H439" s="70" t="n">
        <v>0.03</v>
      </c>
      <c r="J439" s="83">
        <f>(EXP(G439)-1)/D439</f>
        <v/>
      </c>
      <c r="K439">
        <f>J439*100</f>
        <v/>
      </c>
      <c r="L439">
        <f>G439/H439</f>
        <v/>
      </c>
      <c r="P439" s="73">
        <f>K439</f>
        <v/>
      </c>
      <c r="Q439" s="73">
        <f>P439/R439</f>
        <v/>
      </c>
      <c r="R439" s="73">
        <f>L439</f>
        <v/>
      </c>
    </row>
    <row r="440">
      <c r="C440" s="70" t="inlineStr">
        <is>
          <t>Degree</t>
        </is>
      </c>
      <c r="D440" t="n">
        <v>3</v>
      </c>
      <c r="E440" t="n">
        <v>3</v>
      </c>
      <c r="F440" t="inlineStr">
        <is>
          <t>Male</t>
        </is>
      </c>
      <c r="G440" t="n">
        <v>0.27</v>
      </c>
      <c r="H440" s="70" t="n">
        <v>0.04</v>
      </c>
      <c r="J440" s="83">
        <f>(EXP(G440)-1)/D440</f>
        <v/>
      </c>
      <c r="K440">
        <f>J440*100</f>
        <v/>
      </c>
      <c r="L440">
        <f>G440/H440</f>
        <v/>
      </c>
      <c r="P440" s="73">
        <f>K440</f>
        <v/>
      </c>
      <c r="Q440" s="73">
        <f>P440/R440</f>
        <v/>
      </c>
      <c r="R440" s="73">
        <f>L440</f>
        <v/>
      </c>
    </row>
    <row r="441">
      <c r="C441" s="70" t="inlineStr">
        <is>
          <t>Degree</t>
        </is>
      </c>
      <c r="D441" t="n">
        <v>3</v>
      </c>
      <c r="E441" t="n">
        <v>3</v>
      </c>
      <c r="F441" t="inlineStr">
        <is>
          <t>Female</t>
        </is>
      </c>
      <c r="G441" t="n">
        <v>0.34</v>
      </c>
      <c r="H441" s="70" t="n">
        <v>0.03</v>
      </c>
      <c r="J441" s="83">
        <f>(EXP(G441)-1)/D441</f>
        <v/>
      </c>
      <c r="K441">
        <f>J441*100</f>
        <v/>
      </c>
      <c r="L441">
        <f>G441/H441</f>
        <v/>
      </c>
      <c r="P441" s="73">
        <f>K441</f>
        <v/>
      </c>
      <c r="Q441" s="73">
        <f>P441/R441</f>
        <v/>
      </c>
      <c r="R441" s="73">
        <f>L441</f>
        <v/>
      </c>
    </row>
    <row r="442">
      <c r="C442" s="70" t="inlineStr">
        <is>
          <t>Degree</t>
        </is>
      </c>
      <c r="D442" t="n">
        <v>3</v>
      </c>
      <c r="E442" t="n">
        <v>3</v>
      </c>
      <c r="F442" t="inlineStr">
        <is>
          <t>Male</t>
        </is>
      </c>
      <c r="G442" t="n">
        <v>0.24</v>
      </c>
      <c r="H442" s="70" t="n">
        <v>0.03</v>
      </c>
      <c r="J442" s="83">
        <f>(EXP(G442)-1)/D442</f>
        <v/>
      </c>
      <c r="K442">
        <f>J442*100</f>
        <v/>
      </c>
      <c r="L442">
        <f>G442/H442</f>
        <v/>
      </c>
      <c r="P442" s="73">
        <f>K442</f>
        <v/>
      </c>
      <c r="Q442" s="73">
        <f>P442/R442</f>
        <v/>
      </c>
      <c r="R442" s="73">
        <f>L442</f>
        <v/>
      </c>
    </row>
    <row r="443">
      <c r="C443" s="70" t="inlineStr">
        <is>
          <t>Degree</t>
        </is>
      </c>
      <c r="D443" t="n">
        <v>3</v>
      </c>
      <c r="E443" t="n">
        <v>3</v>
      </c>
      <c r="F443" t="inlineStr">
        <is>
          <t>Female</t>
        </is>
      </c>
      <c r="G443" t="n">
        <v>0.36</v>
      </c>
      <c r="H443" s="70" t="n">
        <v>0.03</v>
      </c>
      <c r="J443" s="83">
        <f>(EXP(G443)-1)/D443</f>
        <v/>
      </c>
      <c r="K443">
        <f>J443*100</f>
        <v/>
      </c>
      <c r="L443">
        <f>G443/H443</f>
        <v/>
      </c>
      <c r="P443" s="73">
        <f>K443</f>
        <v/>
      </c>
      <c r="Q443" s="73">
        <f>P443/R443</f>
        <v/>
      </c>
      <c r="R443" s="73">
        <f>L443</f>
        <v/>
      </c>
    </row>
    <row r="444">
      <c r="C444" s="70" t="inlineStr">
        <is>
          <t>Degree</t>
        </is>
      </c>
      <c r="D444" t="n">
        <v>3</v>
      </c>
      <c r="E444" t="n">
        <v>3</v>
      </c>
      <c r="F444" t="inlineStr">
        <is>
          <t>Male</t>
        </is>
      </c>
      <c r="G444" t="n">
        <v>0.25</v>
      </c>
      <c r="H444" s="70" t="n">
        <v>0.03</v>
      </c>
      <c r="J444" s="83">
        <f>(EXP(G444)-1)/D444</f>
        <v/>
      </c>
      <c r="K444">
        <f>J444*100</f>
        <v/>
      </c>
      <c r="L444">
        <f>G444/H444</f>
        <v/>
      </c>
      <c r="P444" s="73">
        <f>K444</f>
        <v/>
      </c>
      <c r="Q444" s="73">
        <f>P444/R444</f>
        <v/>
      </c>
      <c r="R444" s="73">
        <f>L444</f>
        <v/>
      </c>
    </row>
    <row r="445">
      <c r="C445" s="70" t="inlineStr">
        <is>
          <t>Degree</t>
        </is>
      </c>
      <c r="D445" t="n">
        <v>3</v>
      </c>
      <c r="E445" t="n">
        <v>3</v>
      </c>
      <c r="F445" t="inlineStr">
        <is>
          <t>Female</t>
        </is>
      </c>
      <c r="G445" t="n">
        <v>0.42</v>
      </c>
      <c r="H445" s="70" t="n">
        <v>0.03</v>
      </c>
      <c r="J445" s="83">
        <f>(EXP(G445)-1)/D445</f>
        <v/>
      </c>
      <c r="K445">
        <f>J445*100</f>
        <v/>
      </c>
      <c r="L445">
        <f>G445/H445</f>
        <v/>
      </c>
      <c r="P445" s="73">
        <f>K445</f>
        <v/>
      </c>
      <c r="Q445" s="73">
        <f>P445/R445</f>
        <v/>
      </c>
      <c r="R445" s="73">
        <f>L445</f>
        <v/>
      </c>
    </row>
    <row r="446">
      <c r="C446" s="70" t="inlineStr">
        <is>
          <t>Degree</t>
        </is>
      </c>
      <c r="D446" t="n">
        <v>3</v>
      </c>
      <c r="E446" t="n">
        <v>3</v>
      </c>
      <c r="F446" t="inlineStr">
        <is>
          <t>Male</t>
        </is>
      </c>
      <c r="G446" t="n">
        <v>0.23</v>
      </c>
      <c r="H446" s="70" t="n">
        <v>0.03</v>
      </c>
      <c r="J446" s="83">
        <f>(EXP(G446)-1)/D446</f>
        <v/>
      </c>
      <c r="K446">
        <f>J446*100</f>
        <v/>
      </c>
      <c r="L446">
        <f>G446/H446</f>
        <v/>
      </c>
      <c r="P446" s="73">
        <f>K446</f>
        <v/>
      </c>
      <c r="Q446" s="73">
        <f>P446/R446</f>
        <v/>
      </c>
      <c r="R446" s="73">
        <f>L446</f>
        <v/>
      </c>
    </row>
    <row r="447">
      <c r="C447" s="70" t="inlineStr">
        <is>
          <t>Degree</t>
        </is>
      </c>
      <c r="D447" t="n">
        <v>3</v>
      </c>
      <c r="E447" t="n">
        <v>3</v>
      </c>
      <c r="F447" t="inlineStr">
        <is>
          <t>Female</t>
        </is>
      </c>
      <c r="G447" t="n">
        <v>0.41</v>
      </c>
      <c r="H447" s="70" t="n">
        <v>0.03</v>
      </c>
      <c r="J447" s="83">
        <f>(EXP(G447)-1)/D447</f>
        <v/>
      </c>
      <c r="K447">
        <f>J447*100</f>
        <v/>
      </c>
      <c r="L447">
        <f>G447/H447</f>
        <v/>
      </c>
      <c r="P447" s="73">
        <f>K447</f>
        <v/>
      </c>
      <c r="Q447" s="73">
        <f>P447/R447</f>
        <v/>
      </c>
      <c r="R447" s="73">
        <f>L447</f>
        <v/>
      </c>
    </row>
    <row r="448">
      <c r="C448" s="70" t="inlineStr">
        <is>
          <t>Degree</t>
        </is>
      </c>
      <c r="D448" t="n">
        <v>3</v>
      </c>
      <c r="E448" t="n">
        <v>3</v>
      </c>
      <c r="F448" t="inlineStr">
        <is>
          <t>Male</t>
        </is>
      </c>
      <c r="G448" t="n">
        <v>0.21</v>
      </c>
      <c r="H448" s="70" t="n">
        <v>0.03</v>
      </c>
      <c r="J448" s="83">
        <f>(EXP(G448)-1)/D448</f>
        <v/>
      </c>
      <c r="K448">
        <f>J448*100</f>
        <v/>
      </c>
      <c r="L448">
        <f>G448/H448</f>
        <v/>
      </c>
      <c r="P448" s="73">
        <f>K448</f>
        <v/>
      </c>
      <c r="Q448" s="73">
        <f>P448/R448</f>
        <v/>
      </c>
      <c r="R448" s="73">
        <f>L448</f>
        <v/>
      </c>
    </row>
    <row r="449">
      <c r="C449" s="70" t="inlineStr">
        <is>
          <t>Degree</t>
        </is>
      </c>
      <c r="D449" t="n">
        <v>3</v>
      </c>
      <c r="E449" t="n">
        <v>3</v>
      </c>
      <c r="F449" t="inlineStr">
        <is>
          <t>Female</t>
        </is>
      </c>
      <c r="G449" t="n">
        <v>0.37</v>
      </c>
      <c r="H449" s="70" t="n">
        <v>0.03</v>
      </c>
      <c r="J449" s="83">
        <f>(EXP(G449)-1)/D449</f>
        <v/>
      </c>
      <c r="K449">
        <f>J449*100</f>
        <v/>
      </c>
      <c r="L449">
        <f>G449/H449</f>
        <v/>
      </c>
      <c r="P449" s="73">
        <f>K449</f>
        <v/>
      </c>
      <c r="Q449" s="73">
        <f>P449/R449</f>
        <v/>
      </c>
      <c r="R449" s="73">
        <f>L449</f>
        <v/>
      </c>
    </row>
    <row r="450">
      <c r="C450" s="70" t="inlineStr">
        <is>
          <t>Degree</t>
        </is>
      </c>
      <c r="D450" t="n">
        <v>3</v>
      </c>
      <c r="E450" t="n">
        <v>3</v>
      </c>
      <c r="F450" t="inlineStr">
        <is>
          <t>Male</t>
        </is>
      </c>
      <c r="G450" t="n">
        <v>0.25</v>
      </c>
      <c r="H450" s="70" t="n">
        <v>0.03</v>
      </c>
      <c r="J450" s="83">
        <f>(EXP(G450)-1)/D450</f>
        <v/>
      </c>
      <c r="K450">
        <f>J450*100</f>
        <v/>
      </c>
      <c r="L450">
        <f>G450/H450</f>
        <v/>
      </c>
      <c r="P450" s="73">
        <f>K450</f>
        <v/>
      </c>
      <c r="Q450" s="73">
        <f>P450/R450</f>
        <v/>
      </c>
      <c r="R450" s="73">
        <f>L450</f>
        <v/>
      </c>
    </row>
    <row r="451">
      <c r="C451" s="70" t="inlineStr">
        <is>
          <t>Degree</t>
        </is>
      </c>
      <c r="D451" t="n">
        <v>3</v>
      </c>
      <c r="E451" t="n">
        <v>3</v>
      </c>
      <c r="F451" t="inlineStr">
        <is>
          <t>Female</t>
        </is>
      </c>
      <c r="G451" t="n">
        <v>0.32</v>
      </c>
      <c r="H451" s="70" t="n">
        <v>0.03</v>
      </c>
      <c r="J451" s="83">
        <f>(EXP(G451)-1)/D451</f>
        <v/>
      </c>
      <c r="K451">
        <f>J451*100</f>
        <v/>
      </c>
      <c r="L451">
        <f>G451/H451</f>
        <v/>
      </c>
      <c r="P451" s="73">
        <f>K451</f>
        <v/>
      </c>
      <c r="Q451" s="73">
        <f>P451/R451</f>
        <v/>
      </c>
      <c r="R451" s="73">
        <f>L451</f>
        <v/>
      </c>
    </row>
    <row r="452">
      <c r="C452" s="70" t="inlineStr">
        <is>
          <t>Degree</t>
        </is>
      </c>
      <c r="D452" t="n">
        <v>3</v>
      </c>
      <c r="E452" t="n">
        <v>3</v>
      </c>
      <c r="F452" t="inlineStr">
        <is>
          <t>Male</t>
        </is>
      </c>
      <c r="G452" t="n">
        <v>0.21</v>
      </c>
      <c r="H452" s="70" t="n">
        <v>0.03</v>
      </c>
      <c r="J452" s="83">
        <f>(EXP(G452)-1)/D452</f>
        <v/>
      </c>
      <c r="K452">
        <f>J452*100</f>
        <v/>
      </c>
      <c r="L452">
        <f>G452/H452</f>
        <v/>
      </c>
      <c r="P452" s="73">
        <f>K452</f>
        <v/>
      </c>
      <c r="Q452" s="73">
        <f>P452/R452</f>
        <v/>
      </c>
      <c r="R452" s="73">
        <f>L452</f>
        <v/>
      </c>
    </row>
    <row r="453">
      <c r="C453" s="70" t="inlineStr">
        <is>
          <t>Degree</t>
        </is>
      </c>
      <c r="D453" t="n">
        <v>3</v>
      </c>
      <c r="E453" t="n">
        <v>3</v>
      </c>
      <c r="F453" t="inlineStr">
        <is>
          <t>Female</t>
        </is>
      </c>
      <c r="G453" t="n">
        <v>0.33</v>
      </c>
      <c r="H453" s="70" t="n">
        <v>0.03</v>
      </c>
      <c r="J453" s="83">
        <f>(EXP(G453)-1)/D453</f>
        <v/>
      </c>
      <c r="K453">
        <f>J453*100</f>
        <v/>
      </c>
      <c r="L453">
        <f>G453/H453</f>
        <v/>
      </c>
      <c r="P453" s="73">
        <f>K453</f>
        <v/>
      </c>
      <c r="Q453" s="73">
        <f>P453/R453</f>
        <v/>
      </c>
      <c r="R453" s="73">
        <f>L453</f>
        <v/>
      </c>
    </row>
    <row r="454">
      <c r="C454" s="70" t="inlineStr">
        <is>
          <t>Degree</t>
        </is>
      </c>
      <c r="D454" t="n">
        <v>3</v>
      </c>
      <c r="E454" t="n">
        <v>3</v>
      </c>
      <c r="F454" t="inlineStr">
        <is>
          <t>Male</t>
        </is>
      </c>
      <c r="G454" t="n">
        <v>0.21</v>
      </c>
      <c r="H454" s="70" t="n">
        <v>0.04</v>
      </c>
      <c r="J454" s="83">
        <f>(EXP(G454)-1)/D454</f>
        <v/>
      </c>
      <c r="K454">
        <f>J454*100</f>
        <v/>
      </c>
      <c r="L454">
        <f>G454/H454</f>
        <v/>
      </c>
      <c r="P454" s="73">
        <f>K454</f>
        <v/>
      </c>
      <c r="Q454" s="73">
        <f>P454/R454</f>
        <v/>
      </c>
      <c r="R454" s="73">
        <f>L454</f>
        <v/>
      </c>
    </row>
    <row r="455">
      <c r="C455" s="70" t="inlineStr">
        <is>
          <t>Degree</t>
        </is>
      </c>
      <c r="D455" t="n">
        <v>3</v>
      </c>
      <c r="E455" t="n">
        <v>3</v>
      </c>
      <c r="F455" t="inlineStr">
        <is>
          <t>Female</t>
        </is>
      </c>
      <c r="G455" t="n">
        <v>0.25</v>
      </c>
      <c r="H455" s="70" t="n">
        <v>0.03</v>
      </c>
      <c r="J455" s="83">
        <f>(EXP(G455)-1)/D455</f>
        <v/>
      </c>
      <c r="K455">
        <f>J455*100</f>
        <v/>
      </c>
      <c r="L455">
        <f>G455/H455</f>
        <v/>
      </c>
      <c r="P455" s="73">
        <f>K455</f>
        <v/>
      </c>
      <c r="Q455" s="73">
        <f>P455/R455</f>
        <v/>
      </c>
      <c r="R455" s="73">
        <f>L455</f>
        <v/>
      </c>
    </row>
    <row r="456">
      <c r="C456" s="70" t="inlineStr">
        <is>
          <t>Degree</t>
        </is>
      </c>
      <c r="D456" t="n">
        <v>3</v>
      </c>
      <c r="E456" t="n">
        <v>3</v>
      </c>
      <c r="F456" t="inlineStr">
        <is>
          <t>Male</t>
        </is>
      </c>
      <c r="G456" t="n">
        <v>0.15</v>
      </c>
      <c r="H456" s="70" t="n">
        <v>0.04</v>
      </c>
      <c r="J456" s="83">
        <f>(EXP(G456)-1)/D456</f>
        <v/>
      </c>
      <c r="K456">
        <f>J456*100</f>
        <v/>
      </c>
      <c r="L456">
        <f>G456/H456</f>
        <v/>
      </c>
      <c r="P456" s="73">
        <f>K456</f>
        <v/>
      </c>
      <c r="Q456" s="73">
        <f>P456/R456</f>
        <v/>
      </c>
      <c r="R456" s="73">
        <f>L456</f>
        <v/>
      </c>
    </row>
    <row r="457">
      <c r="C457" s="70" t="inlineStr">
        <is>
          <t>Degree</t>
        </is>
      </c>
      <c r="D457" t="n">
        <v>3</v>
      </c>
      <c r="E457" t="n">
        <v>3</v>
      </c>
      <c r="F457" t="inlineStr">
        <is>
          <t>Female</t>
        </is>
      </c>
      <c r="G457" t="n">
        <v>0.21</v>
      </c>
      <c r="H457" s="70" t="n">
        <v>0.03</v>
      </c>
      <c r="J457" s="83">
        <f>(EXP(G457)-1)/D457</f>
        <v/>
      </c>
      <c r="K457">
        <f>J457*100</f>
        <v/>
      </c>
      <c r="L457">
        <f>G457/H457</f>
        <v/>
      </c>
      <c r="P457" s="73">
        <f>K457</f>
        <v/>
      </c>
      <c r="Q457" s="73">
        <f>P457/R457</f>
        <v/>
      </c>
      <c r="R457" s="73">
        <f>L457</f>
        <v/>
      </c>
    </row>
    <row r="460">
      <c r="A460" s="75" t="inlineStr">
        <is>
          <t>Wambugu (2003)</t>
        </is>
      </c>
      <c r="C460" s="70" t="n"/>
    </row>
    <row r="461">
      <c r="C461" s="70" t="n"/>
      <c r="D461" t="inlineStr">
        <is>
          <t>Years</t>
        </is>
      </c>
      <c r="E461" t="inlineStr">
        <is>
          <t>Years Total</t>
        </is>
      </c>
      <c r="F461" t="inlineStr">
        <is>
          <t>Sector</t>
        </is>
      </c>
      <c r="G461" t="inlineStr">
        <is>
          <t>Gender</t>
        </is>
      </c>
      <c r="H461" t="inlineStr">
        <is>
          <t>coef</t>
        </is>
      </c>
      <c r="I461" t="inlineStr">
        <is>
          <t>t</t>
        </is>
      </c>
      <c r="K461" t="inlineStr">
        <is>
          <t>return</t>
        </is>
      </c>
      <c r="L461" t="inlineStr">
        <is>
          <t>return_perc</t>
        </is>
      </c>
      <c r="M461" t="inlineStr">
        <is>
          <t>se</t>
        </is>
      </c>
      <c r="Q461" t="inlineStr">
        <is>
          <t>return</t>
        </is>
      </c>
      <c r="R461" t="inlineStr">
        <is>
          <t>se</t>
        </is>
      </c>
      <c r="S461" t="inlineStr">
        <is>
          <t>t</t>
        </is>
      </c>
    </row>
    <row r="462">
      <c r="C462" s="70" t="inlineStr">
        <is>
          <t>Full primary</t>
        </is>
      </c>
      <c r="D462" t="n">
        <v>7</v>
      </c>
      <c r="E462" t="n">
        <v>7</v>
      </c>
      <c r="F462" t="inlineStr">
        <is>
          <t>Public</t>
        </is>
      </c>
      <c r="G462" t="inlineStr">
        <is>
          <t>Male</t>
        </is>
      </c>
      <c r="H462" s="70" t="n">
        <v>0.35</v>
      </c>
      <c r="I462" s="70" t="n">
        <v>2.67</v>
      </c>
      <c r="J462" s="70" t="n"/>
      <c r="K462" s="83">
        <f>(EXP(H462)-1)/D462</f>
        <v/>
      </c>
      <c r="L462">
        <f>K462*100</f>
        <v/>
      </c>
      <c r="M462">
        <f>H462/I462</f>
        <v/>
      </c>
      <c r="Q462" s="73">
        <f>L462</f>
        <v/>
      </c>
      <c r="R462" s="73">
        <f>Q462/S462</f>
        <v/>
      </c>
      <c r="S462" s="73">
        <f>I462</f>
        <v/>
      </c>
    </row>
    <row r="463">
      <c r="C463" s="70" t="inlineStr">
        <is>
          <t>Full secondary</t>
        </is>
      </c>
      <c r="D463" t="n">
        <v>4</v>
      </c>
      <c r="E463" t="n">
        <v>11</v>
      </c>
      <c r="F463" t="inlineStr">
        <is>
          <t>Public</t>
        </is>
      </c>
      <c r="G463" t="inlineStr">
        <is>
          <t>Male</t>
        </is>
      </c>
      <c r="H463" t="n">
        <v>0.6899999999999999</v>
      </c>
      <c r="I463" s="70" t="n">
        <v>5.8</v>
      </c>
      <c r="K463" s="83">
        <f>(1+H463-H462)^(1/D463)-1</f>
        <v/>
      </c>
      <c r="L463">
        <f>K463*100</f>
        <v/>
      </c>
      <c r="M463">
        <f>H463/I463</f>
        <v/>
      </c>
      <c r="Q463" s="73">
        <f>L463</f>
        <v/>
      </c>
      <c r="R463" s="73">
        <f>Q463/S463</f>
        <v/>
      </c>
      <c r="S463" s="73">
        <f>I463</f>
        <v/>
      </c>
    </row>
    <row r="464">
      <c r="C464" s="70" t="inlineStr">
        <is>
          <t>University</t>
        </is>
      </c>
      <c r="D464" t="n">
        <v>3</v>
      </c>
      <c r="E464" t="n">
        <v>14</v>
      </c>
      <c r="F464" t="inlineStr">
        <is>
          <t>Public</t>
        </is>
      </c>
      <c r="G464" t="inlineStr">
        <is>
          <t>Male</t>
        </is>
      </c>
      <c r="H464" t="n">
        <v>1.39</v>
      </c>
      <c r="I464" s="70" t="n">
        <v>10.3</v>
      </c>
      <c r="K464" s="83">
        <f>(1+H464-H463)^(1/D464)-1</f>
        <v/>
      </c>
      <c r="L464">
        <f>K464*100</f>
        <v/>
      </c>
      <c r="M464">
        <f>H464/I464</f>
        <v/>
      </c>
      <c r="Q464" s="73">
        <f>L464</f>
        <v/>
      </c>
      <c r="R464" s="73">
        <f>Q464/S464</f>
        <v/>
      </c>
      <c r="S464" s="73">
        <f>I464</f>
        <v/>
      </c>
    </row>
    <row r="465">
      <c r="C465" s="70" t="inlineStr">
        <is>
          <t>Full primary</t>
        </is>
      </c>
      <c r="D465" t="n">
        <v>7</v>
      </c>
      <c r="E465" t="n">
        <v>7</v>
      </c>
      <c r="F465" t="inlineStr">
        <is>
          <t>Private</t>
        </is>
      </c>
      <c r="G465" t="inlineStr">
        <is>
          <t>Male</t>
        </is>
      </c>
      <c r="H465" t="n">
        <v>0.37</v>
      </c>
      <c r="I465" s="70" t="n">
        <v>4.28</v>
      </c>
      <c r="K465" s="83">
        <f>(EXP(H465)-1)/D465</f>
        <v/>
      </c>
      <c r="L465">
        <f>K465*100</f>
        <v/>
      </c>
      <c r="M465">
        <f>H465/I465</f>
        <v/>
      </c>
      <c r="Q465" s="73">
        <f>L465</f>
        <v/>
      </c>
      <c r="R465" s="73">
        <f>Q465/S465</f>
        <v/>
      </c>
      <c r="S465" s="73">
        <f>I465</f>
        <v/>
      </c>
    </row>
    <row r="466">
      <c r="C466" s="70" t="inlineStr">
        <is>
          <t>Full secondary</t>
        </is>
      </c>
      <c r="D466" t="n">
        <v>4</v>
      </c>
      <c r="E466" t="n">
        <v>11</v>
      </c>
      <c r="F466" t="inlineStr">
        <is>
          <t>Private</t>
        </is>
      </c>
      <c r="G466" t="inlineStr">
        <is>
          <t>Male</t>
        </is>
      </c>
      <c r="H466" t="n">
        <v>0.75</v>
      </c>
      <c r="I466" s="70" t="n">
        <v>8.25</v>
      </c>
      <c r="K466" s="83">
        <f>(1+H466-H465)^(1/D466)-1</f>
        <v/>
      </c>
      <c r="L466">
        <f>K466*100</f>
        <v/>
      </c>
      <c r="M466">
        <f>H466/I466</f>
        <v/>
      </c>
      <c r="Q466" s="73">
        <f>L466</f>
        <v/>
      </c>
      <c r="R466" s="73">
        <f>Q466/S466</f>
        <v/>
      </c>
      <c r="S466" s="73">
        <f>I466</f>
        <v/>
      </c>
    </row>
    <row r="467">
      <c r="C467" s="70" t="inlineStr">
        <is>
          <t>University</t>
        </is>
      </c>
      <c r="D467" t="n">
        <v>3</v>
      </c>
      <c r="E467" t="n">
        <v>14</v>
      </c>
      <c r="F467" t="inlineStr">
        <is>
          <t>Private</t>
        </is>
      </c>
      <c r="G467" t="inlineStr">
        <is>
          <t>Male</t>
        </is>
      </c>
      <c r="H467" t="n">
        <v>1.72</v>
      </c>
      <c r="I467" s="70" t="n">
        <v>5.86</v>
      </c>
      <c r="K467" s="83">
        <f>(1+H467-H466)^(1/D467)-1</f>
        <v/>
      </c>
      <c r="L467">
        <f>K467*100</f>
        <v/>
      </c>
      <c r="M467">
        <f>H467/I467</f>
        <v/>
      </c>
      <c r="Q467" s="73">
        <f>L467</f>
        <v/>
      </c>
      <c r="R467" s="73">
        <f>Q467/S467</f>
        <v/>
      </c>
      <c r="S467" s="73">
        <f>I467</f>
        <v/>
      </c>
    </row>
    <row r="468">
      <c r="C468" s="70" t="inlineStr">
        <is>
          <t>Full primary</t>
        </is>
      </c>
      <c r="D468" t="n">
        <v>7</v>
      </c>
      <c r="E468" t="n">
        <v>7</v>
      </c>
      <c r="F468" t="inlineStr">
        <is>
          <t>Informal</t>
        </is>
      </c>
      <c r="G468" t="inlineStr">
        <is>
          <t>Male</t>
        </is>
      </c>
      <c r="H468" t="n">
        <v>0.42</v>
      </c>
      <c r="I468" s="70" t="n">
        <v>2.3</v>
      </c>
      <c r="K468" s="83">
        <f>(EXP(H468)-1)/D468</f>
        <v/>
      </c>
      <c r="L468">
        <f>K468*100</f>
        <v/>
      </c>
      <c r="M468">
        <f>H468/I468</f>
        <v/>
      </c>
      <c r="Q468" s="73">
        <f>L468</f>
        <v/>
      </c>
      <c r="R468" s="73">
        <f>Q468/S468</f>
        <v/>
      </c>
      <c r="S468" s="73">
        <f>I468</f>
        <v/>
      </c>
    </row>
    <row r="469">
      <c r="C469" s="70" t="inlineStr">
        <is>
          <t>Full secondary</t>
        </is>
      </c>
      <c r="D469" t="n">
        <v>4</v>
      </c>
      <c r="E469" t="n">
        <v>11</v>
      </c>
      <c r="F469" t="inlineStr">
        <is>
          <t>Informal</t>
        </is>
      </c>
      <c r="G469" t="inlineStr">
        <is>
          <t>Male</t>
        </is>
      </c>
      <c r="H469" t="n">
        <v>0.6</v>
      </c>
      <c r="I469" s="70" t="n">
        <v>3.1</v>
      </c>
      <c r="K469" s="83">
        <f>(1+H469-H468)^(1/D469)-1</f>
        <v/>
      </c>
      <c r="L469">
        <f>K469*100</f>
        <v/>
      </c>
      <c r="M469">
        <f>H469/I469</f>
        <v/>
      </c>
      <c r="Q469" s="73">
        <f>L469</f>
        <v/>
      </c>
      <c r="R469" s="73">
        <f>Q469/S469</f>
        <v/>
      </c>
      <c r="S469" s="73">
        <f>I469</f>
        <v/>
      </c>
    </row>
    <row r="470">
      <c r="C470" s="70" t="inlineStr">
        <is>
          <t>University</t>
        </is>
      </c>
      <c r="D470" t="n">
        <v>3</v>
      </c>
      <c r="E470" t="n">
        <v>14</v>
      </c>
      <c r="F470" t="inlineStr">
        <is>
          <t>Informal</t>
        </is>
      </c>
      <c r="G470" t="inlineStr">
        <is>
          <t>Male</t>
        </is>
      </c>
      <c r="H470" t="n">
        <v>2.27</v>
      </c>
      <c r="I470" s="70" t="n">
        <v>4.19</v>
      </c>
      <c r="K470" s="83">
        <f>(1+H470-H469)^(1/D470)-1</f>
        <v/>
      </c>
      <c r="L470">
        <f>K470*100</f>
        <v/>
      </c>
      <c r="M470">
        <f>H470/I470</f>
        <v/>
      </c>
      <c r="Q470" s="73">
        <f>L470</f>
        <v/>
      </c>
      <c r="R470" s="73">
        <f>Q470/S470</f>
        <v/>
      </c>
      <c r="S470" s="73">
        <f>I470</f>
        <v/>
      </c>
    </row>
    <row r="471">
      <c r="C471" s="70" t="inlineStr">
        <is>
          <t>Full primary</t>
        </is>
      </c>
      <c r="D471" t="n">
        <v>7</v>
      </c>
      <c r="E471" t="n">
        <v>7</v>
      </c>
      <c r="F471" t="inlineStr">
        <is>
          <t>Public</t>
        </is>
      </c>
      <c r="G471" t="inlineStr">
        <is>
          <t>Female</t>
        </is>
      </c>
      <c r="H471" t="n">
        <v>0.61</v>
      </c>
      <c r="I471" t="n">
        <v>1.96</v>
      </c>
      <c r="K471" s="83">
        <f>(EXP(H471)-1)/D471</f>
        <v/>
      </c>
      <c r="L471">
        <f>K471*100</f>
        <v/>
      </c>
      <c r="M471">
        <f>H471/I471</f>
        <v/>
      </c>
      <c r="Q471" s="73">
        <f>L471</f>
        <v/>
      </c>
      <c r="R471" s="73">
        <f>Q471/S471</f>
        <v/>
      </c>
      <c r="S471" s="73">
        <f>I471</f>
        <v/>
      </c>
    </row>
    <row r="472">
      <c r="C472" s="70" t="inlineStr">
        <is>
          <t>Full secondary</t>
        </is>
      </c>
      <c r="D472" t="n">
        <v>4</v>
      </c>
      <c r="E472" t="n">
        <v>11</v>
      </c>
      <c r="F472" t="inlineStr">
        <is>
          <t>Public</t>
        </is>
      </c>
      <c r="G472" t="inlineStr">
        <is>
          <t>Female</t>
        </is>
      </c>
      <c r="H472" t="n">
        <v>1.02</v>
      </c>
      <c r="I472" t="n">
        <v>3.73</v>
      </c>
      <c r="K472" s="83">
        <f>(1+H472-H471)^(1/D472)-1</f>
        <v/>
      </c>
      <c r="L472">
        <f>K472*100</f>
        <v/>
      </c>
      <c r="M472">
        <f>H472/I472</f>
        <v/>
      </c>
      <c r="Q472" s="73">
        <f>L472</f>
        <v/>
      </c>
      <c r="R472" s="73">
        <f>Q472/S472</f>
        <v/>
      </c>
      <c r="S472" s="73">
        <f>I472</f>
        <v/>
      </c>
    </row>
    <row r="473">
      <c r="C473" s="70" t="inlineStr">
        <is>
          <t>University</t>
        </is>
      </c>
      <c r="D473" t="n">
        <v>3</v>
      </c>
      <c r="E473" t="n">
        <v>14</v>
      </c>
      <c r="F473" t="inlineStr">
        <is>
          <t>Public</t>
        </is>
      </c>
      <c r="G473" t="inlineStr">
        <is>
          <t>Female</t>
        </is>
      </c>
      <c r="H473" t="n">
        <v>1.85</v>
      </c>
      <c r="I473" t="n">
        <v>6.21</v>
      </c>
      <c r="K473" s="83">
        <f>(1+H473-H472)^(1/D473)-1</f>
        <v/>
      </c>
      <c r="L473">
        <f>K473*100</f>
        <v/>
      </c>
      <c r="M473">
        <f>H473/I473</f>
        <v/>
      </c>
      <c r="Q473" s="73">
        <f>L473</f>
        <v/>
      </c>
      <c r="R473" s="73">
        <f>Q473/S473</f>
        <v/>
      </c>
      <c r="S473" s="73">
        <f>I473</f>
        <v/>
      </c>
    </row>
    <row r="474">
      <c r="C474" s="70" t="inlineStr">
        <is>
          <t>Full primary</t>
        </is>
      </c>
      <c r="D474" t="n">
        <v>7</v>
      </c>
      <c r="E474" t="n">
        <v>7</v>
      </c>
      <c r="F474" t="inlineStr">
        <is>
          <t>Private</t>
        </is>
      </c>
      <c r="G474" t="inlineStr">
        <is>
          <t>Female</t>
        </is>
      </c>
      <c r="H474" t="n">
        <v>0.36</v>
      </c>
      <c r="I474" t="n">
        <v>2.66</v>
      </c>
      <c r="K474" s="83">
        <f>(EXP(H474)-1)/D474</f>
        <v/>
      </c>
      <c r="L474">
        <f>K474*100</f>
        <v/>
      </c>
      <c r="M474">
        <f>H474/I474</f>
        <v/>
      </c>
      <c r="Q474" s="73">
        <f>L474</f>
        <v/>
      </c>
      <c r="R474" s="73">
        <f>Q474/S474</f>
        <v/>
      </c>
      <c r="S474" s="73">
        <f>I474</f>
        <v/>
      </c>
    </row>
    <row r="475">
      <c r="C475" s="70" t="inlineStr">
        <is>
          <t>Full secondary</t>
        </is>
      </c>
      <c r="D475" t="n">
        <v>4</v>
      </c>
      <c r="E475" t="n">
        <v>11</v>
      </c>
      <c r="F475" t="inlineStr">
        <is>
          <t>Private</t>
        </is>
      </c>
      <c r="G475" t="inlineStr">
        <is>
          <t>Female</t>
        </is>
      </c>
      <c r="H475" t="n">
        <v>0.84</v>
      </c>
      <c r="I475" t="n">
        <v>6.23</v>
      </c>
      <c r="K475" s="83">
        <f>(1+H475-H474)^(1/D475)-1</f>
        <v/>
      </c>
      <c r="L475">
        <f>K475*100</f>
        <v/>
      </c>
      <c r="M475">
        <f>H475/I475</f>
        <v/>
      </c>
      <c r="Q475" s="73">
        <f>L475</f>
        <v/>
      </c>
      <c r="R475" s="73">
        <f>Q475/S475</f>
        <v/>
      </c>
      <c r="S475" s="73">
        <f>I475</f>
        <v/>
      </c>
    </row>
    <row r="476">
      <c r="C476" s="70" t="inlineStr">
        <is>
          <t>University</t>
        </is>
      </c>
      <c r="D476" t="n">
        <v>3</v>
      </c>
      <c r="E476" t="n">
        <v>14</v>
      </c>
      <c r="F476" t="inlineStr">
        <is>
          <t>Private</t>
        </is>
      </c>
      <c r="G476" t="inlineStr">
        <is>
          <t>Female</t>
        </is>
      </c>
      <c r="H476" t="n">
        <v>2.29</v>
      </c>
      <c r="I476" t="n">
        <v>6.01</v>
      </c>
      <c r="K476" s="83">
        <f>(1+H476-H475)^(1/D476)-1</f>
        <v/>
      </c>
      <c r="L476">
        <f>K476*100</f>
        <v/>
      </c>
      <c r="M476">
        <f>H476/I476</f>
        <v/>
      </c>
      <c r="Q476" s="73">
        <f>L476</f>
        <v/>
      </c>
      <c r="R476" s="73">
        <f>Q476/S476</f>
        <v/>
      </c>
      <c r="S476" s="73">
        <f>I476</f>
        <v/>
      </c>
    </row>
    <row r="477">
      <c r="C477" s="70" t="inlineStr">
        <is>
          <t>Full primary</t>
        </is>
      </c>
      <c r="D477" t="n">
        <v>7</v>
      </c>
      <c r="E477" t="n">
        <v>7</v>
      </c>
      <c r="F477" t="inlineStr">
        <is>
          <t>Informal</t>
        </is>
      </c>
      <c r="G477" t="inlineStr">
        <is>
          <t>Female</t>
        </is>
      </c>
      <c r="H477" t="n">
        <v>0.68</v>
      </c>
      <c r="I477" t="n">
        <v>4.5</v>
      </c>
      <c r="K477" s="83">
        <f>(EXP(H477)-1)/D477</f>
        <v/>
      </c>
      <c r="L477">
        <f>K477*100</f>
        <v/>
      </c>
      <c r="M477">
        <f>H477/I477</f>
        <v/>
      </c>
      <c r="Q477" s="73">
        <f>L477</f>
        <v/>
      </c>
      <c r="R477" s="73">
        <f>Q477/S477</f>
        <v/>
      </c>
      <c r="S477" s="73">
        <f>I477</f>
        <v/>
      </c>
    </row>
    <row r="478">
      <c r="C478" s="70" t="inlineStr">
        <is>
          <t>Full secondary</t>
        </is>
      </c>
      <c r="D478" t="n">
        <v>4</v>
      </c>
      <c r="E478" t="n">
        <v>11</v>
      </c>
      <c r="F478" t="inlineStr">
        <is>
          <t>Informal</t>
        </is>
      </c>
      <c r="G478" t="inlineStr">
        <is>
          <t>Female</t>
        </is>
      </c>
      <c r="H478" t="n">
        <v>0.83</v>
      </c>
      <c r="I478" t="n">
        <v>4.54</v>
      </c>
      <c r="K478" s="83">
        <f>(1+H478-H477)^(1/D478)-1</f>
        <v/>
      </c>
      <c r="L478">
        <f>K478*100</f>
        <v/>
      </c>
      <c r="M478">
        <f>H478/I478</f>
        <v/>
      </c>
      <c r="Q478" s="73">
        <f>L478</f>
        <v/>
      </c>
      <c r="R478" s="73">
        <f>Q478/S478</f>
        <v/>
      </c>
      <c r="S478" s="73">
        <f>I478</f>
        <v/>
      </c>
    </row>
    <row r="479">
      <c r="C479" s="70" t="inlineStr">
        <is>
          <t>University</t>
        </is>
      </c>
      <c r="D479" t="n">
        <v>3</v>
      </c>
      <c r="E479" t="n">
        <v>14</v>
      </c>
      <c r="F479" t="inlineStr">
        <is>
          <t>Informal</t>
        </is>
      </c>
      <c r="G479" t="inlineStr">
        <is>
          <t>Female</t>
        </is>
      </c>
      <c r="H479" t="n">
        <v>2.06</v>
      </c>
      <c r="I479" t="n">
        <v>6.37</v>
      </c>
      <c r="K479" s="83">
        <f>(1+H479-H478)^(1/D479)-1</f>
        <v/>
      </c>
      <c r="L479">
        <f>K479*100</f>
        <v/>
      </c>
      <c r="M479">
        <f>H479/I479</f>
        <v/>
      </c>
      <c r="Q479" s="73">
        <f>L479</f>
        <v/>
      </c>
      <c r="R479" s="73">
        <f>Q479/S479</f>
        <v/>
      </c>
      <c r="S479" s="73">
        <f>I479</f>
        <v/>
      </c>
    </row>
    <row r="482">
      <c r="A482" s="75" t="inlineStr">
        <is>
          <t>Aryal et al. (2022)</t>
        </is>
      </c>
      <c r="C482" t="inlineStr">
        <is>
          <t>c1</t>
        </is>
      </c>
      <c r="D482" t="inlineStr">
        <is>
          <t>se1</t>
        </is>
      </c>
      <c r="E482" t="inlineStr">
        <is>
          <t>c2</t>
        </is>
      </c>
      <c r="F482" t="inlineStr">
        <is>
          <t>se2</t>
        </is>
      </c>
      <c r="G482" t="inlineStr">
        <is>
          <t>t</t>
        </is>
      </c>
      <c r="H482" t="inlineStr">
        <is>
          <t>coef</t>
        </is>
      </c>
      <c r="I482" t="inlineStr">
        <is>
          <t>se</t>
        </is>
      </c>
      <c r="K482" t="inlineStr">
        <is>
          <t>return</t>
        </is>
      </c>
      <c r="L482" t="inlineStr">
        <is>
          <t>se</t>
        </is>
      </c>
      <c r="M482" t="inlineStr">
        <is>
          <t>t</t>
        </is>
      </c>
    </row>
    <row r="483">
      <c r="C483" t="n">
        <v>0.064</v>
      </c>
      <c r="D483" t="n">
        <v>0.003</v>
      </c>
      <c r="E483" t="n">
        <v>0.08799999999999999</v>
      </c>
      <c r="F483" t="n">
        <v>0.024</v>
      </c>
      <c r="G483">
        <f>AVERAGE(C483/D483,E483/F483)</f>
        <v/>
      </c>
      <c r="H483" t="n">
        <v>0.079</v>
      </c>
      <c r="I483">
        <f>H483/G483</f>
        <v/>
      </c>
      <c r="K483" s="73">
        <f>H483*100</f>
        <v/>
      </c>
      <c r="L483" s="73">
        <f>K483/M483</f>
        <v/>
      </c>
      <c r="M483" s="73">
        <f>G483</f>
        <v/>
      </c>
    </row>
    <row r="484">
      <c r="C484" t="n">
        <v>0.061</v>
      </c>
      <c r="D484" t="n">
        <v>0.003</v>
      </c>
      <c r="E484" t="n">
        <v>0.058</v>
      </c>
      <c r="F484" t="n">
        <v>0.029</v>
      </c>
      <c r="G484">
        <f>AVERAGE(C484/D484,E484/F484)</f>
        <v/>
      </c>
      <c r="H484" t="n">
        <v>0.075</v>
      </c>
      <c r="I484">
        <f>H484/G484</f>
        <v/>
      </c>
      <c r="K484" s="73">
        <f>H484*100</f>
        <v/>
      </c>
      <c r="L484" s="73">
        <f>K484/M484</f>
        <v/>
      </c>
      <c r="M484" s="73">
        <f>G484</f>
        <v/>
      </c>
    </row>
    <row r="485">
      <c r="C485" t="n">
        <v>0.066</v>
      </c>
      <c r="D485" t="n">
        <v>0.002</v>
      </c>
      <c r="E485" t="n">
        <v>0.089</v>
      </c>
      <c r="F485" t="n">
        <v>0.019</v>
      </c>
      <c r="G485">
        <f>AVERAGE(C485/D485,E485/F485)</f>
        <v/>
      </c>
      <c r="H485" t="n">
        <v>0.076</v>
      </c>
      <c r="I485">
        <f>H485/G485</f>
        <v/>
      </c>
      <c r="K485" s="73">
        <f>H485*100</f>
        <v/>
      </c>
      <c r="L485" s="73">
        <f>K485/M485</f>
        <v/>
      </c>
      <c r="M485" s="73">
        <f>G485</f>
        <v/>
      </c>
    </row>
    <row r="486">
      <c r="C486" t="n">
        <v>0.06</v>
      </c>
      <c r="D486" t="n">
        <v>0.004</v>
      </c>
      <c r="E486" t="n">
        <v>0.06</v>
      </c>
      <c r="F486" t="n">
        <v>0.005</v>
      </c>
      <c r="G486">
        <f>AVERAGE(C486/D486,E486/F486)</f>
        <v/>
      </c>
      <c r="H486" t="n">
        <v>0.075</v>
      </c>
      <c r="I486">
        <f>H486/G486</f>
        <v/>
      </c>
      <c r="K486" s="73">
        <f>H486*100</f>
        <v/>
      </c>
      <c r="L486" s="73">
        <f>K486/M486</f>
        <v/>
      </c>
      <c r="M486" s="73">
        <f>G486</f>
        <v/>
      </c>
    </row>
    <row r="487">
      <c r="C487" t="n">
        <v>0.067</v>
      </c>
      <c r="D487" t="n">
        <v>0.007</v>
      </c>
      <c r="E487" t="n">
        <v>0.067</v>
      </c>
      <c r="F487" t="n">
        <v>0.007</v>
      </c>
      <c r="G487">
        <f>AVERAGE(C487/D487,E487/F487)</f>
        <v/>
      </c>
      <c r="H487" t="n">
        <v>0.07199999999999999</v>
      </c>
      <c r="I487">
        <f>H487/G487</f>
        <v/>
      </c>
      <c r="K487" s="73">
        <f>H487*100</f>
        <v/>
      </c>
      <c r="L487" s="73">
        <f>K487/M487</f>
        <v/>
      </c>
      <c r="M487" s="73">
        <f>G487</f>
        <v/>
      </c>
    </row>
    <row r="488">
      <c r="C488" t="n">
        <v>0.062</v>
      </c>
      <c r="D488" t="n">
        <v>0.007</v>
      </c>
      <c r="E488" t="n">
        <v>0.062</v>
      </c>
      <c r="F488" t="n">
        <v>0.007</v>
      </c>
      <c r="G488">
        <f>AVERAGE(C488/D488,E488/F488)</f>
        <v/>
      </c>
      <c r="H488" t="n">
        <v>0.067</v>
      </c>
      <c r="I488">
        <f>H488/G488</f>
        <v/>
      </c>
      <c r="K488" s="73">
        <f>H488*100</f>
        <v/>
      </c>
      <c r="L488" s="73">
        <f>K488/M488</f>
        <v/>
      </c>
      <c r="M488" s="73">
        <f>G488</f>
        <v/>
      </c>
    </row>
    <row r="492">
      <c r="A492" s="75" t="inlineStr">
        <is>
          <t>Blundell et al. (2001)</t>
        </is>
      </c>
    </row>
    <row r="494">
      <c r="C494" t="inlineStr">
        <is>
          <t>Years</t>
        </is>
      </c>
      <c r="D494" t="inlineStr">
        <is>
          <t>Model</t>
        </is>
      </c>
      <c r="E494" t="inlineStr">
        <is>
          <t>coef</t>
        </is>
      </c>
      <c r="F494" t="inlineStr">
        <is>
          <t>se</t>
        </is>
      </c>
      <c r="H494" t="inlineStr">
        <is>
          <t>return</t>
        </is>
      </c>
      <c r="I494" t="inlineStr">
        <is>
          <t>return_perc</t>
        </is>
      </c>
      <c r="J494" t="inlineStr">
        <is>
          <t>t</t>
        </is>
      </c>
      <c r="N494" t="inlineStr">
        <is>
          <t>return</t>
        </is>
      </c>
      <c r="O494" t="inlineStr">
        <is>
          <t>se</t>
        </is>
      </c>
      <c r="P494" t="inlineStr">
        <is>
          <t>tstat</t>
        </is>
      </c>
    </row>
    <row r="495">
      <c r="B495" s="83" t="inlineStr">
        <is>
          <t>O-level</t>
        </is>
      </c>
      <c r="C495" t="n">
        <v>12</v>
      </c>
      <c r="D495" s="70" t="inlineStr">
        <is>
          <t>OLS</t>
        </is>
      </c>
      <c r="E495" s="70" t="n">
        <v>0.207</v>
      </c>
      <c r="F495" s="70" t="n">
        <v>0.018</v>
      </c>
      <c r="G495" s="70" t="n"/>
      <c r="H495" s="83">
        <f>(EXP(E495)-1)/C495</f>
        <v/>
      </c>
      <c r="I495">
        <f>H495*100</f>
        <v/>
      </c>
      <c r="J495">
        <f>E495/F495</f>
        <v/>
      </c>
      <c r="N495" s="73">
        <f>I495</f>
        <v/>
      </c>
      <c r="O495" s="73">
        <f>N495/P495</f>
        <v/>
      </c>
      <c r="P495" s="73">
        <f>J495</f>
        <v/>
      </c>
    </row>
    <row r="496">
      <c r="B496" s="83" t="inlineStr">
        <is>
          <t>A-level</t>
        </is>
      </c>
      <c r="C496" t="n">
        <v>14</v>
      </c>
      <c r="D496" s="70" t="inlineStr">
        <is>
          <t>OLS</t>
        </is>
      </c>
      <c r="E496" t="n">
        <v>0.094</v>
      </c>
      <c r="F496" t="n">
        <v>0.016</v>
      </c>
      <c r="H496" s="83">
        <f>(EXP(E496)-1)/C496</f>
        <v/>
      </c>
      <c r="I496">
        <f>H496*100</f>
        <v/>
      </c>
      <c r="J496">
        <f>E496/F496</f>
        <v/>
      </c>
      <c r="N496" s="73">
        <f>I496</f>
        <v/>
      </c>
      <c r="O496" s="73">
        <f>N496/P496</f>
        <v/>
      </c>
      <c r="P496" s="73">
        <f>J496</f>
        <v/>
      </c>
    </row>
    <row r="497">
      <c r="B497" s="83" t="inlineStr">
        <is>
          <t>higher</t>
        </is>
      </c>
      <c r="C497" t="n">
        <v>16</v>
      </c>
      <c r="D497" s="70" t="inlineStr">
        <is>
          <t>OLS</t>
        </is>
      </c>
      <c r="E497" t="n">
        <v>0.298</v>
      </c>
      <c r="F497" t="n">
        <v>0.016</v>
      </c>
      <c r="H497" s="83">
        <f>(EXP(E497)-1)/C497</f>
        <v/>
      </c>
      <c r="I497">
        <f>H497*100</f>
        <v/>
      </c>
      <c r="J497">
        <f>E497/F497</f>
        <v/>
      </c>
      <c r="N497" s="73">
        <f>I497</f>
        <v/>
      </c>
      <c r="O497" s="73">
        <f>N497/P497</f>
        <v/>
      </c>
      <c r="P497" s="73">
        <f>J497</f>
        <v/>
      </c>
    </row>
    <row r="498">
      <c r="B498" s="83" t="inlineStr">
        <is>
          <t>O-level</t>
        </is>
      </c>
      <c r="C498" t="n">
        <v>12</v>
      </c>
      <c r="D498" s="70" t="inlineStr">
        <is>
          <t>OLS full</t>
        </is>
      </c>
      <c r="E498" t="n">
        <v>0.166</v>
      </c>
      <c r="F498" t="n">
        <v>0.018</v>
      </c>
      <c r="H498" s="83">
        <f>(EXP(E498)-1)/C498</f>
        <v/>
      </c>
      <c r="I498">
        <f>H498*100</f>
        <v/>
      </c>
      <c r="J498">
        <f>E498/F498</f>
        <v/>
      </c>
      <c r="N498" s="73">
        <f>I498</f>
        <v/>
      </c>
      <c r="O498" s="73">
        <f>N498/P498</f>
        <v/>
      </c>
      <c r="P498" s="73">
        <f>J498</f>
        <v/>
      </c>
    </row>
    <row r="499">
      <c r="B499" s="83" t="inlineStr">
        <is>
          <t>A-level</t>
        </is>
      </c>
      <c r="C499" t="n">
        <v>14</v>
      </c>
      <c r="D499" s="70" t="inlineStr">
        <is>
          <t>OLS full</t>
        </is>
      </c>
      <c r="E499" t="n">
        <v>0.077</v>
      </c>
      <c r="F499" t="n">
        <v>0.016</v>
      </c>
      <c r="H499" s="83">
        <f>(EXP(E499)-1)/C499</f>
        <v/>
      </c>
      <c r="I499">
        <f>H499*100</f>
        <v/>
      </c>
      <c r="J499">
        <f>E499/F499</f>
        <v/>
      </c>
      <c r="N499" s="73">
        <f>I499</f>
        <v/>
      </c>
      <c r="O499" s="73">
        <f>N499/P499</f>
        <v/>
      </c>
      <c r="P499" s="73">
        <f>J499</f>
        <v/>
      </c>
    </row>
    <row r="500">
      <c r="B500" s="83" t="inlineStr">
        <is>
          <t>higher</t>
        </is>
      </c>
      <c r="C500" t="n">
        <v>16</v>
      </c>
      <c r="D500" s="70" t="inlineStr">
        <is>
          <t>OLS full</t>
        </is>
      </c>
      <c r="E500" t="n">
        <v>0.249</v>
      </c>
      <c r="F500" t="n">
        <v>0.016</v>
      </c>
      <c r="H500" s="83">
        <f>(EXP(E500)-1)/C500</f>
        <v/>
      </c>
      <c r="I500">
        <f>H500*100</f>
        <v/>
      </c>
      <c r="J500">
        <f>E500/F500</f>
        <v/>
      </c>
      <c r="N500" s="73">
        <f>I500</f>
        <v/>
      </c>
      <c r="O500" s="73">
        <f>N500/P500</f>
        <v/>
      </c>
      <c r="P500" s="73">
        <f>J500</f>
        <v/>
      </c>
    </row>
    <row r="501">
      <c r="B501" s="83" t="inlineStr">
        <is>
          <t>O-level</t>
        </is>
      </c>
      <c r="C501" t="n">
        <v>12</v>
      </c>
      <c r="D501" s="70" t="inlineStr">
        <is>
          <t>IV spec i</t>
        </is>
      </c>
      <c r="E501" t="n">
        <v>0.315</v>
      </c>
      <c r="F501" t="n">
        <v>0.053</v>
      </c>
      <c r="H501" s="83">
        <f>(EXP(E501)-1)/C501</f>
        <v/>
      </c>
      <c r="I501">
        <f>H501*100</f>
        <v/>
      </c>
      <c r="J501">
        <f>E501/F501</f>
        <v/>
      </c>
      <c r="N501" s="73">
        <f>I501</f>
        <v/>
      </c>
      <c r="O501" s="73">
        <f>N501/P501</f>
        <v/>
      </c>
      <c r="P501" s="73">
        <f>J501</f>
        <v/>
      </c>
    </row>
    <row r="502">
      <c r="B502" s="83" t="inlineStr">
        <is>
          <t>A-level</t>
        </is>
      </c>
      <c r="C502" t="n">
        <v>14</v>
      </c>
      <c r="D502" s="70" t="inlineStr">
        <is>
          <t>IV spec i</t>
        </is>
      </c>
      <c r="E502" t="n">
        <v>0.17</v>
      </c>
      <c r="F502" t="n">
        <v>0.035</v>
      </c>
      <c r="H502" s="83">
        <f>(EXP(E502)-1)/C502</f>
        <v/>
      </c>
      <c r="I502">
        <f>H502*100</f>
        <v/>
      </c>
      <c r="J502">
        <f>E502/F502</f>
        <v/>
      </c>
      <c r="N502" s="73">
        <f>I502</f>
        <v/>
      </c>
      <c r="O502" s="73">
        <f>N502/P502</f>
        <v/>
      </c>
      <c r="P502" s="73">
        <f>J502</f>
        <v/>
      </c>
    </row>
    <row r="503">
      <c r="B503" s="83" t="inlineStr">
        <is>
          <t>higher</t>
        </is>
      </c>
      <c r="C503" t="n">
        <v>16</v>
      </c>
      <c r="D503" s="70" t="inlineStr">
        <is>
          <t>IV spec i</t>
        </is>
      </c>
      <c r="E503" t="n">
        <v>0.393</v>
      </c>
      <c r="F503" t="n">
        <v>0.029</v>
      </c>
      <c r="H503" s="83">
        <f>(EXP(E503)-1)/C503</f>
        <v/>
      </c>
      <c r="I503">
        <f>H503*100</f>
        <v/>
      </c>
      <c r="J503">
        <f>E503/F503</f>
        <v/>
      </c>
      <c r="N503" s="73">
        <f>I503</f>
        <v/>
      </c>
      <c r="O503" s="73">
        <f>N503/P503</f>
        <v/>
      </c>
      <c r="P503" s="73">
        <f>J503</f>
        <v/>
      </c>
    </row>
    <row r="504">
      <c r="B504" s="83" t="inlineStr">
        <is>
          <t>O-level</t>
        </is>
      </c>
      <c r="C504" t="n">
        <v>12</v>
      </c>
      <c r="D504" s="70" t="inlineStr">
        <is>
          <t>IV spec ii</t>
        </is>
      </c>
      <c r="E504" t="n">
        <v>0.289</v>
      </c>
      <c r="F504" t="n">
        <v>0.01</v>
      </c>
      <c r="H504" s="83">
        <f>(EXP(E504)-1)/C504</f>
        <v/>
      </c>
      <c r="I504">
        <f>H504*100</f>
        <v/>
      </c>
      <c r="J504">
        <f>E504/F504</f>
        <v/>
      </c>
      <c r="N504" s="73">
        <f>I504</f>
        <v/>
      </c>
      <c r="O504" s="73">
        <f>N504/P504</f>
        <v/>
      </c>
      <c r="P504" s="73">
        <f>J504</f>
        <v/>
      </c>
    </row>
    <row r="505">
      <c r="B505" s="83" t="inlineStr">
        <is>
          <t>A-level</t>
        </is>
      </c>
      <c r="C505" t="n">
        <v>14</v>
      </c>
      <c r="D505" s="70" t="inlineStr">
        <is>
          <t>IV spec ii</t>
        </is>
      </c>
      <c r="E505" t="n">
        <v>0.166</v>
      </c>
      <c r="F505" t="n">
        <v>0.068</v>
      </c>
      <c r="H505" s="83">
        <f>(EXP(E505)-1)/C505</f>
        <v/>
      </c>
      <c r="I505">
        <f>H505*100</f>
        <v/>
      </c>
      <c r="J505">
        <f>E505/F505</f>
        <v/>
      </c>
      <c r="N505" s="73">
        <f>I505</f>
        <v/>
      </c>
      <c r="O505" s="73">
        <f>N505/P505</f>
        <v/>
      </c>
      <c r="P505" s="73">
        <f>J505</f>
        <v/>
      </c>
    </row>
    <row r="506">
      <c r="B506" s="83" t="inlineStr">
        <is>
          <t>higher</t>
        </is>
      </c>
      <c r="C506" t="n">
        <v>16</v>
      </c>
      <c r="D506" s="70" t="inlineStr">
        <is>
          <t>IV spec ii</t>
        </is>
      </c>
      <c r="E506" t="n">
        <v>0.373</v>
      </c>
      <c r="F506" t="n">
        <v>0.063</v>
      </c>
      <c r="H506" s="83">
        <f>(EXP(E506)-1)/C506</f>
        <v/>
      </c>
      <c r="I506">
        <f>H506*100</f>
        <v/>
      </c>
      <c r="J506">
        <f>E506/F506</f>
        <v/>
      </c>
      <c r="N506" s="73">
        <f>I506</f>
        <v/>
      </c>
      <c r="O506" s="73">
        <f>N506/P506</f>
        <v/>
      </c>
      <c r="P506" s="73">
        <f>J506</f>
        <v/>
      </c>
    </row>
    <row r="507">
      <c r="B507" s="83" t="inlineStr">
        <is>
          <t>O-level</t>
        </is>
      </c>
      <c r="C507" t="n">
        <v>12</v>
      </c>
      <c r="D507" s="70" t="inlineStr">
        <is>
          <t>IV spec iii</t>
        </is>
      </c>
      <c r="E507" t="n">
        <v>0.221</v>
      </c>
      <c r="F507" t="n">
        <v>0.01</v>
      </c>
      <c r="H507" s="83">
        <f>(EXP(E507)-1)/C507</f>
        <v/>
      </c>
      <c r="I507">
        <f>H507*100</f>
        <v/>
      </c>
      <c r="J507">
        <f>E507/F507</f>
        <v/>
      </c>
      <c r="N507" s="73">
        <f>I507</f>
        <v/>
      </c>
      <c r="O507" s="73">
        <f>N507/P507</f>
        <v/>
      </c>
      <c r="P507" s="73">
        <f>J507</f>
        <v/>
      </c>
    </row>
    <row r="508">
      <c r="B508" s="83" t="inlineStr">
        <is>
          <t>A-level</t>
        </is>
      </c>
      <c r="C508" t="n">
        <v>14</v>
      </c>
      <c r="D508" s="70" t="inlineStr">
        <is>
          <t>IV spec iii</t>
        </is>
      </c>
      <c r="E508" t="n">
        <v>0.155</v>
      </c>
      <c r="F508" t="n">
        <v>0.137</v>
      </c>
      <c r="H508" s="83">
        <f>(EXP(E508)-1)/C508</f>
        <v/>
      </c>
      <c r="I508">
        <f>H508*100</f>
        <v/>
      </c>
      <c r="J508">
        <f>E508/F508</f>
        <v/>
      </c>
      <c r="N508" s="73">
        <f>I508</f>
        <v/>
      </c>
      <c r="O508" s="73">
        <f>N508/P508</f>
        <v/>
      </c>
      <c r="P508" s="73">
        <f>J508</f>
        <v/>
      </c>
    </row>
    <row r="509">
      <c r="B509" s="83" t="inlineStr">
        <is>
          <t>higher</t>
        </is>
      </c>
      <c r="C509" t="n">
        <v>16</v>
      </c>
      <c r="D509" s="70" t="inlineStr">
        <is>
          <t>IV spec iii</t>
        </is>
      </c>
      <c r="E509" t="n">
        <v>0.331</v>
      </c>
      <c r="F509" t="n">
        <v>0.153</v>
      </c>
      <c r="H509" s="83">
        <f>(EXP(E509)-1)/C509</f>
        <v/>
      </c>
      <c r="I509">
        <f>H509*100</f>
        <v/>
      </c>
      <c r="J509">
        <f>E509/F509</f>
        <v/>
      </c>
      <c r="N509" s="73">
        <f>I509</f>
        <v/>
      </c>
      <c r="O509" s="73">
        <f>N509/P509</f>
        <v/>
      </c>
      <c r="P509" s="73">
        <f>J509</f>
        <v/>
      </c>
    </row>
    <row r="512">
      <c r="A512" s="75" t="inlineStr">
        <is>
          <t>Ayyash et al. (2020)</t>
        </is>
      </c>
      <c r="C512" t="inlineStr">
        <is>
          <t>Education in palestine</t>
        </is>
      </c>
    </row>
    <row r="514">
      <c r="A514" t="inlineStr">
        <is>
          <t>Type</t>
        </is>
      </c>
      <c r="B514" t="inlineStr">
        <is>
          <t>Years</t>
        </is>
      </c>
      <c r="C514" t="inlineStr">
        <is>
          <t>Years total</t>
        </is>
      </c>
    </row>
    <row r="515">
      <c r="A515" t="inlineStr">
        <is>
          <t>elementory</t>
        </is>
      </c>
      <c r="B515" t="n">
        <v>4</v>
      </c>
      <c r="C515" t="n">
        <v>4</v>
      </c>
    </row>
    <row r="516">
      <c r="A516" t="inlineStr">
        <is>
          <t>preparatory</t>
        </is>
      </c>
      <c r="B516" t="n">
        <v>6</v>
      </c>
      <c r="C516" t="n">
        <v>10</v>
      </c>
    </row>
    <row r="517">
      <c r="A517" t="inlineStr">
        <is>
          <t>secondary</t>
        </is>
      </c>
      <c r="B517" t="n">
        <v>2</v>
      </c>
      <c r="C517" t="n">
        <v>12</v>
      </c>
    </row>
    <row r="518">
      <c r="A518" t="inlineStr">
        <is>
          <t>associate diploma</t>
        </is>
      </c>
      <c r="B518" t="n">
        <v>2</v>
      </c>
      <c r="C518" t="n">
        <v>14</v>
      </c>
    </row>
    <row r="519">
      <c r="A519" t="inlineStr">
        <is>
          <t>bachelor</t>
        </is>
      </c>
      <c r="B519" t="n">
        <v>4</v>
      </c>
      <c r="C519" t="n">
        <v>16</v>
      </c>
    </row>
    <row r="520">
      <c r="A520" t="inlineStr">
        <is>
          <t>higher diploma</t>
        </is>
      </c>
      <c r="B520" t="n">
        <v>2</v>
      </c>
      <c r="C520" t="n">
        <v>18</v>
      </c>
    </row>
    <row r="521">
      <c r="A521" t="inlineStr">
        <is>
          <t>masters</t>
        </is>
      </c>
      <c r="B521" t="n">
        <v>2</v>
      </c>
      <c r="C521" t="n">
        <v>18</v>
      </c>
    </row>
    <row r="522">
      <c r="A522" t="inlineStr">
        <is>
          <t>phd</t>
        </is>
      </c>
      <c r="B522" t="n">
        <v>4</v>
      </c>
      <c r="C522" t="n">
        <v>22</v>
      </c>
    </row>
    <row r="525">
      <c r="D525" t="inlineStr">
        <is>
          <t>Measured against preparatory (10 years of education)</t>
        </is>
      </c>
    </row>
    <row r="527">
      <c r="B527" t="inlineStr">
        <is>
          <t>School type</t>
        </is>
      </c>
      <c r="C527" t="inlineStr">
        <is>
          <t>Years</t>
        </is>
      </c>
      <c r="D527" t="inlineStr">
        <is>
          <t>Years total</t>
        </is>
      </c>
      <c r="E527" t="inlineStr">
        <is>
          <t>Model</t>
        </is>
      </c>
      <c r="F527" t="inlineStr">
        <is>
          <t>coef</t>
        </is>
      </c>
      <c r="G527" t="inlineStr">
        <is>
          <t>se</t>
        </is>
      </c>
      <c r="I527" t="inlineStr">
        <is>
          <t>return</t>
        </is>
      </c>
      <c r="J527" t="inlineStr">
        <is>
          <t>return_perc</t>
        </is>
      </c>
      <c r="K527" t="inlineStr">
        <is>
          <t>t</t>
        </is>
      </c>
      <c r="O527" t="inlineStr">
        <is>
          <t>return</t>
        </is>
      </c>
      <c r="P527" t="inlineStr">
        <is>
          <t>se</t>
        </is>
      </c>
      <c r="Q527" t="inlineStr">
        <is>
          <t>tstat</t>
        </is>
      </c>
    </row>
    <row r="528">
      <c r="B528" t="inlineStr">
        <is>
          <t>Secondary</t>
        </is>
      </c>
      <c r="C528" t="n">
        <v>2</v>
      </c>
      <c r="D528" t="n">
        <v>2</v>
      </c>
      <c r="E528" t="inlineStr">
        <is>
          <t>OLS</t>
        </is>
      </c>
      <c r="F528" t="n">
        <v>0.0677</v>
      </c>
      <c r="G528" t="n">
        <v>0.012</v>
      </c>
      <c r="I528" s="83">
        <f>(EXP(F528)-1)/D528</f>
        <v/>
      </c>
      <c r="J528">
        <f>I528*100</f>
        <v/>
      </c>
      <c r="K528">
        <f>F528/G528</f>
        <v/>
      </c>
      <c r="O528" s="73">
        <f>J528</f>
        <v/>
      </c>
      <c r="P528" s="73">
        <f>O528/Q528</f>
        <v/>
      </c>
      <c r="Q528" s="73">
        <f>K528</f>
        <v/>
      </c>
    </row>
    <row r="529">
      <c r="B529" t="inlineStr">
        <is>
          <t>Associate diploma</t>
        </is>
      </c>
      <c r="C529" t="n">
        <v>2</v>
      </c>
      <c r="D529" t="n">
        <v>4</v>
      </c>
      <c r="E529" t="inlineStr">
        <is>
          <t>OLS</t>
        </is>
      </c>
      <c r="F529" t="n">
        <v>0.0594</v>
      </c>
      <c r="G529" t="n">
        <v>0.017</v>
      </c>
      <c r="I529" s="83">
        <f>(EXP(F529)-1)/D529</f>
        <v/>
      </c>
      <c r="J529">
        <f>I529*100</f>
        <v/>
      </c>
      <c r="K529">
        <f>F529/G529</f>
        <v/>
      </c>
      <c r="O529" s="73">
        <f>J529</f>
        <v/>
      </c>
      <c r="P529" s="73">
        <f>O529/Q529</f>
        <v/>
      </c>
      <c r="Q529" s="73">
        <f>K529</f>
        <v/>
      </c>
    </row>
    <row r="530">
      <c r="B530" t="inlineStr">
        <is>
          <t>BA\BSc</t>
        </is>
      </c>
      <c r="C530" t="n">
        <v>2</v>
      </c>
      <c r="D530" t="n">
        <v>6</v>
      </c>
      <c r="E530" t="inlineStr">
        <is>
          <t>OLS</t>
        </is>
      </c>
      <c r="F530" t="n">
        <v>0.2206</v>
      </c>
      <c r="G530" t="n">
        <v>0.015</v>
      </c>
      <c r="I530" s="83">
        <f>(EXP(F530)-1)/D530</f>
        <v/>
      </c>
      <c r="J530">
        <f>I530*100</f>
        <v/>
      </c>
      <c r="K530">
        <f>F530/G530</f>
        <v/>
      </c>
      <c r="O530" s="73">
        <f>J530</f>
        <v/>
      </c>
      <c r="P530" s="73">
        <f>O530/Q530</f>
        <v/>
      </c>
      <c r="Q530" s="73">
        <f>K530</f>
        <v/>
      </c>
    </row>
    <row r="531">
      <c r="B531" t="inlineStr">
        <is>
          <t>Higher diploma</t>
        </is>
      </c>
      <c r="C531" t="n">
        <v>4</v>
      </c>
      <c r="D531" t="n">
        <v>8</v>
      </c>
      <c r="E531" t="inlineStr">
        <is>
          <t>OLS</t>
        </is>
      </c>
      <c r="F531" t="n">
        <v>0.3556</v>
      </c>
      <c r="G531" t="n">
        <v>0.08799999999999999</v>
      </c>
      <c r="I531" s="83">
        <f>(EXP(F531)-1)/D531</f>
        <v/>
      </c>
      <c r="J531">
        <f>I531*100</f>
        <v/>
      </c>
      <c r="K531">
        <f>F531/G531</f>
        <v/>
      </c>
      <c r="O531" s="73">
        <f>J531</f>
        <v/>
      </c>
      <c r="P531" s="73">
        <f>O531/Q531</f>
        <v/>
      </c>
      <c r="Q531" s="73">
        <f>K531</f>
        <v/>
      </c>
    </row>
    <row r="532">
      <c r="B532" t="inlineStr">
        <is>
          <t>Master degree</t>
        </is>
      </c>
      <c r="C532" t="n">
        <v>2</v>
      </c>
      <c r="D532" t="n">
        <v>8</v>
      </c>
      <c r="E532" t="inlineStr">
        <is>
          <t>OLS</t>
        </is>
      </c>
      <c r="F532" t="n">
        <v>0.5217000000000001</v>
      </c>
      <c r="G532" t="n">
        <v>0.038</v>
      </c>
      <c r="I532" s="83">
        <f>(EXP(F532)-1)/D532</f>
        <v/>
      </c>
      <c r="J532">
        <f>I532*100</f>
        <v/>
      </c>
      <c r="K532">
        <f>F532/G532</f>
        <v/>
      </c>
      <c r="O532" s="73">
        <f>J532</f>
        <v/>
      </c>
      <c r="P532" s="73">
        <f>O532/Q532</f>
        <v/>
      </c>
      <c r="Q532" s="73">
        <f>K532</f>
        <v/>
      </c>
    </row>
    <row r="533">
      <c r="B533" t="inlineStr">
        <is>
          <t>PhD</t>
        </is>
      </c>
      <c r="C533" t="n">
        <v>2</v>
      </c>
      <c r="D533" t="n">
        <v>12</v>
      </c>
      <c r="E533" t="inlineStr">
        <is>
          <t>OLS</t>
        </is>
      </c>
      <c r="F533" t="n">
        <v>1.0492</v>
      </c>
      <c r="G533" t="n">
        <v>0.078</v>
      </c>
      <c r="I533" s="83">
        <f>(EXP(F533)-1)/D533</f>
        <v/>
      </c>
      <c r="J533">
        <f>I533*100</f>
        <v/>
      </c>
      <c r="K533">
        <f>F533/G533</f>
        <v/>
      </c>
      <c r="O533" s="73">
        <f>J533</f>
        <v/>
      </c>
      <c r="P533" s="73">
        <f>O533/Q533</f>
        <v/>
      </c>
      <c r="Q533" s="73">
        <f>K533</f>
        <v/>
      </c>
    </row>
    <row r="534">
      <c r="B534" t="inlineStr">
        <is>
          <t>Secondary</t>
        </is>
      </c>
      <c r="C534" t="n">
        <v>2</v>
      </c>
      <c r="D534" t="n">
        <v>2</v>
      </c>
      <c r="E534" t="inlineStr">
        <is>
          <t>OLS</t>
        </is>
      </c>
      <c r="F534" t="n">
        <v>0.0334</v>
      </c>
      <c r="G534" t="n">
        <v>0.058</v>
      </c>
      <c r="I534" s="83">
        <f>(EXP(F534)-1)/D534</f>
        <v/>
      </c>
      <c r="J534">
        <f>I534*100</f>
        <v/>
      </c>
      <c r="K534">
        <f>F534/G534</f>
        <v/>
      </c>
      <c r="O534" s="73">
        <f>J534</f>
        <v/>
      </c>
      <c r="P534" s="73">
        <f>O534/Q534</f>
        <v/>
      </c>
      <c r="Q534" s="73">
        <f>K534</f>
        <v/>
      </c>
    </row>
    <row r="535">
      <c r="B535" t="inlineStr">
        <is>
          <t>Associate diploma</t>
        </is>
      </c>
      <c r="C535" t="n">
        <v>2</v>
      </c>
      <c r="D535" t="n">
        <v>4</v>
      </c>
      <c r="E535" t="inlineStr">
        <is>
          <t>OLS</t>
        </is>
      </c>
      <c r="F535" t="n">
        <v>0.3854</v>
      </c>
      <c r="G535" t="n">
        <v>0.061</v>
      </c>
      <c r="I535" s="83">
        <f>(EXP(F535)-1)/D535</f>
        <v/>
      </c>
      <c r="J535">
        <f>I535*100</f>
        <v/>
      </c>
      <c r="K535">
        <f>F535/G535</f>
        <v/>
      </c>
      <c r="O535" s="73">
        <f>J535</f>
        <v/>
      </c>
      <c r="P535" s="73">
        <f>O535/Q535</f>
        <v/>
      </c>
      <c r="Q535" s="73">
        <f>K535</f>
        <v/>
      </c>
    </row>
    <row r="536">
      <c r="B536" t="inlineStr">
        <is>
          <t>BA\BSc</t>
        </is>
      </c>
      <c r="C536" t="n">
        <v>2</v>
      </c>
      <c r="D536" t="n">
        <v>6</v>
      </c>
      <c r="E536" t="inlineStr">
        <is>
          <t>OLS</t>
        </is>
      </c>
      <c r="F536" t="n">
        <v>0.5073</v>
      </c>
      <c r="G536" t="n">
        <v>0.057</v>
      </c>
      <c r="I536" s="83">
        <f>(EXP(F536)-1)/D536</f>
        <v/>
      </c>
      <c r="J536">
        <f>I536*100</f>
        <v/>
      </c>
      <c r="K536">
        <f>F536/G536</f>
        <v/>
      </c>
      <c r="O536" s="73">
        <f>J536</f>
        <v/>
      </c>
      <c r="P536" s="73">
        <f>O536/Q536</f>
        <v/>
      </c>
      <c r="Q536" s="73">
        <f>K536</f>
        <v/>
      </c>
    </row>
    <row r="537">
      <c r="B537" t="inlineStr">
        <is>
          <t>Higher diploma</t>
        </is>
      </c>
      <c r="C537" t="n">
        <v>4</v>
      </c>
      <c r="D537" t="n">
        <v>8</v>
      </c>
      <c r="E537" t="inlineStr">
        <is>
          <t>OLS</t>
        </is>
      </c>
      <c r="F537" t="n">
        <v>0.7462</v>
      </c>
      <c r="G537" t="n">
        <v>0.109</v>
      </c>
      <c r="I537" s="83">
        <f>(EXP(F537)-1)/D537</f>
        <v/>
      </c>
      <c r="J537">
        <f>I537*100</f>
        <v/>
      </c>
      <c r="K537">
        <f>F537/G537</f>
        <v/>
      </c>
      <c r="O537" s="73">
        <f>J537</f>
        <v/>
      </c>
      <c r="P537" s="73">
        <f>O537/Q537</f>
        <v/>
      </c>
      <c r="Q537" s="73">
        <f>K537</f>
        <v/>
      </c>
    </row>
    <row r="538">
      <c r="B538" t="inlineStr">
        <is>
          <t>Master degree</t>
        </is>
      </c>
      <c r="C538" t="n">
        <v>2</v>
      </c>
      <c r="D538" t="n">
        <v>8</v>
      </c>
      <c r="E538" t="inlineStr">
        <is>
          <t>OLS</t>
        </is>
      </c>
      <c r="F538" t="n">
        <v>0.8579</v>
      </c>
      <c r="G538" t="n">
        <v>0.0684</v>
      </c>
      <c r="I538" s="83">
        <f>(EXP(F538)-1)/D538</f>
        <v/>
      </c>
      <c r="J538">
        <f>I538*100</f>
        <v/>
      </c>
      <c r="K538">
        <f>F538/F539</f>
        <v/>
      </c>
      <c r="O538" s="73">
        <f>J538</f>
        <v/>
      </c>
      <c r="P538" s="73">
        <f>O538/Q538</f>
        <v/>
      </c>
      <c r="Q538" s="73">
        <f>K538</f>
        <v/>
      </c>
    </row>
    <row r="539">
      <c r="B539" t="inlineStr">
        <is>
          <t>PhD</t>
        </is>
      </c>
      <c r="C539" t="n">
        <v>2</v>
      </c>
      <c r="D539" t="n">
        <v>12</v>
      </c>
      <c r="E539" t="inlineStr">
        <is>
          <t>OLS</t>
        </is>
      </c>
      <c r="F539" t="n">
        <v>1.0858</v>
      </c>
      <c r="G539" t="n">
        <v>0.135</v>
      </c>
      <c r="I539" s="83">
        <f>(EXP(F539)-1)/D539</f>
        <v/>
      </c>
      <c r="J539">
        <f>I539*100</f>
        <v/>
      </c>
      <c r="K539">
        <f>F539/G539</f>
        <v/>
      </c>
      <c r="O539" s="73">
        <f>J539</f>
        <v/>
      </c>
      <c r="P539" s="73">
        <f>O539/Q539</f>
        <v/>
      </c>
      <c r="Q539" s="73">
        <f>K539</f>
        <v/>
      </c>
    </row>
    <row r="546">
      <c r="I546" s="83" t="n"/>
      <c r="N546" s="83" t="n"/>
      <c r="Q546" s="83" t="n"/>
    </row>
    <row r="547">
      <c r="I547" s="83" t="n"/>
      <c r="N547" s="83" t="n"/>
      <c r="Q547" s="83" t="n"/>
    </row>
    <row r="548">
      <c r="I548" s="83" t="n"/>
      <c r="N548" s="83" t="n"/>
      <c r="Q548" s="83" t="n"/>
    </row>
    <row r="549">
      <c r="I549" s="83" t="n"/>
      <c r="N549" s="83" t="n"/>
      <c r="Q549" s="83" t="n"/>
    </row>
    <row r="550">
      <c r="I550" s="83" t="n"/>
      <c r="N550" s="83" t="n"/>
      <c r="Q550" s="83" t="n"/>
    </row>
    <row r="551">
      <c r="I551" s="83" t="n"/>
      <c r="N551" s="83" t="n"/>
      <c r="Q551" s="83" t="n"/>
    </row>
    <row r="837">
      <c r="N837" t="n">
        <v>1</v>
      </c>
      <c r="O837" t="n">
        <v>0</v>
      </c>
      <c r="P837" t="n">
        <v>0</v>
      </c>
      <c r="Q837" t="n">
        <v>1</v>
      </c>
      <c r="R837" t="n">
        <v>0</v>
      </c>
      <c r="S837" t="n">
        <v>0</v>
      </c>
      <c r="T837" t="n">
        <v>0</v>
      </c>
      <c r="AA837" t="n">
        <v>0</v>
      </c>
      <c r="AB837" t="n">
        <v>1</v>
      </c>
      <c r="AC837" t="n">
        <v>0</v>
      </c>
      <c r="AD837" t="n">
        <v>0</v>
      </c>
      <c r="AE837" t="n">
        <v>1</v>
      </c>
      <c r="AF837" t="n">
        <v>0</v>
      </c>
      <c r="AG837" t="n">
        <v>0</v>
      </c>
      <c r="AH837" t="n">
        <v>1</v>
      </c>
      <c r="AI837" t="n">
        <v>0</v>
      </c>
      <c r="AJ837" t="n">
        <v>1</v>
      </c>
      <c r="AK837" t="n">
        <v>0</v>
      </c>
      <c r="AL837" t="n">
        <v>2017</v>
      </c>
      <c r="AV837" t="n">
        <v>1</v>
      </c>
      <c r="AW837">
        <f>1-AV837</f>
        <v/>
      </c>
      <c r="BD837" t="inlineStr">
        <is>
          <t>Palestine</t>
        </is>
      </c>
      <c r="BR837" t="n">
        <v>1</v>
      </c>
      <c r="BS837" t="n">
        <v>0</v>
      </c>
      <c r="BT837" t="n">
        <v>0</v>
      </c>
      <c r="BU837" t="n">
        <v>0</v>
      </c>
      <c r="BV837" t="n">
        <v>0</v>
      </c>
      <c r="BW837" t="n">
        <v>0</v>
      </c>
      <c r="BX837" t="n">
        <v>0</v>
      </c>
      <c r="BY837" t="n">
        <v>0</v>
      </c>
      <c r="BZ837" t="n">
        <v>0</v>
      </c>
      <c r="CA837" t="n">
        <v>0</v>
      </c>
      <c r="CB837" t="n">
        <v>0</v>
      </c>
      <c r="CC837" t="n">
        <v>1</v>
      </c>
      <c r="CD837" t="n">
        <v>0</v>
      </c>
      <c r="CE837" t="n">
        <v>0</v>
      </c>
      <c r="CF837" t="n">
        <v>0</v>
      </c>
      <c r="CG837" t="n">
        <v>0</v>
      </c>
      <c r="CH837" t="n">
        <v>0</v>
      </c>
      <c r="CI837" t="n">
        <v>1</v>
      </c>
      <c r="CJ837" t="n">
        <v>1</v>
      </c>
      <c r="CK837" t="n">
        <v>0</v>
      </c>
      <c r="CL837" t="n">
        <v>0</v>
      </c>
      <c r="CM837" t="n">
        <v>0</v>
      </c>
      <c r="CN837" t="n">
        <v>0</v>
      </c>
      <c r="CO837" t="n">
        <v>0</v>
      </c>
      <c r="CP837" t="n">
        <v>1</v>
      </c>
      <c r="CQ837" t="n">
        <v>1</v>
      </c>
      <c r="CR837" t="n">
        <v>1</v>
      </c>
      <c r="CS837" t="n">
        <v>1</v>
      </c>
    </row>
    <row r="838">
      <c r="AV838" t="n">
        <v>1</v>
      </c>
    </row>
    <row r="839">
      <c r="AV839" t="n">
        <v>1</v>
      </c>
    </row>
    <row r="840">
      <c r="AV840" t="n">
        <v>1</v>
      </c>
    </row>
    <row r="841">
      <c r="AV841" t="n">
        <v>1</v>
      </c>
    </row>
    <row r="842">
      <c r="AV842" t="n">
        <v>1</v>
      </c>
    </row>
    <row r="843">
      <c r="AV843" t="n">
        <v>0</v>
      </c>
    </row>
    <row r="844">
      <c r="AV844" t="n">
        <v>0</v>
      </c>
    </row>
    <row r="845">
      <c r="AV845" t="n">
        <v>0</v>
      </c>
    </row>
    <row r="846">
      <c r="AV846" t="n">
        <v>0</v>
      </c>
    </row>
    <row r="847">
      <c r="AV847" t="n">
        <v>0</v>
      </c>
    </row>
    <row r="848">
      <c r="AV848" t="n">
        <v>0</v>
      </c>
    </row>
  </sheetData>
  <conditionalFormatting sqref="A3">
    <cfRule type="containsBlanks" priority="20" dxfId="0">
      <formula>LEN(TRIM(A3))=0</formula>
    </cfRule>
  </conditionalFormatting>
  <conditionalFormatting sqref="F64">
    <cfRule type="containsBlanks" priority="19" dxfId="0">
      <formula>LEN(TRIM(F64))=0</formula>
    </cfRule>
  </conditionalFormatting>
  <conditionalFormatting sqref="F89:F92">
    <cfRule type="containsBlanks" priority="16" dxfId="0">
      <formula>LEN(TRIM(F89))=0</formula>
    </cfRule>
  </conditionalFormatting>
  <conditionalFormatting sqref="G100">
    <cfRule type="containsBlanks" priority="15" dxfId="0">
      <formula>LEN(TRIM(G100))=0</formula>
    </cfRule>
  </conditionalFormatting>
  <conditionalFormatting sqref="H120">
    <cfRule type="containsBlanks" priority="14" dxfId="0">
      <formula>LEN(TRIM(H120))=0</formula>
    </cfRule>
  </conditionalFormatting>
  <conditionalFormatting sqref="E183">
    <cfRule type="containsBlanks" priority="12" dxfId="0">
      <formula>LEN(TRIM(E183))=0</formula>
    </cfRule>
  </conditionalFormatting>
  <conditionalFormatting sqref="E200">
    <cfRule type="containsBlanks" priority="11" dxfId="0">
      <formula>LEN(TRIM(E200))=0</formula>
    </cfRule>
  </conditionalFormatting>
  <conditionalFormatting sqref="G219">
    <cfRule type="containsBlanks" priority="9" dxfId="0">
      <formula>LEN(TRIM(G219))=0</formula>
    </cfRule>
  </conditionalFormatting>
  <conditionalFormatting sqref="H257">
    <cfRule type="containsBlanks" priority="8" dxfId="0">
      <formula>LEN(TRIM(H257))=0</formula>
    </cfRule>
  </conditionalFormatting>
  <conditionalFormatting sqref="H275">
    <cfRule type="containsBlanks" priority="7" dxfId="0">
      <formula>LEN(TRIM(H275))=0</formula>
    </cfRule>
  </conditionalFormatting>
  <conditionalFormatting sqref="H306">
    <cfRule type="containsBlanks" priority="6" dxfId="0">
      <formula>LEN(TRIM(H306))=0</formula>
    </cfRule>
  </conditionalFormatting>
  <conditionalFormatting sqref="G387">
    <cfRule type="containsBlanks" priority="3" dxfId="0">
      <formula>LEN(TRIM(G387))=0</formula>
    </cfRule>
  </conditionalFormatting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Petr Čala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2023-03-30T15:22:48Z</dcterms:modified>
  <cp:lastModifiedBy>Petr Čala</cp:lastModifiedBy>
</cp:coreProperties>
</file>